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795" windowHeight="11190" tabRatio="589" activeTab="0"/>
  </bookViews>
  <sheets>
    <sheet name="PLAN GESTION POR PROCESO" sheetId="1" r:id="rId1"/>
    <sheet name="Hoja2" sheetId="2" state="hidden" r:id="rId2"/>
  </sheets>
  <definedNames>
    <definedName name="_xlnm._FilterDatabase" localSheetId="0" hidden="1">'PLAN GESTION POR PROCESO'!$A$17:$BC$45</definedName>
    <definedName name="_xlnm.Print_Area" localSheetId="0">'PLAN GESTION POR PROCESO'!$A$1:$BC$52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PROCESO'!$13:$17</definedName>
  </definedNames>
  <calcPr fullCalcOnLoad="1"/>
</workbook>
</file>

<file path=xl/comments1.xml><?xml version="1.0" encoding="utf-8"?>
<comments xmlns="http://schemas.openxmlformats.org/spreadsheetml/2006/main">
  <authors>
    <author>juan.jimenez</author>
  </authors>
  <commentList>
    <comment ref="X17" authorId="0">
      <text>
        <r>
          <rPr>
            <b/>
            <sz val="8"/>
            <rFont val="Tahoma"/>
            <family val="2"/>
          </rPr>
          <t>juan.jimenez:</t>
        </r>
        <r>
          <rPr>
            <sz val="8"/>
            <rFont val="Tahoma"/>
            <family val="2"/>
          </rPr>
          <t xml:space="preserve">
Al insertar el código del proyecto automáticamente se despliega el nombre del proyecto</t>
        </r>
      </text>
    </comment>
    <comment ref="B16" authorId="0">
      <text>
        <r>
          <rPr>
            <b/>
            <sz val="8"/>
            <rFont val="Tahoma"/>
            <family val="2"/>
          </rPr>
          <t>juan.jimenez:</t>
        </r>
        <r>
          <rPr>
            <sz val="8"/>
            <rFont val="Tahoma"/>
            <family val="2"/>
          </rPr>
          <t xml:space="preserve">
Seleccionar el objetivo estratégico asociado al proceso</t>
        </r>
      </text>
    </comment>
    <comment ref="K16" authorId="0">
      <text>
        <r>
          <rPr>
            <b/>
            <sz val="8"/>
            <rFont val="Tahoma"/>
            <family val="2"/>
          </rPr>
          <t>juan.jimenez:</t>
        </r>
        <r>
          <rPr>
            <sz val="8"/>
            <rFont val="Tahoma"/>
            <family val="2"/>
          </rPr>
          <t xml:space="preserve">
Establecer el tipo programación:
- Suma
-Constante
-Creciente
-Decreciente</t>
        </r>
      </text>
    </comment>
    <comment ref="R16" authorId="0">
      <text>
        <r>
          <rPr>
            <b/>
            <sz val="8"/>
            <rFont val="Tahoma"/>
            <family val="2"/>
          </rPr>
          <t>juan.jimenez:</t>
        </r>
        <r>
          <rPr>
            <sz val="8"/>
            <rFont val="Tahoma"/>
            <family val="2"/>
          </rPr>
          <t xml:space="preserve">
Establecer el tipo de indicador para la medición: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financiación
-Recursos Inversión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E40" authorId="0">
      <text>
        <r>
          <rPr>
            <b/>
            <sz val="20"/>
            <rFont val="Tahoma"/>
            <family val="2"/>
          </rPr>
          <t>EL CUMPLIMIENTO DE LOS PLANES DE MEJORAMIENTO CON BUREAU VERITAS (CALIDAD) TENDRÁ MAYOR PESO PROPORCIONAL EN EL AVANCE DE ESTA META</t>
        </r>
      </text>
    </comment>
    <comment ref="E41" authorId="0">
      <text>
        <r>
          <rPr>
            <b/>
            <sz val="20"/>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<sst xmlns="http://schemas.openxmlformats.org/spreadsheetml/2006/main" count="504" uniqueCount="279">
  <si>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</si>
  <si>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</si>
  <si>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</si>
  <si>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</si>
  <si>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</si>
  <si>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</si>
  <si>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</si>
  <si>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</si>
  <si>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</si>
  <si>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</si>
  <si>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</si>
  <si>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</si>
  <si>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</si>
  <si>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</si>
  <si>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</si>
  <si>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</si>
  <si>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</si>
  <si>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</si>
  <si>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</si>
  <si>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</si>
  <si>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</si>
  <si>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</si>
  <si>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</si>
  <si>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</si>
  <si>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</si>
  <si>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</si>
  <si>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</si>
  <si>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r>
      <t>Nombre:</t>
    </r>
    <r>
      <rPr>
        <sz val="10"/>
        <color indexed="8"/>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</si>
  <si>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</si>
  <si>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</si>
  <si>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</si>
  <si>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</si>
  <si>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</si>
  <si>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</si>
  <si>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</si>
  <si>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</si>
  <si>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</si>
  <si>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r>
      <t>Nombre:</t>
    </r>
    <r>
      <rPr>
        <sz val="10"/>
        <color indexed="8"/>
        <rFont val="Arial"/>
        <family val="2"/>
      </rPr>
      <t xml:space="preserve"> 
</t>
    </r>
  </si>
  <si>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</si>
  <si>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</si>
  <si>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</si>
  <si>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</si>
  <si>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</si>
  <si>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</si>
  <si>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</si>
  <si>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</si>
  <si>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</si>
  <si>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</si>
  <si>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</si>
  <si>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</si>
  <si>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</si>
  <si>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</si>
  <si>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</si>
  <si>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</si>
  <si>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</si>
  <si>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</si>
  <si>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</si>
  <si>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</si>
  <si>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</si>
  <si>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</si>
  <si>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</si>
  <si>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</si>
  <si>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</si>
  <si>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</si>
  <si>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</si>
  <si>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</si>
  <si>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</si>
  <si>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</si>
  <si>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</si>
  <si>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</si>
  <si>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</si>
  <si>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</si>
  <si>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</si>
  <si>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</si>
  <si>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</si>
  <si>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</si>
  <si>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</si>
  <si>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 xml:space="preserve">Producto: </t>
  </si>
  <si>
    <r>
      <rPr>
        <b/>
        <sz val="10"/>
        <color indexed="8"/>
        <rFont val="Arial"/>
        <family val="2"/>
      </rPr>
      <t xml:space="preserve">Nombre:            </t>
    </r>
    <r>
      <rPr>
        <sz val="10"/>
        <color indexed="8"/>
        <rFont val="Arial"/>
        <family val="2"/>
      </rPr>
      <t xml:space="preserve">
</t>
    </r>
  </si>
  <si>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</si>
  <si>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</si>
  <si>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</si>
  <si>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</si>
  <si>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</si>
  <si>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r>
      <t xml:space="preserve">VIGENCIA DE LA PLANEACIÓN: </t>
    </r>
    <r>
      <rPr>
        <sz val="10"/>
        <rFont val="Arial"/>
        <family val="2"/>
      </rPr>
      <t>2017</t>
    </r>
  </si>
  <si>
    <t>TIPO DE META</t>
  </si>
  <si>
    <t>META PLAN DE GESTION VIGENCIA</t>
  </si>
  <si>
    <t>META CUATRIENAL PLAN ESTRATEGICO SDG</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</si>
  <si>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</si>
  <si>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</si>
  <si>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</si>
  <si>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</si>
  <si>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</si>
  <si>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</si>
  <si>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</si>
  <si>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</si>
  <si>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</si>
  <si>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TOTAL PLAN DE GESTIÓN</t>
  </si>
  <si>
    <t>PONDERACIÓN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</si>
  <si>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</si>
  <si>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</si>
  <si>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</si>
  <si>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</si>
  <si>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</si>
  <si>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</si>
  <si>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</si>
  <si>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RUTINARIA</t>
  </si>
  <si>
    <t>RETADORA (MEJORA)</t>
  </si>
  <si>
    <t>GESTION</t>
  </si>
  <si>
    <t>Dependencia: SUBSECRETARÍA DE GESTIÓN INSTITUCIONAL</t>
  </si>
  <si>
    <t>(No. De Documentos actualizados según el  Plan/No. De Documentos previstos para actualización en el Plan  )*100</t>
  </si>
  <si>
    <t>Cumplir el 100% del Plan de Actualización de la documentación del Sistema de Gestión de la Entidad correspondientes al proceso</t>
  </si>
  <si>
    <t>SOTENIBILIDAD DEL SISTEMA DE GESTIÓN</t>
  </si>
  <si>
    <t>SOSTENIBILIDAD DEL SISTEMA DE GESTIÓN</t>
  </si>
  <si>
    <t>Consumo de papel 2017</t>
  </si>
  <si>
    <t>Datos entregados por la Dirección Administrativa</t>
  </si>
  <si>
    <t>N/A</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</si>
  <si>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</si>
  <si>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</si>
  <si>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</si>
  <si>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</si>
  <si>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</si>
  <si>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</si>
  <si>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</si>
  <si>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Actas
Memorandos
Correos</t>
  </si>
  <si>
    <t>Cumplimiento del plan de actualización de los procesos en el marco del Sistema de Gestión</t>
  </si>
  <si>
    <t>Plan de Actualización de la Documentación</t>
  </si>
  <si>
    <t>Cumplimiento oportuno Plan Anticorrupción 2017</t>
  </si>
  <si>
    <t>Actividades Cumplidas del Plan Anticorrupción</t>
  </si>
  <si>
    <t>Seguimiento Plan Anticorrupción</t>
  </si>
  <si>
    <t>6. Integrar las herramientas de planeación, gestión y control, con enfoque de innovación, mejoramiento continuo, responsabilidad social, desarrollo integral del talento humano y transparencia</t>
  </si>
  <si>
    <t>Promover la modernización institucional con enfoque basado en resultados que garantice el manejo eficaz y eficiente de los recursos</t>
  </si>
  <si>
    <t>Obtener una calificación promedio de 8,5 puntos en el nivel de satisfacción de los usuarios, respecto a los servicios prestados por la Dirección Financiera</t>
  </si>
  <si>
    <t>Gestionar la realización de una socialización a los servidores que tienen competencia en el tema, sobre los alcances y aplicación de la nueva reforma tributaria</t>
  </si>
  <si>
    <t>Aplicar en la Secretaría Distrital de Gobierno; dentro de su competencia; el 100% de los lineamientos establecidos en la Directiva 12 de 2016 del Alcalde Mayor sobre contratación.</t>
  </si>
  <si>
    <t>Realizar 12 seguimientos al cumplimiento del Plan Anual de Adquisiciones aprobado para la vigencia 2017 para la Secretaría Distrital de Gobierno.</t>
  </si>
  <si>
    <t>Realizar 12 seguimientos al cumplimiento de los compromisos concertados  con los Sindicatos Laborales de la Entidad en los acuerdos laborales.</t>
  </si>
  <si>
    <t>Nivel de satisfacción financiera</t>
  </si>
  <si>
    <t>Porcentaje de contratos liquidados</t>
  </si>
  <si>
    <t>Porcentaje de procesos de contratación registrados en el SECOP II</t>
  </si>
  <si>
    <t>Porcentaje de procesos de contratación revisados, asesorados y con asistencia técnica, según los lineamientos de la Directiva 12 de 2016</t>
  </si>
  <si>
    <t>Número de seguimientos al Plan Anual de Adquisiciones realizados</t>
  </si>
  <si>
    <t>Número de seguimientos a los compromisos de los acuerdos laborales de la Entidad realizados</t>
  </si>
  <si>
    <t>(Autorización de giro acumulada de Reservas presupuestales / Reservas definitivas)*100</t>
  </si>
  <si>
    <t>(Número de contratos liquidados / Número de contratos terminados y que procede liquidación) x 100%</t>
  </si>
  <si>
    <t>(Número de procesos de contratación registrados en SECOP II / Número de procesos de contratación programados y que aplican para registro en SECOP II) x 100%</t>
  </si>
  <si>
    <t>(Número de procesos de contratación de recursos de los FDL revisados, asesorados y con asistencia técnica (procesos nuevos y modificaciones contractuales) / Número de procesos de contratación remitidos por los Alcaldes (as) Locales que cumplen con los criterios de la Directiva 12 de 2016) x 100%</t>
  </si>
  <si>
    <t>83,83% depurado en 2016</t>
  </si>
  <si>
    <t>95% Girado en la vigencia 2016</t>
  </si>
  <si>
    <t>Porcentaje</t>
  </si>
  <si>
    <t>Procesos de contratación</t>
  </si>
  <si>
    <t>Seguimientos</t>
  </si>
  <si>
    <t>Actas de depuración de pasivos exigibles</t>
  </si>
  <si>
    <t>Predis</t>
  </si>
  <si>
    <t>Reporte de notas suministrado por la Dirección de Tecnologías e Información</t>
  </si>
  <si>
    <t>Acta de asistencia a la capacitación</t>
  </si>
  <si>
    <t>Actas de liquidación de los contratos y bases de datos</t>
  </si>
  <si>
    <t>SECOP II</t>
  </si>
  <si>
    <t>Reportes de seguimiento, presentaciones, informes</t>
  </si>
  <si>
    <t>Archivo de seguimiento</t>
  </si>
  <si>
    <t>Dirección Administrativa</t>
  </si>
  <si>
    <t>Dirección Financiera</t>
  </si>
  <si>
    <t>Dirección de Contratación</t>
  </si>
  <si>
    <t>Subsecretaría de Gestión Institucional</t>
  </si>
  <si>
    <t>Formular un (1) plan de modernización de sedes de alcaldías locales para la administración</t>
  </si>
  <si>
    <t>Realizar (1) avalúo técnico que aplique a los bienes inmuebles y a los bienes muebles cuyo valor en libros a 1 de enero de 2017 sea superior o igual a 35 SMLMV</t>
  </si>
  <si>
    <t>Diseñar una (1) herramienta de seguimiento al uso, mantenimiento y consumo generado por los vehículos de propiedad de la Secretaría de Gobierno</t>
  </si>
  <si>
    <t>Realizar una postulación en el programa sello de calidad Bici Oro de la Secretaría Distrital de Movilidad, para el bici-parqueadero del Edificio Bicentenario.</t>
  </si>
  <si>
    <t>Contar con el 100% de fuentes lumínicas y sistemas hidrosanitarios ahorradores en las sedes: Archivo Central de Kennedy y Furatena</t>
  </si>
  <si>
    <t>Ejercicios de depuración de inventarios realizados</t>
  </si>
  <si>
    <t>Número de documentos de plan de modernización de sedes priorizados</t>
  </si>
  <si>
    <t>Dirección Administrativa - Grupo de inventarios</t>
  </si>
  <si>
    <t>Sumatoria de ejercicios de depuración de inventarios realizados de conformidad con la Resolución 001 de 2001</t>
  </si>
  <si>
    <t>Fortalecer los mecanismos de seguridad de las instalaciones que permitan mitigar la probabilidad de pérdida o hurtos de bienes a cargo de la Entidad a través de la implementación de dos (2)  de medios tecnológicos</t>
  </si>
  <si>
    <t>Mecanismos tecnológicos de seguridad implementados</t>
  </si>
  <si>
    <t>Número de mecanismos tecnológicos de seguridad implementados</t>
  </si>
  <si>
    <t>Herramienta de seguimiento al uso, mantenimiento y consumo generado por los vehículos diseñada</t>
  </si>
  <si>
    <t>Porcentaje de depuración de Pasivos Exigibles</t>
  </si>
  <si>
    <t>Porcentaje de Giro de Reservas Presupuestales</t>
  </si>
  <si>
    <t>Socialización alcances reforma tributaria realizada</t>
  </si>
  <si>
    <t>RESOLUCIONES DE BAJA QUE SE ENCUENTRAN EL ELARCHIVO DE GESTION DE LA DIRECCION</t>
  </si>
  <si>
    <t>INFORME DE AVALUO QUE REPOSA EN EL ARCHIVO DE GESTION</t>
  </si>
  <si>
    <t>MECANISMOS IMPLANTADOS</t>
  </si>
  <si>
    <t>HERRAMIENTA DE CONTROL PARQUE AUTOMOTOR  QUE SE ENCUENTRA EN EL ARCHIVO DE GESTION</t>
  </si>
  <si>
    <t>ARCHIVO LINEA BASE CONSUMO DE PAPELERIA   QUE SE ENCUENTRA EN EL ARCHIVO DE GESTION</t>
  </si>
  <si>
    <t>Realizar tres ejercicios de depuración de inventarios  de conformidad con lo establecido en la Resolución 001 de 2001 de la SDH o la norma que la sustituya</t>
  </si>
  <si>
    <t>Liquidar el 100% de los contratos en los que procede liquidación, los cuales hayan terminado en vigencias anteriores o que terminen durante la vigencia de 2017, en los términos legales.</t>
  </si>
  <si>
    <t>Registrar el 50% de los procesos de contratación adelantados en la Entidad en el SECOP II.</t>
  </si>
  <si>
    <t>Depuración de inventarios</t>
  </si>
  <si>
    <t>Documento</t>
  </si>
  <si>
    <t>Avalúos</t>
  </si>
  <si>
    <t>Mecanismos tecnológicos</t>
  </si>
  <si>
    <t>Herramienta de seguimiento</t>
  </si>
  <si>
    <t>Documento de plan de modernización de sedes de Alcaldías Locales formulado</t>
  </si>
  <si>
    <t>Documento de avalúo de bienes con valor superior a 35 SMLMV con vigencia no superior a 24 meses</t>
  </si>
  <si>
    <t>Número de documentos con la información de la línea base del consumo de papel</t>
  </si>
  <si>
    <t>Postulación ante la Secretaría Distrital de Movilidad realizada</t>
  </si>
  <si>
    <t>Postulación</t>
  </si>
  <si>
    <t>Porcentaje de fuentes lumínicas y sistemas hidrosanitarios ahorradores en las sedes Archivo Central de Kennedy y Furatena sustituidos</t>
  </si>
  <si>
    <t>Solicitud de inscripción, acta de visita</t>
  </si>
  <si>
    <t>Inventarios de fuentes lumínicas y sistemas hidrosanitarios</t>
  </si>
  <si>
    <t>Fuentes lumínicas y sistemas hidrosanitarios</t>
  </si>
  <si>
    <t>Documentos de trabajo de la formulación del plan de modernización de sedes</t>
  </si>
  <si>
    <t>Lumínicas:
Furatena: 95%
Kennedy: 11%
Hidrosanitarios:
Furatena: 44%
Kennedy: 67%</t>
  </si>
  <si>
    <t>Porcentaje de ejecución presupuestal de los proyectos de inversión 1120 y 1128</t>
  </si>
  <si>
    <t>Ejecución presupuestal</t>
  </si>
  <si>
    <t>Ejecuciones PREDIS</t>
  </si>
  <si>
    <t>Ejecución proyectos de inversión 2017: 99%</t>
  </si>
  <si>
    <t>Girar las cuentas de prestación de servicios personales en 5 días hábiles, contados a partir del día siguiente de la radicación en la Dirección Financiera (previo cumplimiento de los requisitos)</t>
  </si>
  <si>
    <t>6 días</t>
  </si>
  <si>
    <t>Eficiencia en el pago de cuentas</t>
  </si>
  <si>
    <t>Porcentaje de depuración de pasivos</t>
  </si>
  <si>
    <t>Porcentaje de giro de reservas</t>
  </si>
  <si>
    <t>Nota de satisfacción</t>
  </si>
  <si>
    <t>Días de pago</t>
  </si>
  <si>
    <t>Socialización</t>
  </si>
  <si>
    <t>Base de datos de registro de cuentas</t>
  </si>
  <si>
    <t>Girar el 93% de las reservas presupuestales definitivas de la Secretaría Distrital de Gobierno</t>
  </si>
  <si>
    <r>
      <t>Objetivo Proceso:</t>
    </r>
    <r>
      <rPr>
        <sz val="10"/>
        <rFont val="Arial"/>
        <family val="2"/>
      </rPr>
      <t xml:space="preserve"> Adquirir, suministrar y administrar los bienes y servicios que la entidad requiere para el cabal cumplimiento de su misión, a través de la eficiente ejecución de los recursos financieros.</t>
    </r>
  </si>
  <si>
    <r>
      <t>Líder del  Proceso:</t>
    </r>
    <r>
      <rPr>
        <sz val="10"/>
        <rFont val="Arial"/>
        <family val="2"/>
      </rPr>
      <t xml:space="preserve"> Subsecretario de Gestión Institucional </t>
    </r>
  </si>
  <si>
    <t>Garantizar como mínimo el 90%la ejecución presupuestal de los proyectos de inversión gerenciados por la Subsecretaría de Gestión Institucional</t>
  </si>
  <si>
    <t>Realizar un seguimiento mensual al cumplimiento de las metas proyecto y metas plan de Desarrollo de los proyectos de inversión gerenciados por la Subsecretaría de Gestión Institucional</t>
  </si>
  <si>
    <t>Seguimientos 2016</t>
  </si>
  <si>
    <t>Informes de seguimiento a proyectos, presentaciones e información relacionada al cumplimiento de las metas</t>
  </si>
  <si>
    <t>Número de seguimiento al cumplimiento de las metas realizados</t>
  </si>
  <si>
    <t>(Número de seguimientos al cumplimiento de las metas de los proyectos gerenciados en la SGI realizados / Número de seguimientos al cumplimiento de las metas de los proyectos gerenciados en la SGI programados) x 100%</t>
  </si>
  <si>
    <t xml:space="preserve">Número de seguimientos al Plan Anual de Adquisiciones realizados </t>
  </si>
  <si>
    <t xml:space="preserve">Número de seguimientos a los compromisos de los acuerdos laborales realizados </t>
  </si>
  <si>
    <t>(Monto comprometido del presupuesto de los proyectos de inversión 1120 y 1128 / Monto apropiado para la vigencia 2017 de los proyectos de inversión 1120 y 1128) x 100%</t>
  </si>
  <si>
    <t>Depurar el 90% del valor de los pasivos exigibles existentes a 01/01/2017</t>
  </si>
  <si>
    <t>(Sumatoria de los puntajes obtenidos / Total de ítems valorados en la encuesta)*100</t>
  </si>
  <si>
    <t>Número de días promedio para realizar los giros</t>
  </si>
  <si>
    <t>Número de socializaciones gestionadas</t>
  </si>
  <si>
    <t>Establecer línea base del perfil de riesgo del proceso aplicando metodología del manual de gestión del riesgo 1D-PGE-M4</t>
  </si>
  <si>
    <t>Línea Base Perfil del Riesgo</t>
  </si>
  <si>
    <t>(No. de reportes remitidos oportunamente a la OAP/ No. De reportes relacionados con el Sistema de gestión de la entidad)*100</t>
  </si>
  <si>
    <t>(No. de espacios en las que se participó/ No. de espacios convocados relacionados con el Sistema de gestión de la entidad)*100</t>
  </si>
  <si>
    <t>Asistencia a mesas de trabajo, comités o instancias de decisión</t>
  </si>
  <si>
    <t>Cumplimiento oportuno al 100% de las actividades consignadas en el plan anticorrupción 2017 o asignadas formalmente en virtud  de su implementación, a desarrollar en el respectivo trimestre según el cronograma establecido en el Plan Publicado.</t>
  </si>
  <si>
    <t>(No. De acciones del plan anticorrupción cumplidas en el trimestre/No. De acciones del plan anticorrupción formuladas para el trimestre en la versión vigente del plan anticorrupción)*100</t>
  </si>
  <si>
    <t>Número de avalúos de bienes inmuebles y muebles cuyo valor en libros a 1 de enero de 2017 sea superior o igual a 35 SMLMV</t>
  </si>
  <si>
    <t>Número de herramientas de seguimiento al uso, mantenimiento y consumo generado por los vehículos</t>
  </si>
  <si>
    <t>(No  de sistemas ahorradores de fuentes lumínicas y sistemas hidrosanitarios instalados /  Total de  fuentes lumínicas y sistemas hidrosanitarios por sustituir)*100</t>
  </si>
  <si>
    <t>Seguimientos realizados en la vigencia 2016</t>
  </si>
  <si>
    <t>Número de postulaciones al programa de sello de calidad Bici de Oro</t>
  </si>
  <si>
    <t>(Valor acumulado de pasivos exigibles depurado / Valor total de pasivos exigibles)*100</t>
  </si>
  <si>
    <t>Establecer la línea base del consumo de papel del proceso durante la vigencia 2017, según la herramienta entregada por la Oficina Asesora de Planeación</t>
  </si>
  <si>
    <t>Línea base del consumo de papel del proceso establecida</t>
  </si>
  <si>
    <t>Línea base del consumo de papel del proceso</t>
  </si>
  <si>
    <t>Establecer la línea base de consumo de papel por dependencias de la SDG para la vigencia 2017</t>
  </si>
  <si>
    <t>Documento de línea base que  identifique el consumo de papel, generado por dependencias</t>
  </si>
  <si>
    <t>Se realizó la instalación del circuito cerrado para el área del Despacho, el cual es de propiedad de la entidad, adicionalmente dentro del proceso de vigilancia se incluyó la obligación de instalar un circuito cerrado, que deberá contar con mínimo 20 cámaras de vigilancia distrubuidas en los tres pisos del edificio Bicentenario</t>
  </si>
  <si>
    <t>4 cámaras instaladas en el Despacho del Secretario de Gobierno, Contrato de vigilancia No 1292 de 2017 en el que se incluyó la instalación de 26 nuevas cámaras.</t>
  </si>
  <si>
    <t>Se construyó un archivo en excel en el que se diligencian los datos básicos de los vehículos, los gastos por mantenimiento, gastos de combustible y se consolidan todos los gastos</t>
  </si>
  <si>
    <t>Arcivo en excel “Medición gastos y consumos vehículos oficiales”, que reposa en el recurso compartido control_transporte, en la carpeta mantenimiento</t>
  </si>
  <si>
    <t>Para el primer trimestre
estaba programado depurar el 25% de los pasivos exigibles, con corte a 31 de marzo, el porcentaje
de depuración ascendió al 26.02%, puesto que de los $1.098.849.234, se han liberado $285.942.046,
representados en 37 de los 67 compromisos existentes como pasivo a 1 de enero de 2017</t>
  </si>
  <si>
    <t>1) Cuadro Control de Pasivos Exigibles  de Funcionamiento e Inversión.
2)Acta de Fenecimiento de Pasivos Exigibles</t>
  </si>
  <si>
    <t>Para el primer trimestre estaba programado girar el 30% de las reservas, con corte a 31 de marzo, la autorización de giro acumulada asciende al 36.4%, puesto que se ha realizado pagos por un monto de $3.657.498.649 de los $10.047.409.246 constituidos como reservas definitivas. El valor antes señalado se discrimina de la siguiente manera: 32.02% girado en gastos de funcionamiento y 39.41% en el presupuesto de inversión directa.</t>
  </si>
  <si>
    <t>Sistema de Presupuesto Distrital - Predis: Informe de Ejecucion Reservas Presupuestales</t>
  </si>
  <si>
    <t>Del 3 al 5 de abril de 2017, se aplicó una encuesta para determinar el nivel de satisfacción de los usuarios de la Dirección Financiera durante el primer trimestre de la vigencia. Una vez consolidados los datos, se obtuvo una nota promedio de 9,17 sobre 10. Es importante considerar que la nota más alta hace relación a la atención y prestación del servicio por parte de los servidores de la Dirección Financiera en términos de amabilidad (9,46), y la calificación más baja está enfocada a la oportunidad en la expedición de los estados de cuenta para tramite de las actas de liquidación (8,94), aspecto que llama la atención, toda vez que tal documento se expide de manera casi inmediata.</t>
  </si>
  <si>
    <t>Reporte del  resultado de la encuesta suministrado por la Dirección de Tecnologías e Información</t>
  </si>
  <si>
    <t xml:space="preserve">Durante el primer trimestre de la vigencia 2017, el promedio fue de 3.17 dias hábiles, para realiza el pago de las cuentas de contratos de prestación de servicios personales.
En el mes de Enero se  presenta una situación particular, teniendo en cuenta que el 24 de Diciembre se hace el cierre por tesorería, las cuentas desde está fecha quedan para pago a partir de la aprobación del PAC de reservas, esto es desde el 16 de enero de 2017, por lo cual en el mes de enero se presenta un promedio superior de 18 días de mora, sin embargo las cuentas recibidas después de la aprobación del PAC se tramitaron  y antes del nuevo cierre de tesorería, se tramitaron con un promedio de 3.8 días
Para el mes de febrero se presentan 326 solicitudes de ordenes de pago, de las cuales tres de último pago, se devolvieron por no cumplir con los requisitos para el pago y dos quedaron en trámite de pago para el siguiente mes, para un total de 321 ordenes de pago tramitadas con un promedio de trámite de 3.73 días desde la radicación en la dirección financiera hasta la generación de la planilla por el grupo de giros para pago.
Para el mes de marzo se tramitaron un total de 351 ordenes de pago de contratos por  prestación de servicios, presentando un indicador de 2.71 días en promedio de trámite desde la radicación en la dirección financiera hasta la generación de la planilla por el grupo de giros para pago.
</t>
  </si>
  <si>
    <t>Bases de Datos Mensuales del grupo de Giros de la Dirección Financiera</t>
  </si>
  <si>
    <t>El PAA para la vigencia 2017 fue aprobado el 30 de enero; sin embargo, para este mes se realizó el seguimiento atendiendo a la programación inicial para cada proyecto, se diseñó un reporte en Word.
En los meses de febrero y marzo se continuó el seguimiento en la matriz diseñada y con el reporte; así mismo, se elaboró una presentación en power point.</t>
  </si>
  <si>
    <t>Matriz de seguimiento del PAA diseñada por la Subsecretaría de Gestión Institucional.
Reporte de seguimiento en Word.</t>
  </si>
  <si>
    <t>Se realizó seguimiento a cada uno de los puntos pendientes de acuerdos sindicales años 2013, 2014, 2015 y 2016</t>
  </si>
  <si>
    <t>Informe inversion con corte al 31 de Marzo</t>
  </si>
  <si>
    <t>Se realizó cuadro de seguimiento presupuestal y de magnitud física de cada una de las metas proyecto y metas plan de desarrollo, de acuerdo a la información reportada por la parte técnica de cada una de las dependencias responsables de la ejecución de cada proyecto. El promedio según lo reportado genera un avance del 25% de cumplimiento a metas PDD.</t>
  </si>
  <si>
    <t>Carpeta virtual compatida con los Analistas de los proyectos de inversión. 
Informes Ejecutivos de los proyectos de inversión.</t>
  </si>
  <si>
    <t>Programación Plan Anual de Adquisiciones y registro en el portal SECOP II</t>
  </si>
  <si>
    <t>* Orfeo
* Expediente Contractual.
*Acta de Liquidacion.</t>
  </si>
  <si>
    <t>* Orfeo 
* Expediente Contractual.</t>
  </si>
  <si>
    <t>Sin programación para el primer trimestre</t>
  </si>
  <si>
    <t>* Para el 1 trimestre de la vigencia del 2017, se realizaron 36 liquidaciones de un total de 76 contratos a liquidar. Es de anotar la base de cálculo varía mes a mes en relación a los contrtos que van terminando</t>
  </si>
  <si>
    <t>Durante este trimestre solo se radico un ( 1) proceso, que corresponde al servicio de vigilancia el cual fue adelantado por el SECOP II. La base de cálculo se toma del Plan Anual de Adquisiciones.</t>
  </si>
  <si>
    <t>Para el cumplimiento de este indicador, fueron remitidos por parte de la Direccion para la Gestion del Desarrollo Local para el 1 trimestre lo siguiente: 
1) Licitacion Publica del FDL de Rafael  Uribe prórroga al contrato de interventoría 149-2013. 
2) Concuros de Meritos del FDL de Ciudad Bolivar  prórroga al contrato de interventoría 149-2013. 
3) Adicion contrato obra publica FDL San cristobal 164 de 2015.
4) Revision del proceso de adjudicación del Concurso de Méritos interventoria abierto FDLT CM-029 - 2016
5) Liquidacón de convenio asociación cas 156 de 2012 FDL Kennedy
6) Concepto Incumplimiento en Contrato de obra FDL Kennedy Licitiacion Publica 0059-2015,  Contrato 239-2015
7) Concepto acompañamiento  respuesta observaciones al pliego de condiciones FDL Suba Licitacion Publica 003-2016 
8) Concepto viabilidad Supervision Funcionarios FDL Barrios Unidos 2017
Estos 8 procesos radicados, fueron revisados en su totalidad.</t>
  </si>
  <si>
    <t xml:space="preserve">Cuadro de seguimiento a los puntos pendientes y su acción correspondiente </t>
  </si>
  <si>
    <t>Del presupuesto asignado para proyectos de inversion para la vigencia 2017  por valor de $10.550.109.000, se han ejecutado con corte al 31 de marzo  $5.656.945.99 correspondientes al 54%</t>
  </si>
  <si>
    <r>
      <t>Alcance del Proceso:</t>
    </r>
    <r>
      <rPr>
        <sz val="10"/>
        <rFont val="Arial"/>
        <family val="2"/>
      </rPr>
      <t xml:space="preserve">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</si>
</sst>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240A]\ #,##0.00"/>
    <numFmt numFmtId="182" formatCode="* #,##0.00&quot;    &quot;;\-* #,##0.00&quot;    &quot;;* \-#&quot;    &quot;;@\ "/>
    <numFmt numFmtId="183" formatCode="[$-240A]dddd\,\ dd&quot; de &quot;mmmm&quot; de &quot;yyyy"/>
    <numFmt numFmtId="184" formatCode="[$-240A]h:mm:ss\ AM/PM"/>
  </numFmts>
  <fonts count="7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sz val="11"/>
      <name val="Calibri"/>
      <family val="2"/>
    </font>
    <font>
      <b/>
      <sz val="22"/>
      <name val="Arial"/>
      <family val="2"/>
    </font>
    <font>
      <b/>
      <sz val="20"/>
      <name val="Tahoma"/>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26"/>
      <color indexed="8"/>
      <name val="Arial"/>
      <family val="2"/>
    </font>
    <font>
      <b/>
      <sz val="11"/>
      <color indexed="8"/>
      <name val="Arial"/>
      <family val="2"/>
    </font>
    <font>
      <sz val="14"/>
      <color indexed="8"/>
      <name val="Arial"/>
      <family val="2"/>
    </font>
    <font>
      <b/>
      <sz val="18"/>
      <color indexed="8"/>
      <name val="Calibri"/>
      <family val="2"/>
    </font>
    <font>
      <b/>
      <sz val="20"/>
      <color indexed="8"/>
      <name val="Arial"/>
      <family val="2"/>
    </font>
    <font>
      <b/>
      <sz val="12"/>
      <color indexed="8"/>
      <name val="Arial Rounded MT Bold"/>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0"/>
      <color rgb="FF000000"/>
      <name val="Arial"/>
      <family val="2"/>
    </font>
    <font>
      <b/>
      <sz val="26"/>
      <color theme="1"/>
      <name val="Arial"/>
      <family val="2"/>
    </font>
    <font>
      <b/>
      <sz val="11"/>
      <color theme="1"/>
      <name val="Arial"/>
      <family val="2"/>
    </font>
    <font>
      <b/>
      <sz val="20"/>
      <color theme="1"/>
      <name val="Arial"/>
      <family val="2"/>
    </font>
    <font>
      <b/>
      <sz val="18"/>
      <color theme="1"/>
      <name val="Calibri"/>
      <family val="2"/>
    </font>
    <font>
      <sz val="14"/>
      <color theme="1"/>
      <name val="Arial"/>
      <family val="2"/>
    </font>
    <font>
      <b/>
      <sz val="12"/>
      <color theme="1"/>
      <name val="Arial Rounded MT Bold"/>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theme="2"/>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medium"/>
    </border>
    <border>
      <left/>
      <right style="thin"/>
      <top style="medium"/>
      <bottom style="thin"/>
    </border>
    <border>
      <left/>
      <right style="thin"/>
      <top/>
      <bottom style="thin"/>
    </border>
    <border>
      <left/>
      <right style="thin"/>
      <top style="thin"/>
      <bottom/>
    </border>
    <border>
      <left style="medium"/>
      <right style="thin"/>
      <top style="thin"/>
      <bottom style="thin"/>
    </border>
    <border>
      <left style="medium"/>
      <right style="thin"/>
      <top style="thin"/>
      <bottom style="medium"/>
    </border>
    <border>
      <left style="thin"/>
      <right/>
      <top/>
      <bottom/>
    </border>
    <border>
      <left style="thin"/>
      <right/>
      <top style="thin"/>
      <bottom style="thin"/>
    </border>
    <border>
      <left style="medium"/>
      <right style="thin"/>
      <top style="medium"/>
      <bottom style="thin"/>
    </border>
    <border>
      <left style="thin"/>
      <right style="thin"/>
      <top/>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3" fillId="20" borderId="0" applyNumberFormat="0" applyBorder="0" applyAlignment="0" applyProtection="0"/>
    <xf numFmtId="0" fontId="42" fillId="21" borderId="0" applyNumberFormat="0" applyBorder="0" applyAlignment="0" applyProtection="0"/>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7" fillId="30" borderId="1" applyNumberFormat="0" applyAlignment="0" applyProtection="0"/>
    <xf numFmtId="0" fontId="4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2" fontId="3" fillId="0" borderId="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9" fillId="32" borderId="0" applyNumberFormat="0" applyBorder="0" applyAlignment="0" applyProtection="0"/>
    <xf numFmtId="0" fontId="3" fillId="0" borderId="0">
      <alignment/>
      <protection/>
    </xf>
    <xf numFmtId="0" fontId="0" fillId="33" borderId="4" applyNumberFormat="0" applyFont="0" applyAlignment="0" applyProtection="0"/>
    <xf numFmtId="9" fontId="3" fillId="0" borderId="0" applyFill="0" applyBorder="0" applyAlignment="0" applyProtection="0"/>
    <xf numFmtId="9" fontId="0" fillId="0" borderId="0" applyFont="0" applyFill="0" applyBorder="0" applyAlignment="0" applyProtection="0"/>
    <xf numFmtId="9" fontId="3" fillId="0" borderId="0" applyFill="0" applyBorder="0" applyAlignment="0" applyProtection="0"/>
    <xf numFmtId="0" fontId="3" fillId="34" borderId="0" applyNumberFormat="0" applyBorder="0" applyAlignment="0" applyProtection="0"/>
    <xf numFmtId="0" fontId="50" fillId="22"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xf numFmtId="0" fontId="3" fillId="35" borderId="0" applyNumberFormat="0" applyBorder="0" applyAlignment="0" applyProtection="0"/>
  </cellStyleXfs>
  <cellXfs count="237">
    <xf numFmtId="0" fontId="0" fillId="0" borderId="0" xfId="0" applyFont="1" applyAlignment="1">
      <alignment/>
    </xf>
    <xf numFmtId="0" fontId="57" fillId="36" borderId="0" xfId="0" applyFont="1" applyFill="1" applyAlignment="1">
      <alignment/>
    </xf>
    <xf numFmtId="0" fontId="3" fillId="36" borderId="0" xfId="0" applyFont="1" applyFill="1" applyBorder="1" applyAlignment="1">
      <alignment horizontal="left" vertical="center" wrapText="1"/>
    </xf>
    <xf numFmtId="0" fontId="57" fillId="36" borderId="0" xfId="0" applyFont="1" applyFill="1" applyAlignment="1">
      <alignment horizontal="center"/>
    </xf>
    <xf numFmtId="9" fontId="3" fillId="36" borderId="10" xfId="56"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9" borderId="11" xfId="0" applyFont="1" applyFill="1" applyBorder="1" applyAlignment="1">
      <alignment horizontal="center" vertical="center" wrapText="1"/>
    </xf>
    <xf numFmtId="9" fontId="58" fillId="36" borderId="10" xfId="56" applyFont="1" applyFill="1" applyBorder="1" applyAlignment="1">
      <alignment horizontal="center" vertical="center" wrapText="1"/>
    </xf>
    <xf numFmtId="0" fontId="58" fillId="36" borderId="0" xfId="0" applyFont="1" applyFill="1" applyBorder="1" applyAlignment="1">
      <alignment vertical="center" wrapText="1"/>
    </xf>
    <xf numFmtId="0" fontId="58" fillId="36" borderId="0" xfId="0" applyFont="1" applyFill="1" applyAlignment="1">
      <alignment/>
    </xf>
    <xf numFmtId="0" fontId="57" fillId="36" borderId="0" xfId="0" applyFont="1" applyFill="1" applyAlignment="1">
      <alignment vertical="top" wrapText="1"/>
    </xf>
    <xf numFmtId="0" fontId="5"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59" fillId="36" borderId="0" xfId="0" applyFont="1" applyFill="1" applyBorder="1" applyAlignment="1">
      <alignment vertical="center"/>
    </xf>
    <xf numFmtId="0" fontId="5" fillId="36" borderId="0" xfId="0" applyFont="1" applyFill="1" applyBorder="1" applyAlignment="1">
      <alignment horizontal="center" vertical="center" wrapText="1"/>
    </xf>
    <xf numFmtId="0" fontId="57" fillId="36" borderId="0" xfId="0" applyFont="1" applyFill="1" applyBorder="1" applyAlignment="1">
      <alignment/>
    </xf>
    <xf numFmtId="0" fontId="58" fillId="36" borderId="10" xfId="0" applyFont="1" applyFill="1" applyBorder="1" applyAlignment="1">
      <alignment horizontal="center" vertical="center" wrapText="1"/>
    </xf>
    <xf numFmtId="0" fontId="60" fillId="0" borderId="13"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0" fillId="0" borderId="0" xfId="0" applyAlignment="1">
      <alignment wrapText="1"/>
    </xf>
    <xf numFmtId="0" fontId="60" fillId="0" borderId="14"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60" fillId="0" borderId="15" xfId="0" applyFont="1" applyFill="1" applyBorder="1" applyAlignment="1">
      <alignment horizontal="justify" vertical="center" wrapText="1"/>
    </xf>
    <xf numFmtId="0" fontId="60" fillId="0" borderId="16" xfId="0" applyFont="1" applyFill="1" applyBorder="1" applyAlignment="1">
      <alignment horizontal="justify" vertical="center" wrapText="1"/>
    </xf>
    <xf numFmtId="0" fontId="60" fillId="0" borderId="11"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58" fillId="36" borderId="10" xfId="56" applyNumberFormat="1" applyFont="1" applyFill="1" applyBorder="1" applyAlignment="1">
      <alignment horizontal="center" vertical="center" wrapText="1"/>
    </xf>
    <xf numFmtId="0" fontId="61" fillId="0" borderId="0" xfId="0" applyFont="1" applyAlignment="1">
      <alignment horizontal="justify"/>
    </xf>
    <xf numFmtId="0" fontId="62" fillId="10" borderId="12" xfId="0" applyFont="1" applyFill="1" applyBorder="1" applyAlignment="1">
      <alignment horizontal="justify" vertical="center" wrapText="1"/>
    </xf>
    <xf numFmtId="0" fontId="62" fillId="36" borderId="12" xfId="0" applyFont="1" applyFill="1" applyBorder="1" applyAlignment="1">
      <alignment horizontal="justify" vertical="center" wrapText="1"/>
    </xf>
    <xf numFmtId="0" fontId="8" fillId="8" borderId="10" xfId="0" applyFont="1" applyFill="1" applyBorder="1" applyAlignment="1">
      <alignment horizontal="center" vertical="center" wrapText="1"/>
    </xf>
    <xf numFmtId="0" fontId="8" fillId="8" borderId="10" xfId="0" applyFont="1" applyFill="1" applyBorder="1" applyAlignment="1">
      <alignment horizontal="justify" vertical="center" wrapText="1"/>
    </xf>
    <xf numFmtId="0" fontId="62" fillId="8" borderId="12" xfId="0" applyFont="1" applyFill="1" applyBorder="1" applyAlignment="1">
      <alignment horizontal="justify" vertical="center" wrapText="1"/>
    </xf>
    <xf numFmtId="0" fontId="62" fillId="8" borderId="17" xfId="0" applyFont="1" applyFill="1" applyBorder="1" applyAlignment="1">
      <alignment horizontal="justify" vertical="center" wrapText="1"/>
    </xf>
    <xf numFmtId="0" fontId="8" fillId="39" borderId="18" xfId="0" applyFont="1" applyFill="1" applyBorder="1" applyAlignment="1">
      <alignment horizontal="justify" vertical="center" wrapText="1"/>
    </xf>
    <xf numFmtId="0" fontId="8" fillId="39" borderId="12"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8" fillId="40" borderId="12" xfId="0" applyFont="1" applyFill="1" applyBorder="1" applyAlignment="1">
      <alignment horizontal="justify" vertical="center" wrapText="1"/>
    </xf>
    <xf numFmtId="0" fontId="62" fillId="40" borderId="19" xfId="0" applyFont="1" applyFill="1" applyBorder="1" applyAlignment="1">
      <alignment horizontal="justify" vertical="center" wrapText="1"/>
    </xf>
    <xf numFmtId="0" fontId="62" fillId="40" borderId="12" xfId="0" applyFont="1" applyFill="1" applyBorder="1" applyAlignment="1">
      <alignment horizontal="justify" vertical="center" wrapText="1"/>
    </xf>
    <xf numFmtId="0" fontId="8" fillId="40" borderId="10" xfId="0" applyFont="1" applyFill="1" applyBorder="1" applyAlignment="1">
      <alignment vertical="center" wrapText="1"/>
    </xf>
    <xf numFmtId="0" fontId="62" fillId="13" borderId="18" xfId="0" applyFont="1" applyFill="1" applyBorder="1" applyAlignment="1">
      <alignment horizontal="justify" vertical="center" wrapText="1"/>
    </xf>
    <xf numFmtId="0" fontId="62" fillId="13" borderId="12" xfId="0" applyFont="1" applyFill="1" applyBorder="1" applyAlignment="1">
      <alignment horizontal="justify" vertical="center" wrapText="1"/>
    </xf>
    <xf numFmtId="0" fontId="8" fillId="13" borderId="12" xfId="0" applyFont="1" applyFill="1" applyBorder="1" applyAlignment="1">
      <alignment horizontal="justify" vertical="center" wrapText="1"/>
    </xf>
    <xf numFmtId="0" fontId="63" fillId="13" borderId="12" xfId="0" applyFont="1" applyFill="1" applyBorder="1" applyAlignment="1">
      <alignment horizontal="justify" vertical="center" wrapText="1"/>
    </xf>
    <xf numFmtId="0" fontId="62" fillId="13" borderId="20" xfId="0" applyFont="1" applyFill="1" applyBorder="1" applyAlignment="1">
      <alignment horizontal="left" vertical="center" wrapText="1"/>
    </xf>
    <xf numFmtId="0" fontId="62" fillId="13" borderId="17"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5" fillId="38" borderId="10"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1" xfId="0" applyFont="1" applyFill="1" applyBorder="1" applyAlignment="1">
      <alignment vertical="center" wrapText="1"/>
    </xf>
    <xf numFmtId="0" fontId="2" fillId="37" borderId="11"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16" borderId="10" xfId="0" applyFont="1" applyFill="1" applyBorder="1" applyAlignment="1">
      <alignment horizontal="center" vertical="center" wrapText="1"/>
    </xf>
    <xf numFmtId="9" fontId="3" fillId="36" borderId="0" xfId="56"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36" borderId="10" xfId="0" applyFont="1" applyFill="1" applyBorder="1" applyAlignment="1">
      <alignment horizontal="justify" vertical="center" wrapText="1"/>
    </xf>
    <xf numFmtId="9" fontId="3" fillId="36" borderId="10" xfId="56" applyFont="1" applyFill="1" applyBorder="1" applyAlignment="1" applyProtection="1">
      <alignment horizontal="center" vertical="center" wrapText="1"/>
      <protection locked="0"/>
    </xf>
    <xf numFmtId="0" fontId="61" fillId="36" borderId="10" xfId="0" applyFont="1" applyFill="1" applyBorder="1" applyAlignment="1" applyProtection="1">
      <alignment horizontal="center" vertical="center" wrapText="1"/>
      <protection locked="0"/>
    </xf>
    <xf numFmtId="0" fontId="58" fillId="36" borderId="10" xfId="0" applyFont="1" applyFill="1" applyBorder="1" applyAlignment="1" applyProtection="1">
      <alignment horizontal="center" vertical="center" wrapText="1"/>
      <protection locked="0"/>
    </xf>
    <xf numFmtId="9" fontId="58" fillId="36" borderId="10" xfId="56" applyFont="1" applyFill="1" applyBorder="1" applyAlignment="1" applyProtection="1">
      <alignment horizontal="center" vertical="center" wrapText="1"/>
      <protection locked="0"/>
    </xf>
    <xf numFmtId="9" fontId="58" fillId="36" borderId="10" xfId="0" applyNumberFormat="1" applyFont="1" applyFill="1" applyBorder="1" applyAlignment="1" applyProtection="1">
      <alignment horizontal="center" vertical="center" wrapText="1"/>
      <protection locked="0"/>
    </xf>
    <xf numFmtId="180" fontId="58" fillId="36" borderId="10" xfId="56" applyNumberFormat="1" applyFont="1" applyFill="1" applyBorder="1" applyAlignment="1" applyProtection="1">
      <alignment horizontal="center" vertical="center" wrapText="1"/>
      <protection locked="0"/>
    </xf>
    <xf numFmtId="0" fontId="58" fillId="36" borderId="10" xfId="0" applyFont="1" applyFill="1" applyBorder="1" applyAlignment="1" applyProtection="1">
      <alignment horizontal="justify" vertical="center" wrapText="1"/>
      <protection locked="0"/>
    </xf>
    <xf numFmtId="0" fontId="58" fillId="36" borderId="10" xfId="0" applyFont="1" applyFill="1" applyBorder="1" applyAlignment="1" applyProtection="1">
      <alignment horizontal="left" vertical="center" wrapText="1"/>
      <protection locked="0"/>
    </xf>
    <xf numFmtId="181" fontId="58" fillId="36" borderId="10" xfId="50" applyNumberFormat="1" applyFont="1" applyFill="1" applyBorder="1" applyAlignment="1" applyProtection="1">
      <alignment horizontal="center" vertical="center" wrapText="1"/>
      <protection locked="0"/>
    </xf>
    <xf numFmtId="0" fontId="58" fillId="36" borderId="12" xfId="0" applyFont="1" applyFill="1" applyBorder="1" applyAlignment="1" applyProtection="1">
      <alignment horizontal="center" vertical="center" wrapText="1"/>
      <protection locked="0"/>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10" xfId="0" applyFont="1" applyFill="1" applyBorder="1" applyAlignment="1">
      <alignment horizontal="justify" vertical="center" wrapText="1"/>
    </xf>
    <xf numFmtId="9" fontId="0" fillId="0" borderId="10" xfId="56" applyFont="1" applyBorder="1" applyAlignment="1">
      <alignment horizontal="center" vertical="center"/>
    </xf>
    <xf numFmtId="0" fontId="59" fillId="36" borderId="0" xfId="0" applyFont="1" applyFill="1" applyBorder="1" applyAlignment="1">
      <alignment horizontal="right" vertical="center" wrapText="1"/>
    </xf>
    <xf numFmtId="0" fontId="59" fillId="36" borderId="0" xfId="0" applyFont="1" applyFill="1" applyBorder="1" applyAlignment="1">
      <alignment vertical="top" wrapText="1"/>
    </xf>
    <xf numFmtId="0" fontId="59" fillId="36" borderId="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58" fillId="36" borderId="10" xfId="0" applyFont="1" applyFill="1" applyBorder="1" applyAlignment="1">
      <alignment horizontal="center" vertical="top" wrapText="1"/>
    </xf>
    <xf numFmtId="0" fontId="58" fillId="36" borderId="10"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2" xfId="0" applyFont="1" applyFill="1" applyBorder="1" applyAlignment="1" applyProtection="1">
      <alignment horizontal="center" vertical="center" wrapText="1"/>
      <protection locked="0"/>
    </xf>
    <xf numFmtId="9" fontId="3" fillId="36" borderId="10" xfId="56" applyFont="1" applyFill="1" applyBorder="1" applyAlignment="1" applyProtection="1">
      <alignment horizontal="center" vertical="center" wrapText="1"/>
      <protection/>
    </xf>
    <xf numFmtId="0" fontId="61" fillId="36" borderId="10" xfId="0" applyFont="1" applyFill="1" applyBorder="1" applyAlignment="1" applyProtection="1">
      <alignment horizontal="center" vertical="center" wrapText="1"/>
      <protection/>
    </xf>
    <xf numFmtId="9" fontId="10" fillId="36" borderId="10" xfId="56" applyFont="1" applyFill="1" applyBorder="1" applyAlignment="1" applyProtection="1">
      <alignment horizontal="center" vertical="center" wrapText="1"/>
      <protection/>
    </xf>
    <xf numFmtId="0" fontId="0" fillId="39" borderId="10" xfId="0" applyFill="1" applyBorder="1" applyAlignment="1" applyProtection="1">
      <alignment horizontal="left" vertical="center" wrapText="1"/>
      <protection locked="0"/>
    </xf>
    <xf numFmtId="0" fontId="9" fillId="39" borderId="10" xfId="0" applyFont="1" applyFill="1" applyBorder="1" applyAlignment="1" applyProtection="1">
      <alignment horizontal="left" vertical="center" wrapText="1"/>
      <protection locked="0"/>
    </xf>
    <xf numFmtId="9" fontId="0" fillId="0" borderId="10" xfId="56" applyFont="1" applyBorder="1" applyAlignment="1">
      <alignment horizontal="center" vertical="center"/>
    </xf>
    <xf numFmtId="0" fontId="58" fillId="39" borderId="10" xfId="0" applyFont="1" applyFill="1" applyBorder="1" applyAlignment="1" applyProtection="1">
      <alignment horizontal="center" vertical="center" wrapText="1"/>
      <protection locked="0"/>
    </xf>
    <xf numFmtId="9" fontId="0" fillId="36" borderId="10" xfId="56" applyFont="1" applyFill="1" applyBorder="1" applyAlignment="1">
      <alignment horizontal="center" vertical="center"/>
    </xf>
    <xf numFmtId="0" fontId="58" fillId="36" borderId="10"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0" fillId="39" borderId="21" xfId="0" applyFill="1" applyBorder="1" applyAlignment="1">
      <alignment vertical="center" wrapText="1"/>
    </xf>
    <xf numFmtId="0" fontId="58" fillId="36" borderId="10" xfId="0" applyFont="1" applyFill="1" applyBorder="1" applyAlignment="1">
      <alignment horizontal="left" vertical="center" wrapText="1"/>
    </xf>
    <xf numFmtId="0" fontId="57" fillId="36" borderId="10" xfId="0" applyFont="1" applyFill="1" applyBorder="1" applyAlignment="1" applyProtection="1">
      <alignment horizontal="center" vertical="center"/>
      <protection locked="0"/>
    </xf>
    <xf numFmtId="0" fontId="9" fillId="39" borderId="21" xfId="0" applyFont="1" applyFill="1" applyBorder="1" applyAlignment="1">
      <alignment vertical="center" wrapText="1"/>
    </xf>
    <xf numFmtId="0" fontId="0" fillId="39" borderId="22" xfId="0" applyFill="1" applyBorder="1" applyAlignment="1">
      <alignment vertical="center" wrapText="1"/>
    </xf>
    <xf numFmtId="9" fontId="0" fillId="0" borderId="16" xfId="56" applyFont="1" applyBorder="1" applyAlignment="1">
      <alignment horizontal="center" vertical="center"/>
    </xf>
    <xf numFmtId="0" fontId="58" fillId="39" borderId="16" xfId="0" applyFont="1" applyFill="1" applyBorder="1" applyAlignment="1" applyProtection="1">
      <alignment horizontal="center" vertical="center" wrapText="1"/>
      <protection locked="0"/>
    </xf>
    <xf numFmtId="0" fontId="0" fillId="39" borderId="16" xfId="0" applyFill="1" applyBorder="1" applyAlignment="1" applyProtection="1">
      <alignment horizontal="left" vertical="center" wrapText="1"/>
      <protection locked="0"/>
    </xf>
    <xf numFmtId="0" fontId="58" fillId="36" borderId="16" xfId="0" applyFont="1" applyFill="1" applyBorder="1" applyAlignment="1" applyProtection="1">
      <alignment horizontal="center" vertical="center" wrapText="1"/>
      <protection locked="0"/>
    </xf>
    <xf numFmtId="0" fontId="58" fillId="36" borderId="16" xfId="0" applyFont="1" applyFill="1" applyBorder="1" applyAlignment="1">
      <alignment horizontal="center" vertical="center" wrapText="1"/>
    </xf>
    <xf numFmtId="9" fontId="58" fillId="36" borderId="16" xfId="0" applyNumberFormat="1" applyFont="1" applyFill="1" applyBorder="1" applyAlignment="1" applyProtection="1">
      <alignment horizontal="center" vertical="center" wrapText="1"/>
      <protection locked="0"/>
    </xf>
    <xf numFmtId="0" fontId="58" fillId="36" borderId="10" xfId="56" applyNumberFormat="1" applyFont="1" applyFill="1" applyBorder="1" applyAlignment="1" applyProtection="1">
      <alignment horizontal="center" vertical="center" wrapText="1"/>
      <protection locked="0"/>
    </xf>
    <xf numFmtId="0" fontId="58" fillId="36"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57" fillId="36" borderId="0" xfId="0" applyFont="1" applyFill="1" applyAlignment="1">
      <alignment horizontal="left" vertical="center"/>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58" fillId="36" borderId="0" xfId="0" applyFont="1" applyFill="1" applyBorder="1" applyAlignment="1">
      <alignment horizontal="left" vertical="center" wrapText="1"/>
    </xf>
    <xf numFmtId="0" fontId="0" fillId="0" borderId="0" xfId="0" applyAlignment="1">
      <alignment horizontal="left" vertical="center"/>
    </xf>
    <xf numFmtId="0" fontId="58" fillId="36" borderId="11" xfId="0" applyFont="1" applyFill="1" applyBorder="1" applyAlignment="1">
      <alignment horizontal="center" vertical="center" wrapText="1"/>
    </xf>
    <xf numFmtId="0" fontId="64" fillId="37" borderId="11" xfId="0" applyFont="1" applyFill="1" applyBorder="1" applyAlignment="1">
      <alignment/>
    </xf>
    <xf numFmtId="0" fontId="60" fillId="0" borderId="10" xfId="0" applyFont="1" applyBorder="1" applyAlignment="1" applyProtection="1">
      <alignment horizontal="center" vertical="center" wrapText="1"/>
      <protection locked="0"/>
    </xf>
    <xf numFmtId="0" fontId="60" fillId="0" borderId="10" xfId="0" applyFont="1" applyBorder="1" applyAlignment="1">
      <alignment horizontal="left" vertical="center" wrapText="1"/>
    </xf>
    <xf numFmtId="0" fontId="60"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65" fillId="0" borderId="10" xfId="0" applyFont="1" applyBorder="1" applyAlignment="1">
      <alignment horizontal="justify" vertical="center" wrapText="1"/>
    </xf>
    <xf numFmtId="0" fontId="3" fillId="36" borderId="12" xfId="0" applyFont="1" applyFill="1" applyBorder="1" applyAlignment="1" applyProtection="1">
      <alignment horizontal="justify" vertical="center" wrapText="1"/>
      <protection locked="0"/>
    </xf>
    <xf numFmtId="0" fontId="12" fillId="0" borderId="10" xfId="0" applyFont="1" applyBorder="1" applyAlignment="1" applyProtection="1">
      <alignment horizontal="center" vertical="center" wrapText="1"/>
      <protection locked="0"/>
    </xf>
    <xf numFmtId="0" fontId="60"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60" fillId="36" borderId="10" xfId="0" applyFont="1" applyFill="1" applyBorder="1" applyAlignment="1" applyProtection="1">
      <alignment horizontal="center" vertical="center" wrapText="1"/>
      <protection locked="0"/>
    </xf>
    <xf numFmtId="0" fontId="60" fillId="42" borderId="10" xfId="0" applyFont="1" applyFill="1" applyBorder="1" applyAlignment="1" applyProtection="1">
      <alignment horizontal="center" vertical="center" wrapText="1"/>
      <protection locked="0"/>
    </xf>
    <xf numFmtId="0" fontId="60" fillId="36" borderId="12" xfId="0" applyFont="1" applyFill="1" applyBorder="1" applyAlignment="1" applyProtection="1">
      <alignment horizontal="center" vertical="center" wrapText="1"/>
      <protection locked="0"/>
    </xf>
    <xf numFmtId="9" fontId="60" fillId="36" borderId="10" xfId="0" applyNumberFormat="1" applyFont="1" applyFill="1" applyBorder="1" applyAlignment="1" applyProtection="1">
      <alignment horizontal="center" vertical="center" wrapText="1"/>
      <protection locked="0"/>
    </xf>
    <xf numFmtId="0" fontId="60" fillId="42" borderId="10" xfId="0" applyFont="1" applyFill="1" applyBorder="1" applyAlignment="1" applyProtection="1">
      <alignment horizontal="justify" vertical="center" wrapText="1"/>
      <protection locked="0"/>
    </xf>
    <xf numFmtId="9" fontId="60" fillId="36" borderId="10" xfId="56" applyFont="1" applyFill="1" applyBorder="1" applyAlignment="1" applyProtection="1">
      <alignment horizontal="center" vertical="center" wrapText="1"/>
      <protection locked="0"/>
    </xf>
    <xf numFmtId="180" fontId="60" fillId="36" borderId="10" xfId="56" applyNumberFormat="1" applyFont="1" applyFill="1" applyBorder="1" applyAlignment="1" applyProtection="1">
      <alignment horizontal="center" vertical="center" wrapText="1"/>
      <protection locked="0"/>
    </xf>
    <xf numFmtId="9" fontId="60" fillId="36" borderId="10" xfId="56" applyFont="1" applyFill="1" applyBorder="1" applyAlignment="1">
      <alignment horizontal="center" vertical="center" wrapText="1"/>
    </xf>
    <xf numFmtId="9" fontId="60" fillId="0" borderId="10" xfId="56" applyFont="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5" xfId="0" applyFont="1" applyFill="1" applyBorder="1" applyAlignment="1">
      <alignment horizontal="center" vertical="center" wrapText="1"/>
    </xf>
    <xf numFmtId="0" fontId="5" fillId="38" borderId="10" xfId="0" applyFont="1" applyFill="1" applyBorder="1" applyAlignment="1">
      <alignment horizontal="center" vertical="center" wrapText="1"/>
    </xf>
    <xf numFmtId="9" fontId="12" fillId="0" borderId="10" xfId="56" applyFont="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60" fillId="36" borderId="15" xfId="0" applyFont="1" applyFill="1" applyBorder="1" applyAlignment="1" applyProtection="1">
      <alignment horizontal="center" vertical="center" wrapText="1"/>
      <protection locked="0"/>
    </xf>
    <xf numFmtId="0" fontId="12" fillId="0" borderId="15" xfId="0" applyFont="1" applyBorder="1" applyAlignment="1">
      <alignment horizontal="left" vertical="center" wrapText="1"/>
    </xf>
    <xf numFmtId="0" fontId="58" fillId="36" borderId="15" xfId="0" applyFont="1" applyFill="1" applyBorder="1" applyAlignment="1" applyProtection="1">
      <alignment horizontal="center" vertical="center" wrapText="1"/>
      <protection locked="0"/>
    </xf>
    <xf numFmtId="0" fontId="3" fillId="36" borderId="2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24" xfId="0" applyFont="1" applyFill="1" applyBorder="1" applyAlignment="1">
      <alignment horizontal="center" vertical="center" wrapText="1"/>
    </xf>
    <xf numFmtId="9" fontId="66" fillId="36" borderId="10" xfId="56" applyFont="1" applyFill="1" applyBorder="1" applyAlignment="1" applyProtection="1">
      <alignment horizontal="center" vertical="center" wrapText="1"/>
      <protection/>
    </xf>
    <xf numFmtId="0" fontId="60" fillId="36" borderId="10" xfId="56" applyNumberFormat="1" applyFont="1" applyFill="1" applyBorder="1" applyAlignment="1" applyProtection="1">
      <alignment horizontal="center" vertical="center" wrapText="1"/>
      <protection locked="0"/>
    </xf>
    <xf numFmtId="180" fontId="12" fillId="0" borderId="15" xfId="56" applyNumberFormat="1" applyFont="1" applyBorder="1" applyAlignment="1">
      <alignment horizontal="center" vertical="center" wrapText="1"/>
    </xf>
    <xf numFmtId="0" fontId="60" fillId="42" borderId="10" xfId="0" applyFont="1" applyFill="1" applyBorder="1" applyAlignment="1" applyProtection="1">
      <alignment horizontal="justify" vertical="center" wrapText="1"/>
      <protection locked="0"/>
    </xf>
    <xf numFmtId="0" fontId="58" fillId="26" borderId="25" xfId="0" applyFont="1" applyFill="1" applyBorder="1" applyAlignment="1">
      <alignment horizontal="justify" vertical="center" wrapText="1"/>
    </xf>
    <xf numFmtId="0" fontId="4" fillId="26" borderId="14" xfId="0" applyFont="1" applyFill="1" applyBorder="1" applyAlignment="1" applyProtection="1">
      <alignment horizontal="center" vertical="center" wrapText="1"/>
      <protection locked="0"/>
    </xf>
    <xf numFmtId="0" fontId="58" fillId="26" borderId="14" xfId="0" applyFont="1" applyFill="1" applyBorder="1" applyAlignment="1">
      <alignment horizontal="justify" vertical="center" wrapText="1"/>
    </xf>
    <xf numFmtId="9" fontId="58" fillId="36" borderId="10" xfId="0" applyNumberFormat="1" applyFont="1" applyFill="1" applyBorder="1" applyAlignment="1">
      <alignment horizontal="center" vertical="center" wrapText="1"/>
    </xf>
    <xf numFmtId="180" fontId="58" fillId="36" borderId="10" xfId="0" applyNumberFormat="1" applyFont="1" applyFill="1" applyBorder="1" applyAlignment="1">
      <alignment horizontal="center" vertical="center" wrapText="1"/>
    </xf>
    <xf numFmtId="0" fontId="58" fillId="36" borderId="26" xfId="0" applyFont="1" applyFill="1" applyBorder="1" applyAlignment="1">
      <alignment horizontal="center" vertical="center" wrapText="1"/>
    </xf>
    <xf numFmtId="0" fontId="58" fillId="36" borderId="26" xfId="0" applyFont="1" applyFill="1" applyBorder="1" applyAlignment="1" applyProtection="1">
      <alignment horizontal="center" vertical="center" wrapText="1"/>
      <protection locked="0"/>
    </xf>
    <xf numFmtId="9" fontId="60" fillId="0" borderId="10" xfId="56" applyFont="1" applyFill="1" applyBorder="1" applyAlignment="1" applyProtection="1">
      <alignment horizontal="center" vertical="center" wrapText="1"/>
      <protection locked="0"/>
    </xf>
    <xf numFmtId="9" fontId="60" fillId="0" borderId="10" xfId="0" applyNumberFormat="1" applyFont="1" applyFill="1" applyBorder="1" applyAlignment="1" applyProtection="1">
      <alignment horizontal="center" vertical="center" wrapText="1"/>
      <protection locked="0"/>
    </xf>
    <xf numFmtId="9" fontId="3" fillId="0" borderId="10" xfId="56" applyFont="1" applyFill="1" applyBorder="1" applyAlignment="1">
      <alignment horizontal="center" vertical="center" wrapText="1"/>
    </xf>
    <xf numFmtId="0" fontId="58" fillId="0" borderId="10" xfId="0" applyFont="1" applyFill="1" applyBorder="1" applyAlignment="1" applyProtection="1">
      <alignment horizontal="justify" vertical="center" wrapText="1"/>
      <protection locked="0"/>
    </xf>
    <xf numFmtId="0" fontId="60" fillId="0" borderId="15" xfId="0" applyFont="1" applyFill="1" applyBorder="1" applyAlignment="1" applyProtection="1">
      <alignment horizontal="center" vertical="center" wrapText="1"/>
      <protection locked="0"/>
    </xf>
    <xf numFmtId="9" fontId="60" fillId="0" borderId="15" xfId="0" applyNumberFormat="1"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0" fontId="60" fillId="36" borderId="26" xfId="0" applyFont="1" applyFill="1" applyBorder="1" applyAlignment="1" applyProtection="1">
      <alignment horizontal="center" vertical="center" wrapText="1"/>
      <protection locked="0"/>
    </xf>
    <xf numFmtId="0" fontId="60" fillId="36" borderId="26" xfId="0" applyNumberFormat="1" applyFont="1" applyFill="1" applyBorder="1" applyAlignment="1" applyProtection="1">
      <alignment horizontal="center" vertical="center" wrapText="1"/>
      <protection locked="0"/>
    </xf>
    <xf numFmtId="0" fontId="58" fillId="36" borderId="11"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NumberFormat="1" applyFont="1" applyFill="1" applyBorder="1" applyAlignment="1" applyProtection="1">
      <alignment horizontal="center" vertical="center" wrapText="1"/>
      <protection locked="0"/>
    </xf>
    <xf numFmtId="0" fontId="58" fillId="0" borderId="10" xfId="0" applyNumberFormat="1" applyFont="1" applyFill="1" applyBorder="1" applyAlignment="1" applyProtection="1">
      <alignment horizontal="center" vertical="center"/>
      <protection locked="0"/>
    </xf>
    <xf numFmtId="9" fontId="9" fillId="0" borderId="14" xfId="56" applyFont="1" applyFill="1" applyBorder="1" applyAlignment="1">
      <alignment horizontal="center" vertical="center" wrapText="1"/>
    </xf>
    <xf numFmtId="0" fontId="59" fillId="36" borderId="0" xfId="0" applyFont="1" applyFill="1" applyBorder="1" applyAlignment="1">
      <alignment horizontal="right" vertical="center" wrapText="1"/>
    </xf>
    <xf numFmtId="0" fontId="66" fillId="43" borderId="24" xfId="0" applyFont="1" applyFill="1" applyBorder="1" applyAlignment="1" applyProtection="1">
      <alignment horizontal="center" vertical="center" wrapText="1"/>
      <protection/>
    </xf>
    <xf numFmtId="0" fontId="66" fillId="43" borderId="27" xfId="0" applyFont="1" applyFill="1" applyBorder="1" applyAlignment="1" applyProtection="1">
      <alignment horizontal="center" vertical="center" wrapText="1"/>
      <protection/>
    </xf>
    <xf numFmtId="0" fontId="66" fillId="43" borderId="12" xfId="0" applyFont="1" applyFill="1" applyBorder="1" applyAlignment="1" applyProtection="1">
      <alignment horizontal="center" vertical="center" wrapText="1"/>
      <protection/>
    </xf>
    <xf numFmtId="0" fontId="67" fillId="29" borderId="24" xfId="0" applyFont="1" applyFill="1" applyBorder="1" applyAlignment="1" applyProtection="1">
      <alignment horizontal="center" vertical="center" wrapText="1"/>
      <protection/>
    </xf>
    <xf numFmtId="0" fontId="67" fillId="29" borderId="27" xfId="0" applyFont="1" applyFill="1" applyBorder="1" applyAlignment="1" applyProtection="1">
      <alignment horizontal="center" vertical="center" wrapText="1"/>
      <protection/>
    </xf>
    <xf numFmtId="0" fontId="67" fillId="29" borderId="12" xfId="0" applyFont="1" applyFill="1" applyBorder="1" applyAlignment="1" applyProtection="1">
      <alignment horizontal="center" vertical="center" wrapText="1"/>
      <protection/>
    </xf>
    <xf numFmtId="0" fontId="67" fillId="26" borderId="24" xfId="0" applyFont="1" applyFill="1" applyBorder="1" applyAlignment="1" applyProtection="1">
      <alignment horizontal="center" vertical="center" wrapText="1"/>
      <protection/>
    </xf>
    <xf numFmtId="0" fontId="67" fillId="26" borderId="27" xfId="0" applyFont="1" applyFill="1" applyBorder="1" applyAlignment="1" applyProtection="1">
      <alignment horizontal="center" vertical="center" wrapText="1"/>
      <protection/>
    </xf>
    <xf numFmtId="0" fontId="67" fillId="26" borderId="12" xfId="0" applyFont="1" applyFill="1" applyBorder="1" applyAlignment="1" applyProtection="1">
      <alignment horizontal="center" vertical="center" wrapText="1"/>
      <protection/>
    </xf>
    <xf numFmtId="0" fontId="67" fillId="39" borderId="24" xfId="0" applyFont="1" applyFill="1" applyBorder="1" applyAlignment="1" applyProtection="1">
      <alignment horizontal="center" vertical="center" wrapText="1"/>
      <protection/>
    </xf>
    <xf numFmtId="0" fontId="67" fillId="39" borderId="27" xfId="0" applyFont="1" applyFill="1" applyBorder="1" applyAlignment="1" applyProtection="1">
      <alignment horizontal="center" vertical="center" wrapText="1"/>
      <protection/>
    </xf>
    <xf numFmtId="0" fontId="67" fillId="39" borderId="12" xfId="0" applyFont="1" applyFill="1" applyBorder="1" applyAlignment="1" applyProtection="1">
      <alignment horizontal="center" vertical="center" wrapText="1"/>
      <protection/>
    </xf>
    <xf numFmtId="0" fontId="68" fillId="26" borderId="24" xfId="0" applyFont="1" applyFill="1" applyBorder="1" applyAlignment="1" applyProtection="1">
      <alignment horizontal="center" vertical="center" wrapText="1"/>
      <protection/>
    </xf>
    <xf numFmtId="0" fontId="68" fillId="26" borderId="27" xfId="0" applyFont="1" applyFill="1" applyBorder="1" applyAlignment="1" applyProtection="1">
      <alignment horizontal="center" vertical="center" wrapText="1"/>
      <protection/>
    </xf>
    <xf numFmtId="0" fontId="68" fillId="26" borderId="12" xfId="0" applyFont="1" applyFill="1" applyBorder="1" applyAlignment="1" applyProtection="1">
      <alignment horizontal="center" vertical="center" wrapText="1"/>
      <protection/>
    </xf>
    <xf numFmtId="0" fontId="58" fillId="36" borderId="24" xfId="0" applyFont="1" applyFill="1" applyBorder="1" applyAlignment="1" applyProtection="1">
      <alignment horizontal="center" vertical="center" wrapText="1"/>
      <protection/>
    </xf>
    <xf numFmtId="0" fontId="58" fillId="36" borderId="27" xfId="0" applyFont="1" applyFill="1" applyBorder="1" applyAlignment="1" applyProtection="1">
      <alignment horizontal="center" vertical="center" wrapText="1"/>
      <protection/>
    </xf>
    <xf numFmtId="0" fontId="58" fillId="36" borderId="12" xfId="0" applyFont="1" applyFill="1" applyBorder="1" applyAlignment="1" applyProtection="1">
      <alignment horizontal="center" vertical="center" wrapText="1"/>
      <protection/>
    </xf>
    <xf numFmtId="0" fontId="61" fillId="36" borderId="24" xfId="0" applyFont="1" applyFill="1" applyBorder="1" applyAlignment="1" applyProtection="1">
      <alignment horizontal="center" vertical="center" wrapText="1"/>
      <protection/>
    </xf>
    <xf numFmtId="0" fontId="61" fillId="36" borderId="12" xfId="0" applyFont="1" applyFill="1" applyBorder="1" applyAlignment="1" applyProtection="1">
      <alignment horizontal="center" vertical="center" wrapText="1"/>
      <protection/>
    </xf>
    <xf numFmtId="22" fontId="69" fillId="14" borderId="10" xfId="0" applyNumberFormat="1" applyFont="1" applyFill="1" applyBorder="1" applyAlignment="1">
      <alignment horizontal="center" vertical="center"/>
    </xf>
    <xf numFmtId="0" fontId="69" fillId="14" borderId="10" xfId="0" applyFont="1" applyFill="1" applyBorder="1" applyAlignment="1">
      <alignment horizontal="center" vertical="center"/>
    </xf>
    <xf numFmtId="0" fontId="69" fillId="8" borderId="10" xfId="0" applyFont="1" applyFill="1" applyBorder="1" applyAlignment="1">
      <alignment horizontal="center" vertical="center"/>
    </xf>
    <xf numFmtId="0" fontId="2" fillId="36" borderId="10" xfId="0" applyFont="1" applyFill="1" applyBorder="1" applyAlignment="1">
      <alignment horizontal="justify" vertical="center" wrapText="1"/>
    </xf>
    <xf numFmtId="0" fontId="5" fillId="19" borderId="10" xfId="0" applyFont="1" applyFill="1" applyBorder="1" applyAlignment="1">
      <alignment horizontal="center" vertical="center" wrapText="1"/>
    </xf>
    <xf numFmtId="0" fontId="58" fillId="36" borderId="26" xfId="0" applyFont="1" applyFill="1" applyBorder="1" applyAlignment="1">
      <alignment horizontal="center" vertical="center" wrapText="1"/>
    </xf>
    <xf numFmtId="0" fontId="58" fillId="36" borderId="1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58" fillId="36" borderId="26" xfId="0" applyFont="1" applyFill="1" applyBorder="1" applyAlignment="1" applyProtection="1">
      <alignment horizontal="center" vertical="center" wrapText="1"/>
      <protection locked="0"/>
    </xf>
    <xf numFmtId="0" fontId="70" fillId="36" borderId="26" xfId="0" applyFont="1" applyFill="1" applyBorder="1" applyAlignment="1" applyProtection="1">
      <alignment horizontal="center" vertical="center" wrapText="1"/>
      <protection locked="0"/>
    </xf>
    <xf numFmtId="0" fontId="70" fillId="36" borderId="15" xfId="0" applyFont="1" applyFill="1" applyBorder="1" applyAlignment="1" applyProtection="1">
      <alignment horizontal="center" vertical="center" wrapText="1"/>
      <protection locked="0"/>
    </xf>
    <xf numFmtId="0" fontId="57" fillId="36" borderId="0" xfId="0" applyFont="1" applyFill="1" applyBorder="1" applyAlignment="1">
      <alignment horizontal="center"/>
    </xf>
    <xf numFmtId="0" fontId="2" fillId="36" borderId="0" xfId="0" applyFont="1" applyFill="1" applyBorder="1" applyAlignment="1">
      <alignment horizontal="center" vertical="center" wrapText="1"/>
    </xf>
    <xf numFmtId="0" fontId="59" fillId="36" borderId="0" xfId="0" applyFont="1" applyFill="1" applyBorder="1" applyAlignment="1">
      <alignment horizontal="center" vertical="center"/>
    </xf>
    <xf numFmtId="0" fontId="5" fillId="37" borderId="1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58" fillId="36" borderId="10" xfId="0" applyFont="1" applyFill="1" applyBorder="1" applyAlignment="1">
      <alignment horizontal="center" vertical="top" wrapText="1"/>
    </xf>
    <xf numFmtId="0" fontId="64" fillId="36" borderId="10" xfId="0" applyFont="1" applyFill="1" applyBorder="1" applyAlignment="1">
      <alignment horizontal="center" vertical="top" wrapText="1"/>
    </xf>
    <xf numFmtId="0" fontId="59" fillId="36" borderId="0" xfId="0" applyFont="1" applyFill="1" applyBorder="1" applyAlignment="1">
      <alignment horizontal="justify" vertical="center" wrapText="1"/>
    </xf>
    <xf numFmtId="0" fontId="64" fillId="36"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2" fillId="16" borderId="10" xfId="0" applyFont="1" applyFill="1" applyBorder="1" applyAlignment="1">
      <alignment horizontal="center" vertical="center" wrapText="1"/>
    </xf>
    <xf numFmtId="9" fontId="3" fillId="36" borderId="24" xfId="56" applyFont="1" applyFill="1" applyBorder="1" applyAlignment="1" applyProtection="1">
      <alignment horizontal="center" vertical="center" wrapText="1"/>
      <protection/>
    </xf>
    <xf numFmtId="9" fontId="3" fillId="36" borderId="12" xfId="56" applyFont="1" applyFill="1" applyBorder="1" applyAlignment="1" applyProtection="1">
      <alignment horizontal="center" vertical="center" wrapText="1"/>
      <protection/>
    </xf>
    <xf numFmtId="0" fontId="2" fillId="19" borderId="24"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5" fillId="39" borderId="10" xfId="0" applyFont="1" applyFill="1" applyBorder="1" applyAlignment="1">
      <alignment horizontal="center" vertical="center" wrapText="1"/>
    </xf>
    <xf numFmtId="180" fontId="71" fillId="0" borderId="10" xfId="0" applyNumberFormat="1" applyFont="1" applyBorder="1" applyAlignment="1">
      <alignment horizontal="center" vertical="center" wrapText="1"/>
    </xf>
    <xf numFmtId="180" fontId="3" fillId="36" borderId="10" xfId="56" applyNumberFormat="1" applyFont="1" applyFill="1" applyBorder="1" applyAlignment="1" applyProtection="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orcentaje 2" xfId="55"/>
    <cellStyle name="Percent" xfId="56"/>
    <cellStyle name="Porcentual 2" xfId="57"/>
    <cellStyle name="Rojo" xfId="58"/>
    <cellStyle name="Salida" xfId="59"/>
    <cellStyle name="Texto de advertencia" xfId="60"/>
    <cellStyle name="Texto explicativo" xfId="61"/>
    <cellStyle name="Título" xfId="62"/>
    <cellStyle name="Título 1" xfId="63"/>
    <cellStyle name="Título 2" xfId="64"/>
    <cellStyle name="Título 3" xfId="65"/>
    <cellStyle name="Total" xfId="66"/>
    <cellStyle name="Verde" xfId="67"/>
  </cellStyles>
  <dxfs count="5">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52"/>
  <sheetViews>
    <sheetView showGridLines="0" tabSelected="1" zoomScale="70" zoomScaleNormal="70" zoomScalePageLayoutView="0" workbookViewId="0" topLeftCell="U40">
      <selection activeCell="AD45" sqref="AD45"/>
    </sheetView>
  </sheetViews>
  <sheetFormatPr defaultColWidth="11.421875" defaultRowHeight="15"/>
  <cols>
    <col min="1" max="1" width="8.8515625" style="28" customWidth="1"/>
    <col min="2" max="2" width="19.28125" style="0" customWidth="1"/>
    <col min="3" max="3" width="29.140625" style="0" customWidth="1"/>
    <col min="4" max="4" width="27.7109375" style="0" customWidth="1"/>
    <col min="5" max="5" width="63.140625" style="0" customWidth="1"/>
    <col min="6" max="6" width="24.7109375" style="0" customWidth="1"/>
    <col min="7" max="7" width="25.140625" style="0" customWidth="1"/>
    <col min="8" max="8" width="33.8515625" style="119" customWidth="1"/>
    <col min="9" max="9" width="39.7109375" style="0" customWidth="1"/>
    <col min="11" max="11" width="18.8515625" style="0" customWidth="1"/>
    <col min="17" max="17" width="24.57421875" style="0" customWidth="1"/>
    <col min="18" max="18" width="20.00390625" style="0" customWidth="1"/>
    <col min="19" max="19" width="27.28125" style="0" customWidth="1"/>
    <col min="20" max="20" width="19.57421875" style="0" customWidth="1"/>
    <col min="23" max="23" width="15.57421875" style="0" customWidth="1"/>
    <col min="25" max="25" width="20.8515625" style="0" customWidth="1"/>
    <col min="26" max="26" width="21.57421875" style="0" customWidth="1"/>
    <col min="27" max="27" width="26.7109375" style="0" customWidth="1"/>
    <col min="28" max="28" width="18.8515625" style="0" customWidth="1"/>
    <col min="29" max="29" width="14.140625" style="0" customWidth="1"/>
    <col min="30" max="30" width="18.421875" style="0" customWidth="1"/>
    <col min="31" max="31" width="29.421875" style="0" customWidth="1"/>
    <col min="32" max="32" width="17.7109375" style="0" customWidth="1"/>
    <col min="33" max="33" width="18.140625" style="0" customWidth="1"/>
    <col min="34" max="34" width="19.7109375" style="0" customWidth="1"/>
    <col min="35" max="36" width="16.421875" style="0" customWidth="1"/>
    <col min="37" max="37" width="17.140625" style="0" customWidth="1"/>
    <col min="38" max="38" width="17.8515625" style="0" customWidth="1"/>
    <col min="48" max="48" width="14.8515625" style="0" customWidth="1"/>
    <col min="49" max="49" width="14.57421875" style="0" customWidth="1"/>
    <col min="50" max="50" width="20.7109375" style="0" customWidth="1"/>
    <col min="51" max="51" width="15.8515625" style="0" customWidth="1"/>
    <col min="52" max="52" width="19.140625" style="0" customWidth="1"/>
    <col min="53" max="53" width="31.421875" style="0" customWidth="1"/>
    <col min="54" max="54" width="18.421875" style="0" customWidth="1"/>
    <col min="55" max="55" width="19.8515625" style="0" customWidth="1"/>
  </cols>
  <sheetData>
    <row r="1" spans="1:26" ht="40.5" customHeight="1">
      <c r="A1" s="199">
        <f ca="1">NOW()</f>
        <v>42892.60279780092</v>
      </c>
      <c r="B1" s="200"/>
      <c r="C1" s="200"/>
      <c r="D1" s="200"/>
      <c r="E1" s="200"/>
      <c r="F1" s="200"/>
      <c r="G1" s="200"/>
      <c r="H1" s="200"/>
      <c r="I1" s="200"/>
      <c r="J1" s="200"/>
      <c r="K1" s="200"/>
      <c r="L1" s="200"/>
      <c r="M1" s="200"/>
      <c r="N1" s="200"/>
      <c r="O1" s="200"/>
      <c r="P1" s="200"/>
      <c r="Q1" s="200"/>
      <c r="R1" s="200"/>
      <c r="S1" s="200"/>
      <c r="T1" s="200"/>
      <c r="U1" s="200"/>
      <c r="V1" s="200"/>
      <c r="W1" s="200"/>
      <c r="X1" s="200"/>
      <c r="Y1" s="200"/>
      <c r="Z1" s="200"/>
    </row>
    <row r="2" spans="1:26" ht="40.5" customHeight="1">
      <c r="A2" s="201" t="s">
        <v>28</v>
      </c>
      <c r="B2" s="201"/>
      <c r="C2" s="201"/>
      <c r="D2" s="201"/>
      <c r="E2" s="201"/>
      <c r="F2" s="201"/>
      <c r="G2" s="201"/>
      <c r="H2" s="201"/>
      <c r="I2" s="201"/>
      <c r="J2" s="201"/>
      <c r="K2" s="201"/>
      <c r="L2" s="201"/>
      <c r="M2" s="201"/>
      <c r="N2" s="201"/>
      <c r="O2" s="201"/>
      <c r="P2" s="201"/>
      <c r="Q2" s="201"/>
      <c r="R2" s="201"/>
      <c r="S2" s="201"/>
      <c r="T2" s="201"/>
      <c r="U2" s="201"/>
      <c r="V2" s="201"/>
      <c r="W2" s="201"/>
      <c r="X2" s="201"/>
      <c r="Y2" s="201"/>
      <c r="Z2" s="201"/>
    </row>
    <row r="3" spans="1:55" ht="15" customHeight="1">
      <c r="A3" s="202" t="s">
        <v>84</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c r="A4" s="202" t="s">
        <v>109</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c r="A5" s="202" t="s">
        <v>218</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c r="A6" s="202" t="s">
        <v>278</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
      <c r="AB6" s="30"/>
      <c r="AC6" s="30"/>
      <c r="AD6" s="30"/>
      <c r="AE6" s="30"/>
      <c r="AF6" s="30"/>
      <c r="AG6" s="2"/>
      <c r="AH6" s="30"/>
      <c r="AI6" s="30"/>
      <c r="AJ6" s="30"/>
      <c r="AK6" s="30"/>
      <c r="AL6" s="30"/>
      <c r="AM6" s="2"/>
      <c r="AN6" s="30"/>
      <c r="AO6" s="30"/>
      <c r="AP6" s="30"/>
      <c r="AQ6" s="30"/>
      <c r="AR6" s="30"/>
      <c r="AS6" s="2"/>
      <c r="AT6" s="30"/>
      <c r="AU6" s="30"/>
      <c r="AV6" s="30"/>
      <c r="AW6" s="30"/>
      <c r="AX6" s="30"/>
      <c r="AY6" s="2"/>
      <c r="AZ6" s="30"/>
      <c r="BA6" s="30"/>
      <c r="BB6" s="30"/>
      <c r="BC6" s="30"/>
    </row>
    <row r="7" spans="1:55" ht="17.25" customHeight="1">
      <c r="A7" s="202" t="s">
        <v>77</v>
      </c>
      <c r="B7" s="202"/>
      <c r="C7" s="202"/>
      <c r="D7" s="202"/>
      <c r="E7" s="66"/>
      <c r="F7" s="79"/>
      <c r="G7" s="66"/>
      <c r="H7" s="112"/>
      <c r="I7" s="66"/>
      <c r="J7" s="66"/>
      <c r="K7" s="66"/>
      <c r="L7" s="66"/>
      <c r="M7" s="66"/>
      <c r="N7" s="66"/>
      <c r="O7" s="66"/>
      <c r="P7" s="66"/>
      <c r="Q7" s="66"/>
      <c r="R7" s="66"/>
      <c r="S7" s="66"/>
      <c r="T7" s="66"/>
      <c r="U7" s="66"/>
      <c r="V7" s="66"/>
      <c r="W7" s="66"/>
      <c r="X7" s="66"/>
      <c r="Y7" s="66"/>
      <c r="Z7" s="66"/>
      <c r="AA7" s="2"/>
      <c r="AB7" s="30"/>
      <c r="AC7" s="30"/>
      <c r="AD7" s="30"/>
      <c r="AE7" s="30"/>
      <c r="AF7" s="30"/>
      <c r="AG7" s="2"/>
      <c r="AH7" s="30"/>
      <c r="AI7" s="30"/>
      <c r="AJ7" s="30"/>
      <c r="AK7" s="30"/>
      <c r="AL7" s="30"/>
      <c r="AM7" s="2"/>
      <c r="AN7" s="30"/>
      <c r="AO7" s="30"/>
      <c r="AP7" s="30"/>
      <c r="AQ7" s="30"/>
      <c r="AR7" s="30"/>
      <c r="AS7" s="2"/>
      <c r="AT7" s="30"/>
      <c r="AU7" s="30"/>
      <c r="AV7" s="30"/>
      <c r="AW7" s="30"/>
      <c r="AX7" s="30"/>
      <c r="AY7" s="2"/>
      <c r="AZ7" s="30"/>
      <c r="BA7" s="30"/>
      <c r="BB7" s="30"/>
      <c r="BC7" s="30"/>
    </row>
    <row r="8" spans="1:55" ht="15.75" customHeight="1">
      <c r="A8" s="202" t="s">
        <v>219</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row>
    <row r="9" spans="1:55" ht="15">
      <c r="A9" s="148"/>
      <c r="B9" s="2"/>
      <c r="C9" s="2"/>
      <c r="D9" s="2"/>
      <c r="E9" s="2"/>
      <c r="F9" s="2"/>
      <c r="G9" s="2"/>
      <c r="H9" s="2"/>
      <c r="I9" s="2"/>
      <c r="J9" s="2"/>
      <c r="K9" s="2"/>
      <c r="L9" s="2"/>
      <c r="M9" s="2"/>
      <c r="N9" s="2"/>
      <c r="O9" s="2"/>
      <c r="P9" s="2"/>
      <c r="Q9" s="2"/>
      <c r="R9" s="1"/>
      <c r="S9" s="1"/>
      <c r="T9" s="1"/>
      <c r="U9" s="1"/>
      <c r="V9" s="1"/>
      <c r="W9" s="1"/>
      <c r="X9" s="1"/>
      <c r="Y9" s="1"/>
      <c r="Z9" s="1"/>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row>
    <row r="10" spans="1:55" ht="15">
      <c r="A10" s="149"/>
      <c r="B10" s="2"/>
      <c r="C10" s="2"/>
      <c r="D10" s="2"/>
      <c r="E10" s="214"/>
      <c r="F10" s="214"/>
      <c r="G10" s="214"/>
      <c r="H10" s="214"/>
      <c r="I10" s="214"/>
      <c r="J10" s="214"/>
      <c r="K10" s="214"/>
      <c r="L10" s="214"/>
      <c r="M10" s="214"/>
      <c r="N10" s="214"/>
      <c r="O10" s="214"/>
      <c r="P10" s="214"/>
      <c r="Q10" s="214"/>
      <c r="R10" s="214"/>
      <c r="S10" s="214"/>
      <c r="T10" s="214"/>
      <c r="U10" s="16"/>
      <c r="V10" s="1"/>
      <c r="W10" s="1"/>
      <c r="X10" s="1"/>
      <c r="Y10" s="1"/>
      <c r="Z10" s="1"/>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row>
    <row r="11" spans="1:55" ht="15">
      <c r="A11" s="3"/>
      <c r="B11" s="1"/>
      <c r="C11" s="1"/>
      <c r="D11" s="1"/>
      <c r="E11" s="212"/>
      <c r="F11" s="212"/>
      <c r="G11" s="212"/>
      <c r="H11" s="212"/>
      <c r="I11" s="212"/>
      <c r="J11" s="212"/>
      <c r="K11" s="212"/>
      <c r="L11" s="212"/>
      <c r="M11" s="213"/>
      <c r="N11" s="213"/>
      <c r="O11" s="213"/>
      <c r="P11" s="213"/>
      <c r="Q11" s="77"/>
      <c r="R11" s="77"/>
      <c r="S11" s="77"/>
      <c r="T11" s="77"/>
      <c r="U11" s="17"/>
      <c r="V11" s="1"/>
      <c r="W11" s="1"/>
      <c r="X11" s="1"/>
      <c r="Y11" s="1"/>
      <c r="Z11" s="1"/>
      <c r="AA11" s="213"/>
      <c r="AB11" s="213"/>
      <c r="AC11" s="213"/>
      <c r="AD11" s="78"/>
      <c r="AE11" s="78"/>
      <c r="AF11" s="78"/>
      <c r="AG11" s="213"/>
      <c r="AH11" s="213"/>
      <c r="AI11" s="213"/>
      <c r="AJ11" s="78"/>
      <c r="AK11" s="78"/>
      <c r="AL11" s="78"/>
      <c r="AM11" s="213"/>
      <c r="AN11" s="213"/>
      <c r="AO11" s="213"/>
      <c r="AP11" s="78"/>
      <c r="AQ11" s="78"/>
      <c r="AR11" s="78"/>
      <c r="AS11" s="213"/>
      <c r="AT11" s="213"/>
      <c r="AU11" s="213"/>
      <c r="AV11" s="78"/>
      <c r="AW11" s="78"/>
      <c r="AX11" s="78"/>
      <c r="AY11" s="213"/>
      <c r="AZ11" s="213"/>
      <c r="BA11" s="213"/>
      <c r="BB11" s="78"/>
      <c r="BC11" s="78"/>
    </row>
    <row r="12" spans="1:55" ht="15">
      <c r="A12" s="3"/>
      <c r="B12" s="1"/>
      <c r="C12" s="1"/>
      <c r="D12" s="1"/>
      <c r="E12" s="1"/>
      <c r="F12" s="1"/>
      <c r="G12" s="1"/>
      <c r="H12" s="113"/>
      <c r="I12" s="1"/>
      <c r="J12" s="1"/>
      <c r="K12" s="1"/>
      <c r="L12" s="1"/>
      <c r="M12" s="1"/>
      <c r="N12" s="1"/>
      <c r="O12" s="1"/>
      <c r="P12" s="1"/>
      <c r="Q12" s="1"/>
      <c r="R12" s="1"/>
      <c r="S12" s="1"/>
      <c r="T12" s="1"/>
      <c r="U12" s="1"/>
      <c r="V12" s="1"/>
      <c r="W12" s="1"/>
      <c r="X12" s="1"/>
      <c r="Y12" s="1"/>
      <c r="Z12" s="1"/>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row>
    <row r="13" spans="1:55" ht="15">
      <c r="A13" s="207" t="s">
        <v>68</v>
      </c>
      <c r="B13" s="207"/>
      <c r="C13" s="207"/>
      <c r="D13" s="207"/>
      <c r="E13" s="215"/>
      <c r="F13" s="215"/>
      <c r="G13" s="215"/>
      <c r="H13" s="215"/>
      <c r="I13" s="215"/>
      <c r="J13" s="215"/>
      <c r="K13" s="215"/>
      <c r="L13" s="215"/>
      <c r="M13" s="215"/>
      <c r="N13" s="215"/>
      <c r="O13" s="215"/>
      <c r="P13" s="215"/>
      <c r="Q13" s="215"/>
      <c r="R13" s="215"/>
      <c r="S13" s="215"/>
      <c r="T13" s="215"/>
      <c r="U13" s="215"/>
      <c r="V13" s="215"/>
      <c r="W13" s="215"/>
      <c r="X13" s="215"/>
      <c r="Y13" s="215"/>
      <c r="Z13" s="215"/>
      <c r="AA13" s="216" t="s">
        <v>69</v>
      </c>
      <c r="AB13" s="216"/>
      <c r="AC13" s="216"/>
      <c r="AD13" s="216"/>
      <c r="AE13" s="216"/>
      <c r="AF13" s="216"/>
      <c r="AG13" s="203" t="s">
        <v>69</v>
      </c>
      <c r="AH13" s="203"/>
      <c r="AI13" s="203"/>
      <c r="AJ13" s="203"/>
      <c r="AK13" s="203"/>
      <c r="AL13" s="203"/>
      <c r="AM13" s="216" t="s">
        <v>69</v>
      </c>
      <c r="AN13" s="216"/>
      <c r="AO13" s="216"/>
      <c r="AP13" s="216"/>
      <c r="AQ13" s="216"/>
      <c r="AR13" s="216"/>
      <c r="AS13" s="234" t="s">
        <v>69</v>
      </c>
      <c r="AT13" s="234"/>
      <c r="AU13" s="234"/>
      <c r="AV13" s="234"/>
      <c r="AW13" s="234"/>
      <c r="AX13" s="234"/>
      <c r="AY13" s="227" t="s">
        <v>69</v>
      </c>
      <c r="AZ13" s="227"/>
      <c r="BA13" s="227"/>
      <c r="BB13" s="227"/>
      <c r="BC13" s="227"/>
    </row>
    <row r="14" spans="1:55" ht="15">
      <c r="A14" s="207"/>
      <c r="B14" s="207"/>
      <c r="C14" s="207"/>
      <c r="D14" s="207"/>
      <c r="E14" s="215"/>
      <c r="F14" s="215"/>
      <c r="G14" s="215"/>
      <c r="H14" s="215"/>
      <c r="I14" s="215"/>
      <c r="J14" s="215"/>
      <c r="K14" s="215"/>
      <c r="L14" s="215"/>
      <c r="M14" s="215"/>
      <c r="N14" s="215"/>
      <c r="O14" s="215"/>
      <c r="P14" s="215"/>
      <c r="Q14" s="215"/>
      <c r="R14" s="215"/>
      <c r="S14" s="215"/>
      <c r="T14" s="215"/>
      <c r="U14" s="215"/>
      <c r="V14" s="215"/>
      <c r="W14" s="215"/>
      <c r="X14" s="215"/>
      <c r="Y14" s="215"/>
      <c r="Z14" s="215"/>
      <c r="AA14" s="216" t="s">
        <v>0</v>
      </c>
      <c r="AB14" s="216"/>
      <c r="AC14" s="216"/>
      <c r="AD14" s="216"/>
      <c r="AE14" s="216"/>
      <c r="AF14" s="216"/>
      <c r="AG14" s="203" t="s">
        <v>1</v>
      </c>
      <c r="AH14" s="203"/>
      <c r="AI14" s="203"/>
      <c r="AJ14" s="203"/>
      <c r="AK14" s="203"/>
      <c r="AL14" s="203"/>
      <c r="AM14" s="216" t="s">
        <v>2</v>
      </c>
      <c r="AN14" s="216"/>
      <c r="AO14" s="216"/>
      <c r="AP14" s="216"/>
      <c r="AQ14" s="216"/>
      <c r="AR14" s="216"/>
      <c r="AS14" s="234" t="s">
        <v>3</v>
      </c>
      <c r="AT14" s="234"/>
      <c r="AU14" s="234"/>
      <c r="AV14" s="234"/>
      <c r="AW14" s="234"/>
      <c r="AX14" s="234"/>
      <c r="AY14" s="227" t="s">
        <v>92</v>
      </c>
      <c r="AZ14" s="227"/>
      <c r="BA14" s="227"/>
      <c r="BB14" s="227"/>
      <c r="BC14" s="227"/>
    </row>
    <row r="15" spans="1:55" ht="15" customHeight="1">
      <c r="A15" s="142"/>
      <c r="B15" s="13"/>
      <c r="C15" s="55"/>
      <c r="D15" s="13"/>
      <c r="E15" s="217" t="s">
        <v>4</v>
      </c>
      <c r="F15" s="218"/>
      <c r="G15" s="218"/>
      <c r="H15" s="218"/>
      <c r="I15" s="218"/>
      <c r="J15" s="218"/>
      <c r="K15" s="218"/>
      <c r="L15" s="218"/>
      <c r="M15" s="218"/>
      <c r="N15" s="218"/>
      <c r="O15" s="218"/>
      <c r="P15" s="218"/>
      <c r="Q15" s="218"/>
      <c r="R15" s="218"/>
      <c r="S15" s="218"/>
      <c r="T15" s="219"/>
      <c r="U15" s="15"/>
      <c r="V15" s="203" t="s">
        <v>29</v>
      </c>
      <c r="W15" s="203"/>
      <c r="X15" s="203"/>
      <c r="Y15" s="203"/>
      <c r="Z15" s="203"/>
      <c r="AA15" s="208" t="s">
        <v>5</v>
      </c>
      <c r="AB15" s="208"/>
      <c r="AC15" s="208"/>
      <c r="AD15" s="222" t="s">
        <v>6</v>
      </c>
      <c r="AE15" s="208" t="s">
        <v>7</v>
      </c>
      <c r="AF15" s="208" t="s">
        <v>8</v>
      </c>
      <c r="AG15" s="221" t="s">
        <v>5</v>
      </c>
      <c r="AH15" s="221"/>
      <c r="AI15" s="221"/>
      <c r="AJ15" s="221" t="s">
        <v>6</v>
      </c>
      <c r="AK15" s="221" t="s">
        <v>7</v>
      </c>
      <c r="AL15" s="221" t="s">
        <v>8</v>
      </c>
      <c r="AM15" s="208" t="s">
        <v>5</v>
      </c>
      <c r="AN15" s="208"/>
      <c r="AO15" s="208"/>
      <c r="AP15" s="208" t="s">
        <v>6</v>
      </c>
      <c r="AQ15" s="208" t="s">
        <v>7</v>
      </c>
      <c r="AR15" s="208" t="s">
        <v>8</v>
      </c>
      <c r="AS15" s="220" t="s">
        <v>5</v>
      </c>
      <c r="AT15" s="220"/>
      <c r="AU15" s="220"/>
      <c r="AV15" s="220" t="s">
        <v>6</v>
      </c>
      <c r="AW15" s="220" t="s">
        <v>7</v>
      </c>
      <c r="AX15" s="220" t="s">
        <v>8</v>
      </c>
      <c r="AY15" s="229" t="s">
        <v>5</v>
      </c>
      <c r="AZ15" s="229"/>
      <c r="BA15" s="229"/>
      <c r="BB15" s="229" t="s">
        <v>6</v>
      </c>
      <c r="BC15" s="229" t="s">
        <v>76</v>
      </c>
    </row>
    <row r="16" spans="1:55" ht="51">
      <c r="A16" s="14" t="s">
        <v>18</v>
      </c>
      <c r="B16" s="14" t="s">
        <v>19</v>
      </c>
      <c r="C16" s="14" t="s">
        <v>83</v>
      </c>
      <c r="D16" s="62" t="s">
        <v>87</v>
      </c>
      <c r="E16" s="5" t="s">
        <v>86</v>
      </c>
      <c r="F16" s="6" t="s">
        <v>98</v>
      </c>
      <c r="G16" s="6" t="s">
        <v>85</v>
      </c>
      <c r="H16" s="114" t="s">
        <v>9</v>
      </c>
      <c r="I16" s="5" t="s">
        <v>10</v>
      </c>
      <c r="J16" s="5" t="s">
        <v>11</v>
      </c>
      <c r="K16" s="6" t="s">
        <v>48</v>
      </c>
      <c r="L16" s="6" t="s">
        <v>12</v>
      </c>
      <c r="M16" s="6" t="s">
        <v>88</v>
      </c>
      <c r="N16" s="6" t="s">
        <v>89</v>
      </c>
      <c r="O16" s="6" t="s">
        <v>90</v>
      </c>
      <c r="P16" s="6" t="s">
        <v>91</v>
      </c>
      <c r="Q16" s="6" t="s">
        <v>96</v>
      </c>
      <c r="R16" s="5" t="s">
        <v>13</v>
      </c>
      <c r="S16" s="5" t="s">
        <v>14</v>
      </c>
      <c r="T16" s="6" t="s">
        <v>15</v>
      </c>
      <c r="U16" s="6" t="s">
        <v>36</v>
      </c>
      <c r="V16" s="7" t="s">
        <v>30</v>
      </c>
      <c r="W16" s="7" t="s">
        <v>32</v>
      </c>
      <c r="X16" s="232" t="s">
        <v>33</v>
      </c>
      <c r="Y16" s="233"/>
      <c r="Z16" s="7" t="s">
        <v>21</v>
      </c>
      <c r="AA16" s="65" t="s">
        <v>9</v>
      </c>
      <c r="AB16" s="60" t="s">
        <v>16</v>
      </c>
      <c r="AC16" s="60" t="s">
        <v>17</v>
      </c>
      <c r="AD16" s="222"/>
      <c r="AE16" s="208"/>
      <c r="AF16" s="208"/>
      <c r="AG16" s="59" t="s">
        <v>9</v>
      </c>
      <c r="AH16" s="59" t="s">
        <v>16</v>
      </c>
      <c r="AI16" s="59" t="s">
        <v>17</v>
      </c>
      <c r="AJ16" s="221"/>
      <c r="AK16" s="221"/>
      <c r="AL16" s="221"/>
      <c r="AM16" s="60" t="s">
        <v>9</v>
      </c>
      <c r="AN16" s="60" t="s">
        <v>16</v>
      </c>
      <c r="AO16" s="60" t="s">
        <v>17</v>
      </c>
      <c r="AP16" s="208"/>
      <c r="AQ16" s="208"/>
      <c r="AR16" s="208"/>
      <c r="AS16" s="61" t="s">
        <v>9</v>
      </c>
      <c r="AT16" s="61" t="s">
        <v>16</v>
      </c>
      <c r="AU16" s="61" t="s">
        <v>17</v>
      </c>
      <c r="AV16" s="220"/>
      <c r="AW16" s="220"/>
      <c r="AX16" s="220"/>
      <c r="AY16" s="63" t="s">
        <v>9</v>
      </c>
      <c r="AZ16" s="63" t="s">
        <v>16</v>
      </c>
      <c r="BA16" s="63" t="s">
        <v>17</v>
      </c>
      <c r="BB16" s="229"/>
      <c r="BC16" s="229"/>
    </row>
    <row r="17" spans="1:55" ht="15">
      <c r="A17" s="56"/>
      <c r="B17" s="57"/>
      <c r="C17" s="57"/>
      <c r="D17" s="56"/>
      <c r="E17" s="58" t="s">
        <v>22</v>
      </c>
      <c r="F17" s="58"/>
      <c r="G17" s="58" t="s">
        <v>22</v>
      </c>
      <c r="H17" s="115" t="s">
        <v>22</v>
      </c>
      <c r="I17" s="58" t="s">
        <v>22</v>
      </c>
      <c r="J17" s="58" t="s">
        <v>22</v>
      </c>
      <c r="K17" s="58" t="s">
        <v>22</v>
      </c>
      <c r="L17" s="58" t="s">
        <v>22</v>
      </c>
      <c r="M17" s="121" t="s">
        <v>22</v>
      </c>
      <c r="N17" s="121" t="s">
        <v>22</v>
      </c>
      <c r="O17" s="121" t="s">
        <v>22</v>
      </c>
      <c r="P17" s="121" t="s">
        <v>22</v>
      </c>
      <c r="Q17" s="58" t="s">
        <v>22</v>
      </c>
      <c r="R17" s="58" t="s">
        <v>22</v>
      </c>
      <c r="S17" s="58" t="s">
        <v>22</v>
      </c>
      <c r="T17" s="58" t="s">
        <v>22</v>
      </c>
      <c r="U17" s="58"/>
      <c r="V17" s="8" t="s">
        <v>31</v>
      </c>
      <c r="W17" s="8" t="s">
        <v>22</v>
      </c>
      <c r="X17" s="8" t="s">
        <v>34</v>
      </c>
      <c r="Y17" s="8" t="s">
        <v>35</v>
      </c>
      <c r="Z17" s="8" t="s">
        <v>22</v>
      </c>
      <c r="AA17" s="60" t="s">
        <v>22</v>
      </c>
      <c r="AB17" s="60" t="s">
        <v>22</v>
      </c>
      <c r="AC17" s="60"/>
      <c r="AD17" s="65" t="s">
        <v>22</v>
      </c>
      <c r="AE17" s="60" t="s">
        <v>22</v>
      </c>
      <c r="AF17" s="60" t="s">
        <v>22</v>
      </c>
      <c r="AG17" s="59" t="s">
        <v>22</v>
      </c>
      <c r="AH17" s="59" t="s">
        <v>22</v>
      </c>
      <c r="AI17" s="59" t="s">
        <v>22</v>
      </c>
      <c r="AJ17" s="59" t="s">
        <v>22</v>
      </c>
      <c r="AK17" s="59" t="s">
        <v>22</v>
      </c>
      <c r="AL17" s="59" t="s">
        <v>22</v>
      </c>
      <c r="AM17" s="60" t="s">
        <v>22</v>
      </c>
      <c r="AN17" s="60" t="s">
        <v>22</v>
      </c>
      <c r="AO17" s="60" t="s">
        <v>22</v>
      </c>
      <c r="AP17" s="60"/>
      <c r="AQ17" s="60" t="s">
        <v>22</v>
      </c>
      <c r="AR17" s="60" t="s">
        <v>22</v>
      </c>
      <c r="AS17" s="61" t="s">
        <v>22</v>
      </c>
      <c r="AT17" s="61" t="s">
        <v>22</v>
      </c>
      <c r="AU17" s="61" t="s">
        <v>22</v>
      </c>
      <c r="AV17" s="61" t="s">
        <v>22</v>
      </c>
      <c r="AW17" s="61" t="s">
        <v>22</v>
      </c>
      <c r="AX17" s="61" t="s">
        <v>22</v>
      </c>
      <c r="AY17" s="63" t="s">
        <v>22</v>
      </c>
      <c r="AZ17" s="63"/>
      <c r="BA17" s="63" t="s">
        <v>22</v>
      </c>
      <c r="BB17" s="63" t="s">
        <v>22</v>
      </c>
      <c r="BC17" s="63" t="s">
        <v>22</v>
      </c>
    </row>
    <row r="18" spans="1:55" ht="183" customHeight="1">
      <c r="A18" s="150">
        <v>1</v>
      </c>
      <c r="B18" s="204" t="s">
        <v>130</v>
      </c>
      <c r="C18" s="209" t="s">
        <v>131</v>
      </c>
      <c r="D18" s="111"/>
      <c r="E18" s="122" t="s">
        <v>185</v>
      </c>
      <c r="F18" s="138">
        <v>0.02</v>
      </c>
      <c r="G18" s="131" t="s">
        <v>108</v>
      </c>
      <c r="H18" s="123" t="s">
        <v>169</v>
      </c>
      <c r="I18" s="132" t="s">
        <v>172</v>
      </c>
      <c r="J18" s="133" t="s">
        <v>116</v>
      </c>
      <c r="K18" s="131" t="s">
        <v>50</v>
      </c>
      <c r="L18" s="131" t="s">
        <v>188</v>
      </c>
      <c r="M18" s="131">
        <v>0</v>
      </c>
      <c r="N18" s="131">
        <v>1</v>
      </c>
      <c r="O18" s="131">
        <v>1</v>
      </c>
      <c r="P18" s="131">
        <v>1</v>
      </c>
      <c r="Q18" s="131">
        <v>3</v>
      </c>
      <c r="R18" s="69" t="s">
        <v>57</v>
      </c>
      <c r="S18" s="69" t="s">
        <v>180</v>
      </c>
      <c r="T18" s="69" t="s">
        <v>171</v>
      </c>
      <c r="U18" s="69" t="s">
        <v>74</v>
      </c>
      <c r="V18" s="69"/>
      <c r="W18" s="69"/>
      <c r="X18" s="69"/>
      <c r="Y18" s="74"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75"/>
      <c r="AA18" s="86" t="str">
        <f>H18</f>
        <v>Ejercicios de depuración de inventarios realizados</v>
      </c>
      <c r="AB18" s="86">
        <f>M18</f>
        <v>0</v>
      </c>
      <c r="AC18" s="69">
        <v>0</v>
      </c>
      <c r="AD18" s="4"/>
      <c r="AE18" s="73" t="s">
        <v>272</v>
      </c>
      <c r="AF18" s="73"/>
      <c r="AG18" s="19" t="str">
        <f>H18</f>
        <v>Ejercicios de depuración de inventarios realizados</v>
      </c>
      <c r="AH18" s="31">
        <f>N18</f>
        <v>1</v>
      </c>
      <c r="AI18" s="70"/>
      <c r="AJ18" s="4">
        <f>(AI18/AH18)</f>
        <v>0</v>
      </c>
      <c r="AK18" s="74"/>
      <c r="AL18" s="69"/>
      <c r="AM18" s="86" t="str">
        <f>H18</f>
        <v>Ejercicios de depuración de inventarios realizados</v>
      </c>
      <c r="AN18" s="86">
        <f>O18</f>
        <v>1</v>
      </c>
      <c r="AO18" s="69"/>
      <c r="AP18" s="4">
        <f>(AO18/AN18)</f>
        <v>0</v>
      </c>
      <c r="AQ18" s="69"/>
      <c r="AR18" s="69"/>
      <c r="AS18" s="86" t="str">
        <f>H18</f>
        <v>Ejercicios de depuración de inventarios realizados</v>
      </c>
      <c r="AT18" s="86">
        <f>P18</f>
        <v>1</v>
      </c>
      <c r="AU18" s="72"/>
      <c r="AV18" s="4">
        <f>(AU18/AT18)</f>
        <v>0</v>
      </c>
      <c r="AW18" s="68"/>
      <c r="AX18" s="69"/>
      <c r="AY18" s="86" t="str">
        <f>H18</f>
        <v>Ejercicios de depuración de inventarios realizados</v>
      </c>
      <c r="AZ18" s="86">
        <f>Q18</f>
        <v>3</v>
      </c>
      <c r="BA18" s="9">
        <f>IF(K18="CONSTANTE",AVERAGE(AC18,AI18,AO18,AU18),(SUM(AC18,AI18,AO18,AU18)))</f>
        <v>0</v>
      </c>
      <c r="BB18" s="67"/>
      <c r="BC18" s="68"/>
    </row>
    <row r="19" spans="1:55" ht="183" customHeight="1">
      <c r="A19" s="150">
        <v>2</v>
      </c>
      <c r="B19" s="204"/>
      <c r="C19" s="209"/>
      <c r="D19" s="126"/>
      <c r="E19" s="124" t="s">
        <v>164</v>
      </c>
      <c r="F19" s="138">
        <v>0.03</v>
      </c>
      <c r="G19" s="131" t="s">
        <v>108</v>
      </c>
      <c r="H19" s="123" t="s">
        <v>193</v>
      </c>
      <c r="I19" s="132" t="s">
        <v>170</v>
      </c>
      <c r="J19" s="133" t="s">
        <v>116</v>
      </c>
      <c r="K19" s="131" t="s">
        <v>50</v>
      </c>
      <c r="L19" s="131" t="s">
        <v>189</v>
      </c>
      <c r="M19" s="131">
        <v>0</v>
      </c>
      <c r="N19" s="131">
        <v>0</v>
      </c>
      <c r="O19" s="131">
        <v>0</v>
      </c>
      <c r="P19" s="131">
        <v>1</v>
      </c>
      <c r="Q19" s="131">
        <v>1</v>
      </c>
      <c r="R19" s="69" t="s">
        <v>57</v>
      </c>
      <c r="S19" s="69" t="s">
        <v>202</v>
      </c>
      <c r="T19" s="69" t="s">
        <v>160</v>
      </c>
      <c r="U19" s="69" t="s">
        <v>74</v>
      </c>
      <c r="V19" s="69"/>
      <c r="W19" s="69"/>
      <c r="X19" s="69"/>
      <c r="Y19" s="74"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75"/>
      <c r="AA19" s="86" t="str">
        <f>H19</f>
        <v>Documento de plan de modernización de sedes de Alcaldías Locales formulado</v>
      </c>
      <c r="AB19" s="86">
        <f>M19</f>
        <v>0</v>
      </c>
      <c r="AC19" s="69">
        <v>0</v>
      </c>
      <c r="AD19" s="4"/>
      <c r="AE19" s="73" t="s">
        <v>272</v>
      </c>
      <c r="AF19" s="73"/>
      <c r="AG19" s="19" t="str">
        <f>H19</f>
        <v>Documento de plan de modernización de sedes de Alcaldías Locales formulado</v>
      </c>
      <c r="AH19" s="31">
        <f>N19</f>
        <v>0</v>
      </c>
      <c r="AI19" s="70"/>
      <c r="AJ19" s="4" t="e">
        <f>(AI19/AH19)</f>
        <v>#DIV/0!</v>
      </c>
      <c r="AK19" s="74"/>
      <c r="AL19" s="69"/>
      <c r="AM19" s="86" t="str">
        <f>H19</f>
        <v>Documento de plan de modernización de sedes de Alcaldías Locales formulado</v>
      </c>
      <c r="AN19" s="86">
        <f>O19</f>
        <v>0</v>
      </c>
      <c r="AO19" s="69"/>
      <c r="AP19" s="4" t="e">
        <f>(AO19/AN19)</f>
        <v>#DIV/0!</v>
      </c>
      <c r="AQ19" s="69"/>
      <c r="AR19" s="69"/>
      <c r="AS19" s="86" t="str">
        <f>H19</f>
        <v>Documento de plan de modernización de sedes de Alcaldías Locales formulado</v>
      </c>
      <c r="AT19" s="86">
        <f>P19</f>
        <v>1</v>
      </c>
      <c r="AU19" s="72"/>
      <c r="AV19" s="4">
        <f>(AU19/AT19)</f>
        <v>0</v>
      </c>
      <c r="AW19" s="68"/>
      <c r="AX19" s="69"/>
      <c r="AY19" s="86" t="str">
        <f>H19</f>
        <v>Documento de plan de modernización de sedes de Alcaldías Locales formulado</v>
      </c>
      <c r="AZ19" s="86">
        <f>Q19</f>
        <v>1</v>
      </c>
      <c r="BA19" s="9">
        <f>IF(K19="CONSTANTE",AVERAGE(AC19,AI19,AO19,AU19),(SUM(AC19,AI19,AO19,AU19)))</f>
        <v>0</v>
      </c>
      <c r="BB19" s="67"/>
      <c r="BC19" s="68"/>
    </row>
    <row r="20" spans="1:55" ht="183" customHeight="1">
      <c r="A20" s="150">
        <v>3</v>
      </c>
      <c r="B20" s="204"/>
      <c r="C20" s="209"/>
      <c r="D20" s="126"/>
      <c r="E20" s="124" t="s">
        <v>165</v>
      </c>
      <c r="F20" s="138">
        <v>0.03</v>
      </c>
      <c r="G20" s="131" t="s">
        <v>108</v>
      </c>
      <c r="H20" s="123" t="s">
        <v>194</v>
      </c>
      <c r="I20" s="132" t="s">
        <v>240</v>
      </c>
      <c r="J20" s="133" t="s">
        <v>116</v>
      </c>
      <c r="K20" s="131" t="s">
        <v>50</v>
      </c>
      <c r="L20" s="131" t="s">
        <v>190</v>
      </c>
      <c r="M20" s="131">
        <v>0</v>
      </c>
      <c r="N20" s="131">
        <v>0</v>
      </c>
      <c r="O20" s="131">
        <v>1</v>
      </c>
      <c r="P20" s="131">
        <v>0</v>
      </c>
      <c r="Q20" s="131">
        <v>1</v>
      </c>
      <c r="R20" s="69" t="s">
        <v>57</v>
      </c>
      <c r="S20" s="69" t="s">
        <v>181</v>
      </c>
      <c r="T20" s="69" t="s">
        <v>160</v>
      </c>
      <c r="U20" s="69" t="s">
        <v>74</v>
      </c>
      <c r="V20" s="69"/>
      <c r="W20" s="69"/>
      <c r="X20" s="69"/>
      <c r="Y20" s="74"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75"/>
      <c r="AA20" s="87" t="str">
        <f aca="true" t="shared" si="0" ref="AA20:AA44">H20</f>
        <v>Documento de avalúo de bienes con valor superior a 35 SMLMV con vigencia no superior a 24 meses</v>
      </c>
      <c r="AB20" s="87">
        <f aca="true" t="shared" si="1" ref="AB20:AB44">M20</f>
        <v>0</v>
      </c>
      <c r="AC20" s="69">
        <v>0</v>
      </c>
      <c r="AD20" s="4"/>
      <c r="AE20" s="73" t="s">
        <v>272</v>
      </c>
      <c r="AF20" s="73"/>
      <c r="AG20" s="87" t="str">
        <f aca="true" t="shared" si="2" ref="AG20:AG44">H20</f>
        <v>Documento de avalúo de bienes con valor superior a 35 SMLMV con vigencia no superior a 24 meses</v>
      </c>
      <c r="AH20" s="31">
        <f aca="true" t="shared" si="3" ref="AH20:AH44">N20</f>
        <v>0</v>
      </c>
      <c r="AI20" s="70"/>
      <c r="AJ20" s="4" t="e">
        <f aca="true" t="shared" si="4" ref="AJ20:AJ44">(AI20/AH20)</f>
        <v>#DIV/0!</v>
      </c>
      <c r="AK20" s="69"/>
      <c r="AL20" s="69"/>
      <c r="AM20" s="87" t="str">
        <f aca="true" t="shared" si="5" ref="AM20:AM44">H20</f>
        <v>Documento de avalúo de bienes con valor superior a 35 SMLMV con vigencia no superior a 24 meses</v>
      </c>
      <c r="AN20" s="87">
        <f aca="true" t="shared" si="6" ref="AN20:AN44">O20</f>
        <v>1</v>
      </c>
      <c r="AO20" s="69"/>
      <c r="AP20" s="4">
        <f aca="true" t="shared" si="7" ref="AP20:AP44">(AO20/AN20)</f>
        <v>0</v>
      </c>
      <c r="AQ20" s="69"/>
      <c r="AR20" s="69"/>
      <c r="AS20" s="87" t="str">
        <f aca="true" t="shared" si="8" ref="AS20:AS44">H20</f>
        <v>Documento de avalúo de bienes con valor superior a 35 SMLMV con vigencia no superior a 24 meses</v>
      </c>
      <c r="AT20" s="87">
        <f aca="true" t="shared" si="9" ref="AT20:AT44">P20</f>
        <v>0</v>
      </c>
      <c r="AU20" s="71"/>
      <c r="AV20" s="4" t="e">
        <f aca="true" t="shared" si="10" ref="AV20:AV44">(AU20/AT20)</f>
        <v>#DIV/0!</v>
      </c>
      <c r="AW20" s="68"/>
      <c r="AX20" s="69"/>
      <c r="AY20" s="87" t="str">
        <f aca="true" t="shared" si="11" ref="AY20:AY44">H20</f>
        <v>Documento de avalúo de bienes con valor superior a 35 SMLMV con vigencia no superior a 24 meses</v>
      </c>
      <c r="AZ20" s="87">
        <f aca="true" t="shared" si="12" ref="AZ20:AZ44">Q20</f>
        <v>1</v>
      </c>
      <c r="BA20" s="9">
        <f aca="true" t="shared" si="13" ref="BA20:BA44">IF(K20="CONSTANTE",AVERAGE(AC20,AI20,AO20,AU20),(SUM(AC20,AI20,AO20,AU20)))</f>
        <v>0</v>
      </c>
      <c r="BB20" s="67"/>
      <c r="BC20" s="68"/>
    </row>
    <row r="21" spans="1:55" ht="183" customHeight="1">
      <c r="A21" s="150">
        <v>4</v>
      </c>
      <c r="B21" s="204"/>
      <c r="C21" s="209"/>
      <c r="D21" s="126"/>
      <c r="E21" s="124" t="s">
        <v>173</v>
      </c>
      <c r="F21" s="138">
        <v>0.03</v>
      </c>
      <c r="G21" s="131" t="s">
        <v>108</v>
      </c>
      <c r="H21" s="123" t="s">
        <v>174</v>
      </c>
      <c r="I21" s="132" t="s">
        <v>175</v>
      </c>
      <c r="J21" s="133" t="s">
        <v>116</v>
      </c>
      <c r="K21" s="131" t="s">
        <v>50</v>
      </c>
      <c r="L21" s="131" t="s">
        <v>191</v>
      </c>
      <c r="M21" s="131">
        <v>1</v>
      </c>
      <c r="N21" s="131">
        <v>0</v>
      </c>
      <c r="O21" s="131">
        <v>1</v>
      </c>
      <c r="P21" s="131">
        <v>0</v>
      </c>
      <c r="Q21" s="131">
        <v>2</v>
      </c>
      <c r="R21" s="69" t="s">
        <v>58</v>
      </c>
      <c r="S21" s="69" t="s">
        <v>182</v>
      </c>
      <c r="T21" s="69" t="s">
        <v>160</v>
      </c>
      <c r="U21" s="69" t="s">
        <v>74</v>
      </c>
      <c r="V21" s="69" t="s">
        <v>45</v>
      </c>
      <c r="W21" s="69" t="s">
        <v>39</v>
      </c>
      <c r="X21" s="69"/>
      <c r="Y21" s="74"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75"/>
      <c r="AA21" s="87" t="str">
        <f t="shared" si="0"/>
        <v>Mecanismos tecnológicos de seguridad implementados</v>
      </c>
      <c r="AB21" s="87">
        <f t="shared" si="1"/>
        <v>1</v>
      </c>
      <c r="AC21" s="69">
        <v>1</v>
      </c>
      <c r="AD21" s="4">
        <f aca="true" t="shared" si="14" ref="AD21:AD44">(AC21/AB21)</f>
        <v>1</v>
      </c>
      <c r="AE21" s="73" t="s">
        <v>251</v>
      </c>
      <c r="AF21" s="73" t="s">
        <v>252</v>
      </c>
      <c r="AG21" s="87" t="str">
        <f t="shared" si="2"/>
        <v>Mecanismos tecnológicos de seguridad implementados</v>
      </c>
      <c r="AH21" s="31">
        <f t="shared" si="3"/>
        <v>0</v>
      </c>
      <c r="AI21" s="70"/>
      <c r="AJ21" s="4" t="e">
        <f t="shared" si="4"/>
        <v>#DIV/0!</v>
      </c>
      <c r="AK21" s="74"/>
      <c r="AL21" s="69"/>
      <c r="AM21" s="87" t="str">
        <f t="shared" si="5"/>
        <v>Mecanismos tecnológicos de seguridad implementados</v>
      </c>
      <c r="AN21" s="87">
        <f t="shared" si="6"/>
        <v>1</v>
      </c>
      <c r="AO21" s="69"/>
      <c r="AP21" s="4">
        <f t="shared" si="7"/>
        <v>0</v>
      </c>
      <c r="AQ21" s="69"/>
      <c r="AR21" s="69"/>
      <c r="AS21" s="87" t="str">
        <f t="shared" si="8"/>
        <v>Mecanismos tecnológicos de seguridad implementados</v>
      </c>
      <c r="AT21" s="87">
        <f t="shared" si="9"/>
        <v>0</v>
      </c>
      <c r="AU21" s="72"/>
      <c r="AV21" s="4" t="e">
        <f t="shared" si="10"/>
        <v>#DIV/0!</v>
      </c>
      <c r="AW21" s="68"/>
      <c r="AX21" s="69"/>
      <c r="AY21" s="87" t="str">
        <f t="shared" si="11"/>
        <v>Mecanismos tecnológicos de seguridad implementados</v>
      </c>
      <c r="AZ21" s="87">
        <f t="shared" si="12"/>
        <v>2</v>
      </c>
      <c r="BA21" s="9">
        <f t="shared" si="13"/>
        <v>1</v>
      </c>
      <c r="BB21" s="67"/>
      <c r="BC21" s="68"/>
    </row>
    <row r="22" spans="1:55" ht="183" customHeight="1">
      <c r="A22" s="150">
        <v>5</v>
      </c>
      <c r="B22" s="204"/>
      <c r="C22" s="209"/>
      <c r="D22" s="126"/>
      <c r="E22" s="125" t="s">
        <v>166</v>
      </c>
      <c r="F22" s="138">
        <v>0.03</v>
      </c>
      <c r="G22" s="131" t="s">
        <v>107</v>
      </c>
      <c r="H22" s="123" t="s">
        <v>176</v>
      </c>
      <c r="I22" s="132" t="s">
        <v>241</v>
      </c>
      <c r="J22" s="133" t="s">
        <v>116</v>
      </c>
      <c r="K22" s="131" t="s">
        <v>50</v>
      </c>
      <c r="L22" s="131" t="s">
        <v>192</v>
      </c>
      <c r="M22" s="131">
        <v>1</v>
      </c>
      <c r="N22" s="131">
        <v>0</v>
      </c>
      <c r="O22" s="131">
        <v>0</v>
      </c>
      <c r="P22" s="131">
        <v>0</v>
      </c>
      <c r="Q22" s="131">
        <v>1</v>
      </c>
      <c r="R22" s="69" t="s">
        <v>57</v>
      </c>
      <c r="S22" s="69" t="s">
        <v>183</v>
      </c>
      <c r="T22" s="69" t="s">
        <v>160</v>
      </c>
      <c r="U22" s="69" t="s">
        <v>74</v>
      </c>
      <c r="V22" s="69"/>
      <c r="W22" s="69"/>
      <c r="X22" s="69"/>
      <c r="Y22" s="74"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75"/>
      <c r="AA22" s="87" t="str">
        <f t="shared" si="0"/>
        <v>Herramienta de seguimiento al uso, mantenimiento y consumo generado por los vehículos diseñada</v>
      </c>
      <c r="AB22" s="87">
        <f t="shared" si="1"/>
        <v>1</v>
      </c>
      <c r="AC22" s="69">
        <v>1</v>
      </c>
      <c r="AD22" s="4">
        <f t="shared" si="14"/>
        <v>1</v>
      </c>
      <c r="AE22" s="73" t="s">
        <v>253</v>
      </c>
      <c r="AF22" s="73" t="s">
        <v>254</v>
      </c>
      <c r="AG22" s="87" t="str">
        <f t="shared" si="2"/>
        <v>Herramienta de seguimiento al uso, mantenimiento y consumo generado por los vehículos diseñada</v>
      </c>
      <c r="AH22" s="31">
        <f t="shared" si="3"/>
        <v>0</v>
      </c>
      <c r="AI22" s="70"/>
      <c r="AJ22" s="4" t="e">
        <f t="shared" si="4"/>
        <v>#DIV/0!</v>
      </c>
      <c r="AK22" s="74"/>
      <c r="AL22" s="69"/>
      <c r="AM22" s="87" t="str">
        <f t="shared" si="5"/>
        <v>Herramienta de seguimiento al uso, mantenimiento y consumo generado por los vehículos diseñada</v>
      </c>
      <c r="AN22" s="87">
        <f t="shared" si="6"/>
        <v>0</v>
      </c>
      <c r="AO22" s="69"/>
      <c r="AP22" s="4" t="e">
        <f t="shared" si="7"/>
        <v>#DIV/0!</v>
      </c>
      <c r="AQ22" s="69"/>
      <c r="AR22" s="69"/>
      <c r="AS22" s="87" t="str">
        <f t="shared" si="8"/>
        <v>Herramienta de seguimiento al uso, mantenimiento y consumo generado por los vehículos diseñada</v>
      </c>
      <c r="AT22" s="87">
        <f t="shared" si="9"/>
        <v>0</v>
      </c>
      <c r="AU22" s="72"/>
      <c r="AV22" s="4" t="e">
        <f t="shared" si="10"/>
        <v>#DIV/0!</v>
      </c>
      <c r="AW22" s="68"/>
      <c r="AX22" s="69"/>
      <c r="AY22" s="87" t="str">
        <f t="shared" si="11"/>
        <v>Herramienta de seguimiento al uso, mantenimiento y consumo generado por los vehículos diseñada</v>
      </c>
      <c r="AZ22" s="87">
        <f t="shared" si="12"/>
        <v>1</v>
      </c>
      <c r="BA22" s="9">
        <f t="shared" si="13"/>
        <v>1</v>
      </c>
      <c r="BB22" s="67"/>
      <c r="BC22" s="68"/>
    </row>
    <row r="23" spans="1:55" ht="183" customHeight="1">
      <c r="A23" s="150">
        <v>6</v>
      </c>
      <c r="B23" s="204"/>
      <c r="C23" s="209"/>
      <c r="D23" s="126"/>
      <c r="E23" s="124" t="s">
        <v>249</v>
      </c>
      <c r="F23" s="138">
        <v>0.02</v>
      </c>
      <c r="G23" s="131" t="s">
        <v>107</v>
      </c>
      <c r="H23" s="129" t="s">
        <v>250</v>
      </c>
      <c r="I23" s="132" t="s">
        <v>195</v>
      </c>
      <c r="J23" s="133" t="s">
        <v>116</v>
      </c>
      <c r="K23" s="131" t="s">
        <v>50</v>
      </c>
      <c r="L23" s="131" t="s">
        <v>189</v>
      </c>
      <c r="M23" s="131">
        <v>0</v>
      </c>
      <c r="N23" s="131">
        <v>0</v>
      </c>
      <c r="O23" s="131">
        <v>0</v>
      </c>
      <c r="P23" s="124">
        <v>1</v>
      </c>
      <c r="Q23" s="131">
        <v>1</v>
      </c>
      <c r="R23" s="69" t="s">
        <v>57</v>
      </c>
      <c r="S23" s="69" t="s">
        <v>184</v>
      </c>
      <c r="T23" s="69" t="s">
        <v>160</v>
      </c>
      <c r="U23" s="69" t="s">
        <v>74</v>
      </c>
      <c r="V23" s="69"/>
      <c r="W23" s="69"/>
      <c r="X23" s="69"/>
      <c r="Y23" s="74"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75"/>
      <c r="AA23" s="87" t="str">
        <f t="shared" si="0"/>
        <v>Documento de línea base que  identifique el consumo de papel, generado por dependencias</v>
      </c>
      <c r="AB23" s="87">
        <f t="shared" si="1"/>
        <v>0</v>
      </c>
      <c r="AC23" s="69">
        <v>0</v>
      </c>
      <c r="AD23" s="4"/>
      <c r="AE23" s="73" t="s">
        <v>272</v>
      </c>
      <c r="AF23" s="73"/>
      <c r="AG23" s="87" t="str">
        <f t="shared" si="2"/>
        <v>Documento de línea base que  identifique el consumo de papel, generado por dependencias</v>
      </c>
      <c r="AH23" s="31">
        <f t="shared" si="3"/>
        <v>0</v>
      </c>
      <c r="AI23" s="70"/>
      <c r="AJ23" s="4" t="e">
        <f t="shared" si="4"/>
        <v>#DIV/0!</v>
      </c>
      <c r="AK23" s="74"/>
      <c r="AL23" s="69"/>
      <c r="AM23" s="87" t="str">
        <f t="shared" si="5"/>
        <v>Documento de línea base que  identifique el consumo de papel, generado por dependencias</v>
      </c>
      <c r="AN23" s="87">
        <f t="shared" si="6"/>
        <v>0</v>
      </c>
      <c r="AO23" s="69"/>
      <c r="AP23" s="4" t="e">
        <f t="shared" si="7"/>
        <v>#DIV/0!</v>
      </c>
      <c r="AQ23" s="69"/>
      <c r="AR23" s="69"/>
      <c r="AS23" s="87" t="str">
        <f t="shared" si="8"/>
        <v>Documento de línea base que  identifique el consumo de papel, generado por dependencias</v>
      </c>
      <c r="AT23" s="87">
        <f t="shared" si="9"/>
        <v>1</v>
      </c>
      <c r="AU23" s="72"/>
      <c r="AV23" s="4">
        <f t="shared" si="10"/>
        <v>0</v>
      </c>
      <c r="AW23" s="68"/>
      <c r="AX23" s="69"/>
      <c r="AY23" s="87" t="str">
        <f t="shared" si="11"/>
        <v>Documento de línea base que  identifique el consumo de papel, generado por dependencias</v>
      </c>
      <c r="AZ23" s="87">
        <f t="shared" si="12"/>
        <v>1</v>
      </c>
      <c r="BA23" s="9">
        <f t="shared" si="13"/>
        <v>0</v>
      </c>
      <c r="BB23" s="67"/>
      <c r="BC23" s="68"/>
    </row>
    <row r="24" spans="1:55" ht="183" customHeight="1">
      <c r="A24" s="150">
        <v>7</v>
      </c>
      <c r="B24" s="204"/>
      <c r="C24" s="209"/>
      <c r="D24" s="127"/>
      <c r="E24" s="122" t="s">
        <v>167</v>
      </c>
      <c r="F24" s="139">
        <v>0.02</v>
      </c>
      <c r="G24" s="131" t="s">
        <v>107</v>
      </c>
      <c r="H24" s="123" t="s">
        <v>196</v>
      </c>
      <c r="I24" s="132" t="s">
        <v>244</v>
      </c>
      <c r="J24" s="133" t="s">
        <v>116</v>
      </c>
      <c r="K24" s="131" t="s">
        <v>50</v>
      </c>
      <c r="L24" s="131" t="s">
        <v>197</v>
      </c>
      <c r="M24" s="131">
        <v>0</v>
      </c>
      <c r="N24" s="131">
        <v>1</v>
      </c>
      <c r="O24" s="131">
        <v>0</v>
      </c>
      <c r="P24" s="131">
        <v>0</v>
      </c>
      <c r="Q24" s="131">
        <v>1</v>
      </c>
      <c r="R24" s="69" t="s">
        <v>57</v>
      </c>
      <c r="S24" s="69" t="s">
        <v>199</v>
      </c>
      <c r="T24" s="69" t="s">
        <v>160</v>
      </c>
      <c r="U24" s="69" t="s">
        <v>74</v>
      </c>
      <c r="V24" s="69"/>
      <c r="W24" s="69"/>
      <c r="X24" s="69"/>
      <c r="Y24" s="74"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75"/>
      <c r="AA24" s="87" t="str">
        <f t="shared" si="0"/>
        <v>Postulación ante la Secretaría Distrital de Movilidad realizada</v>
      </c>
      <c r="AB24" s="87">
        <f t="shared" si="1"/>
        <v>0</v>
      </c>
      <c r="AC24" s="69">
        <v>0</v>
      </c>
      <c r="AD24" s="4"/>
      <c r="AE24" s="73" t="s">
        <v>272</v>
      </c>
      <c r="AF24" s="73"/>
      <c r="AG24" s="87" t="str">
        <f t="shared" si="2"/>
        <v>Postulación ante la Secretaría Distrital de Movilidad realizada</v>
      </c>
      <c r="AH24" s="31">
        <f t="shared" si="3"/>
        <v>1</v>
      </c>
      <c r="AI24" s="70"/>
      <c r="AJ24" s="4">
        <f t="shared" si="4"/>
        <v>0</v>
      </c>
      <c r="AK24" s="74"/>
      <c r="AL24" s="69"/>
      <c r="AM24" s="87" t="str">
        <f t="shared" si="5"/>
        <v>Postulación ante la Secretaría Distrital de Movilidad realizada</v>
      </c>
      <c r="AN24" s="87">
        <f t="shared" si="6"/>
        <v>0</v>
      </c>
      <c r="AO24" s="69"/>
      <c r="AP24" s="4" t="e">
        <f t="shared" si="7"/>
        <v>#DIV/0!</v>
      </c>
      <c r="AQ24" s="69"/>
      <c r="AR24" s="69"/>
      <c r="AS24" s="87" t="str">
        <f t="shared" si="8"/>
        <v>Postulación ante la Secretaría Distrital de Movilidad realizada</v>
      </c>
      <c r="AT24" s="87">
        <f t="shared" si="9"/>
        <v>0</v>
      </c>
      <c r="AU24" s="72"/>
      <c r="AV24" s="4" t="e">
        <f t="shared" si="10"/>
        <v>#DIV/0!</v>
      </c>
      <c r="AW24" s="68"/>
      <c r="AX24" s="69"/>
      <c r="AY24" s="87" t="str">
        <f t="shared" si="11"/>
        <v>Postulación ante la Secretaría Distrital de Movilidad realizada</v>
      </c>
      <c r="AZ24" s="87">
        <f t="shared" si="12"/>
        <v>1</v>
      </c>
      <c r="BA24" s="9">
        <f t="shared" si="13"/>
        <v>0</v>
      </c>
      <c r="BB24" s="67"/>
      <c r="BC24" s="68"/>
    </row>
    <row r="25" spans="1:55" ht="213" customHeight="1">
      <c r="A25" s="150">
        <v>8</v>
      </c>
      <c r="B25" s="204"/>
      <c r="C25" s="209"/>
      <c r="D25" s="127"/>
      <c r="E25" s="122" t="s">
        <v>168</v>
      </c>
      <c r="F25" s="139">
        <v>0.02</v>
      </c>
      <c r="G25" s="131" t="s">
        <v>107</v>
      </c>
      <c r="H25" s="123" t="s">
        <v>198</v>
      </c>
      <c r="I25" s="132" t="s">
        <v>242</v>
      </c>
      <c r="J25" s="133" t="s">
        <v>203</v>
      </c>
      <c r="K25" s="131" t="s">
        <v>50</v>
      </c>
      <c r="L25" s="131" t="s">
        <v>201</v>
      </c>
      <c r="M25" s="134">
        <v>0</v>
      </c>
      <c r="N25" s="134">
        <v>0.5</v>
      </c>
      <c r="O25" s="134">
        <v>0</v>
      </c>
      <c r="P25" s="134">
        <v>0.5</v>
      </c>
      <c r="Q25" s="134">
        <v>1</v>
      </c>
      <c r="R25" s="69" t="s">
        <v>57</v>
      </c>
      <c r="S25" s="69" t="s">
        <v>200</v>
      </c>
      <c r="T25" s="69" t="s">
        <v>160</v>
      </c>
      <c r="U25" s="69" t="s">
        <v>74</v>
      </c>
      <c r="V25" s="69" t="s">
        <v>45</v>
      </c>
      <c r="W25" s="69"/>
      <c r="X25" s="69"/>
      <c r="Y25" s="74"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75"/>
      <c r="AA25" s="87" t="str">
        <f t="shared" si="0"/>
        <v>Porcentaje de fuentes lumínicas y sistemas hidrosanitarios ahorradores en las sedes Archivo Central de Kennedy y Furatena sustituidos</v>
      </c>
      <c r="AB25" s="87">
        <f t="shared" si="1"/>
        <v>0</v>
      </c>
      <c r="AC25" s="69">
        <v>0</v>
      </c>
      <c r="AD25" s="4"/>
      <c r="AE25" s="73" t="s">
        <v>272</v>
      </c>
      <c r="AF25" s="73"/>
      <c r="AG25" s="87" t="str">
        <f t="shared" si="2"/>
        <v>Porcentaje de fuentes lumínicas y sistemas hidrosanitarios ahorradores en las sedes Archivo Central de Kennedy y Furatena sustituidos</v>
      </c>
      <c r="AH25" s="31">
        <f t="shared" si="3"/>
        <v>0.5</v>
      </c>
      <c r="AI25" s="70"/>
      <c r="AJ25" s="4">
        <f t="shared" si="4"/>
        <v>0</v>
      </c>
      <c r="AK25" s="74"/>
      <c r="AL25" s="69"/>
      <c r="AM25" s="87" t="str">
        <f t="shared" si="5"/>
        <v>Porcentaje de fuentes lumínicas y sistemas hidrosanitarios ahorradores en las sedes Archivo Central de Kennedy y Furatena sustituidos</v>
      </c>
      <c r="AN25" s="87">
        <f t="shared" si="6"/>
        <v>0</v>
      </c>
      <c r="AO25" s="69"/>
      <c r="AP25" s="4" t="e">
        <f t="shared" si="7"/>
        <v>#DIV/0!</v>
      </c>
      <c r="AQ25" s="69"/>
      <c r="AR25" s="69"/>
      <c r="AS25" s="87" t="str">
        <f t="shared" si="8"/>
        <v>Porcentaje de fuentes lumínicas y sistemas hidrosanitarios ahorradores en las sedes Archivo Central de Kennedy y Furatena sustituidos</v>
      </c>
      <c r="AT25" s="87">
        <f t="shared" si="9"/>
        <v>0.5</v>
      </c>
      <c r="AU25" s="72"/>
      <c r="AV25" s="4">
        <f t="shared" si="10"/>
        <v>0</v>
      </c>
      <c r="AW25" s="68"/>
      <c r="AX25" s="69"/>
      <c r="AY25" s="87" t="str">
        <f t="shared" si="11"/>
        <v>Porcentaje de fuentes lumínicas y sistemas hidrosanitarios ahorradores en las sedes Archivo Central de Kennedy y Furatena sustituidos</v>
      </c>
      <c r="AZ25" s="87">
        <f t="shared" si="12"/>
        <v>1</v>
      </c>
      <c r="BA25" s="9">
        <f t="shared" si="13"/>
        <v>0</v>
      </c>
      <c r="BB25" s="67"/>
      <c r="BC25" s="68"/>
    </row>
    <row r="26" spans="1:55" ht="110.25" customHeight="1">
      <c r="A26" s="150">
        <v>9</v>
      </c>
      <c r="B26" s="204"/>
      <c r="C26" s="210"/>
      <c r="D26" s="76"/>
      <c r="E26" s="122" t="s">
        <v>229</v>
      </c>
      <c r="F26" s="139">
        <v>0.03</v>
      </c>
      <c r="G26" s="131" t="s">
        <v>108</v>
      </c>
      <c r="H26" s="129" t="s">
        <v>177</v>
      </c>
      <c r="I26" s="135" t="s">
        <v>245</v>
      </c>
      <c r="J26" s="131" t="s">
        <v>147</v>
      </c>
      <c r="K26" s="131" t="s">
        <v>52</v>
      </c>
      <c r="L26" s="131" t="s">
        <v>211</v>
      </c>
      <c r="M26" s="136">
        <v>0.25</v>
      </c>
      <c r="N26" s="134">
        <v>0.5</v>
      </c>
      <c r="O26" s="136">
        <v>0.6</v>
      </c>
      <c r="P26" s="134">
        <v>0.9</v>
      </c>
      <c r="Q26" s="134">
        <v>0.9</v>
      </c>
      <c r="R26" s="98" t="s">
        <v>57</v>
      </c>
      <c r="S26" s="69" t="s">
        <v>152</v>
      </c>
      <c r="T26" s="69" t="s">
        <v>161</v>
      </c>
      <c r="U26" s="69" t="s">
        <v>74</v>
      </c>
      <c r="V26" s="69"/>
      <c r="W26" s="69"/>
      <c r="X26" s="69">
        <v>1128</v>
      </c>
      <c r="Y26" s="74"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FORTALECIMIENTO DE LA CAPACIDAD INSTITUCIONAL</v>
      </c>
      <c r="Z26" s="75"/>
      <c r="AA26" s="87" t="str">
        <f t="shared" si="0"/>
        <v>Porcentaje de depuración de Pasivos Exigibles</v>
      </c>
      <c r="AB26" s="159">
        <f>M26</f>
        <v>0.25</v>
      </c>
      <c r="AC26" s="159">
        <v>0.2602</v>
      </c>
      <c r="AD26" s="165">
        <f t="shared" si="14"/>
        <v>1.0408</v>
      </c>
      <c r="AE26" s="73" t="s">
        <v>255</v>
      </c>
      <c r="AF26" s="73" t="s">
        <v>256</v>
      </c>
      <c r="AG26" s="87" t="str">
        <f t="shared" si="2"/>
        <v>Porcentaje de depuración de Pasivos Exigibles</v>
      </c>
      <c r="AH26" s="31">
        <f t="shared" si="3"/>
        <v>0.5</v>
      </c>
      <c r="AI26" s="70"/>
      <c r="AJ26" s="4">
        <f t="shared" si="4"/>
        <v>0</v>
      </c>
      <c r="AK26" s="74"/>
      <c r="AL26" s="69"/>
      <c r="AM26" s="87" t="str">
        <f t="shared" si="5"/>
        <v>Porcentaje de depuración de Pasivos Exigibles</v>
      </c>
      <c r="AN26" s="87">
        <f t="shared" si="6"/>
        <v>0.6</v>
      </c>
      <c r="AO26" s="69"/>
      <c r="AP26" s="4">
        <f t="shared" si="7"/>
        <v>0</v>
      </c>
      <c r="AQ26" s="69"/>
      <c r="AR26" s="69"/>
      <c r="AS26" s="87" t="str">
        <f t="shared" si="8"/>
        <v>Porcentaje de depuración de Pasivos Exigibles</v>
      </c>
      <c r="AT26" s="87">
        <f t="shared" si="9"/>
        <v>0.9</v>
      </c>
      <c r="AU26" s="72"/>
      <c r="AV26" s="4">
        <f t="shared" si="10"/>
        <v>0</v>
      </c>
      <c r="AW26" s="68"/>
      <c r="AX26" s="69"/>
      <c r="AY26" s="87" t="str">
        <f t="shared" si="11"/>
        <v>Porcentaje de depuración de Pasivos Exigibles</v>
      </c>
      <c r="AZ26" s="87">
        <f t="shared" si="12"/>
        <v>0.9</v>
      </c>
      <c r="BA26" s="9">
        <f t="shared" si="13"/>
        <v>0.2602</v>
      </c>
      <c r="BB26" s="67"/>
      <c r="BC26" s="68"/>
    </row>
    <row r="27" spans="1:55" ht="93" customHeight="1">
      <c r="A27" s="150">
        <v>10</v>
      </c>
      <c r="B27" s="204"/>
      <c r="C27" s="210"/>
      <c r="D27" s="76"/>
      <c r="E27" s="125" t="s">
        <v>217</v>
      </c>
      <c r="F27" s="143">
        <v>0.04</v>
      </c>
      <c r="G27" s="131" t="s">
        <v>108</v>
      </c>
      <c r="H27" s="130" t="s">
        <v>178</v>
      </c>
      <c r="I27" s="135" t="s">
        <v>143</v>
      </c>
      <c r="J27" s="131" t="s">
        <v>148</v>
      </c>
      <c r="K27" s="131" t="s">
        <v>52</v>
      </c>
      <c r="L27" s="131" t="s">
        <v>212</v>
      </c>
      <c r="M27" s="136">
        <v>0.3</v>
      </c>
      <c r="N27" s="134">
        <v>0.5</v>
      </c>
      <c r="O27" s="136">
        <v>0.7</v>
      </c>
      <c r="P27" s="134">
        <v>0.93</v>
      </c>
      <c r="Q27" s="134">
        <v>0.93</v>
      </c>
      <c r="R27" s="98" t="s">
        <v>57</v>
      </c>
      <c r="S27" s="69" t="s">
        <v>153</v>
      </c>
      <c r="T27" s="69" t="s">
        <v>161</v>
      </c>
      <c r="U27" s="69" t="s">
        <v>74</v>
      </c>
      <c r="V27" s="69"/>
      <c r="W27" s="69"/>
      <c r="X27" s="69"/>
      <c r="Y27" s="74"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75"/>
      <c r="AA27" s="87" t="str">
        <f t="shared" si="0"/>
        <v>Porcentaje de Giro de Reservas Presupuestales</v>
      </c>
      <c r="AB27" s="159">
        <f>M27</f>
        <v>0.3</v>
      </c>
      <c r="AC27" s="159">
        <v>0.364</v>
      </c>
      <c r="AD27" s="165">
        <f t="shared" si="14"/>
        <v>1.2133333333333334</v>
      </c>
      <c r="AE27" s="73" t="s">
        <v>257</v>
      </c>
      <c r="AF27" s="73" t="s">
        <v>258</v>
      </c>
      <c r="AG27" s="87" t="str">
        <f t="shared" si="2"/>
        <v>Porcentaje de Giro de Reservas Presupuestales</v>
      </c>
      <c r="AH27" s="31">
        <f t="shared" si="3"/>
        <v>0.5</v>
      </c>
      <c r="AI27" s="70"/>
      <c r="AJ27" s="4">
        <f t="shared" si="4"/>
        <v>0</v>
      </c>
      <c r="AK27" s="74"/>
      <c r="AL27" s="69"/>
      <c r="AM27" s="87" t="str">
        <f t="shared" si="5"/>
        <v>Porcentaje de Giro de Reservas Presupuestales</v>
      </c>
      <c r="AN27" s="87">
        <f t="shared" si="6"/>
        <v>0.7</v>
      </c>
      <c r="AO27" s="69"/>
      <c r="AP27" s="4">
        <f t="shared" si="7"/>
        <v>0</v>
      </c>
      <c r="AQ27" s="69"/>
      <c r="AR27" s="69"/>
      <c r="AS27" s="87" t="str">
        <f t="shared" si="8"/>
        <v>Porcentaje de Giro de Reservas Presupuestales</v>
      </c>
      <c r="AT27" s="87">
        <f t="shared" si="9"/>
        <v>0.93</v>
      </c>
      <c r="AU27" s="72"/>
      <c r="AV27" s="4">
        <f t="shared" si="10"/>
        <v>0</v>
      </c>
      <c r="AW27" s="68"/>
      <c r="AX27" s="69"/>
      <c r="AY27" s="87" t="str">
        <f t="shared" si="11"/>
        <v>Porcentaje de Giro de Reservas Presupuestales</v>
      </c>
      <c r="AZ27" s="87">
        <f t="shared" si="12"/>
        <v>0.93</v>
      </c>
      <c r="BA27" s="9">
        <f t="shared" si="13"/>
        <v>0.364</v>
      </c>
      <c r="BB27" s="67"/>
      <c r="BC27" s="68"/>
    </row>
    <row r="28" spans="1:55" ht="93" customHeight="1">
      <c r="A28" s="150">
        <v>11</v>
      </c>
      <c r="B28" s="204"/>
      <c r="C28" s="210"/>
      <c r="D28" s="88"/>
      <c r="E28" s="125" t="s">
        <v>132</v>
      </c>
      <c r="F28" s="143">
        <v>0.06</v>
      </c>
      <c r="G28" s="131" t="s">
        <v>107</v>
      </c>
      <c r="H28" s="130" t="s">
        <v>137</v>
      </c>
      <c r="I28" s="135" t="s">
        <v>230</v>
      </c>
      <c r="J28" s="131">
        <v>8.74</v>
      </c>
      <c r="K28" s="131" t="s">
        <v>51</v>
      </c>
      <c r="L28" s="131" t="s">
        <v>213</v>
      </c>
      <c r="M28" s="137">
        <v>0.085</v>
      </c>
      <c r="N28" s="137">
        <v>0.085</v>
      </c>
      <c r="O28" s="137">
        <v>0.085</v>
      </c>
      <c r="P28" s="137">
        <v>0.085</v>
      </c>
      <c r="Q28" s="137">
        <v>0.085</v>
      </c>
      <c r="R28" s="98" t="s">
        <v>58</v>
      </c>
      <c r="S28" s="69" t="s">
        <v>154</v>
      </c>
      <c r="T28" s="69" t="s">
        <v>161</v>
      </c>
      <c r="U28" s="69" t="s">
        <v>74</v>
      </c>
      <c r="V28" s="69"/>
      <c r="W28" s="69"/>
      <c r="X28" s="69"/>
      <c r="Y28" s="74"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75"/>
      <c r="AA28" s="87" t="str">
        <f t="shared" si="0"/>
        <v>Nivel de satisfacción financiera</v>
      </c>
      <c r="AB28" s="160">
        <f>M28</f>
        <v>0.085</v>
      </c>
      <c r="AC28" s="159">
        <v>0.0917</v>
      </c>
      <c r="AD28" s="165">
        <f t="shared" si="14"/>
        <v>1.0788235294117647</v>
      </c>
      <c r="AE28" s="73" t="s">
        <v>259</v>
      </c>
      <c r="AF28" s="73" t="s">
        <v>260</v>
      </c>
      <c r="AG28" s="87" t="str">
        <f t="shared" si="2"/>
        <v>Nivel de satisfacción financiera</v>
      </c>
      <c r="AH28" s="31">
        <f t="shared" si="3"/>
        <v>0.085</v>
      </c>
      <c r="AI28" s="70"/>
      <c r="AJ28" s="4">
        <f t="shared" si="4"/>
        <v>0</v>
      </c>
      <c r="AK28" s="69"/>
      <c r="AL28" s="69"/>
      <c r="AM28" s="87" t="str">
        <f t="shared" si="5"/>
        <v>Nivel de satisfacción financiera</v>
      </c>
      <c r="AN28" s="87">
        <f t="shared" si="6"/>
        <v>0.085</v>
      </c>
      <c r="AO28" s="69"/>
      <c r="AP28" s="4">
        <f t="shared" si="7"/>
        <v>0</v>
      </c>
      <c r="AQ28" s="69"/>
      <c r="AR28" s="69"/>
      <c r="AS28" s="87" t="str">
        <f t="shared" si="8"/>
        <v>Nivel de satisfacción financiera</v>
      </c>
      <c r="AT28" s="87">
        <f t="shared" si="9"/>
        <v>0.085</v>
      </c>
      <c r="AU28" s="71"/>
      <c r="AV28" s="4">
        <f t="shared" si="10"/>
        <v>0</v>
      </c>
      <c r="AW28" s="68"/>
      <c r="AX28" s="69"/>
      <c r="AY28" s="87" t="str">
        <f t="shared" si="11"/>
        <v>Nivel de satisfacción financiera</v>
      </c>
      <c r="AZ28" s="87">
        <f t="shared" si="12"/>
        <v>0.085</v>
      </c>
      <c r="BA28" s="9">
        <f t="shared" si="13"/>
        <v>0.0917</v>
      </c>
      <c r="BB28" s="67"/>
      <c r="BC28" s="68"/>
    </row>
    <row r="29" spans="1:55" ht="93" customHeight="1">
      <c r="A29" s="150">
        <v>12</v>
      </c>
      <c r="B29" s="204"/>
      <c r="C29" s="210"/>
      <c r="D29" s="88"/>
      <c r="E29" s="125" t="s">
        <v>208</v>
      </c>
      <c r="F29" s="143">
        <v>0.04</v>
      </c>
      <c r="G29" s="131" t="s">
        <v>107</v>
      </c>
      <c r="H29" s="130" t="s">
        <v>210</v>
      </c>
      <c r="I29" s="155" t="s">
        <v>231</v>
      </c>
      <c r="J29" s="131" t="s">
        <v>209</v>
      </c>
      <c r="K29" s="131" t="s">
        <v>51</v>
      </c>
      <c r="L29" s="131" t="s">
        <v>214</v>
      </c>
      <c r="M29" s="153">
        <v>5</v>
      </c>
      <c r="N29" s="153">
        <v>5</v>
      </c>
      <c r="O29" s="153">
        <v>5</v>
      </c>
      <c r="P29" s="153">
        <v>5</v>
      </c>
      <c r="Q29" s="153">
        <v>5</v>
      </c>
      <c r="R29" s="140" t="s">
        <v>56</v>
      </c>
      <c r="S29" s="69" t="s">
        <v>216</v>
      </c>
      <c r="T29" s="69" t="s">
        <v>161</v>
      </c>
      <c r="U29" s="69" t="s">
        <v>74</v>
      </c>
      <c r="V29" s="69"/>
      <c r="W29" s="69"/>
      <c r="X29" s="69"/>
      <c r="Y29" s="74"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75"/>
      <c r="AA29" s="140" t="str">
        <f>H29</f>
        <v>Eficiencia en el pago de cuentas</v>
      </c>
      <c r="AB29" s="140">
        <f>M29</f>
        <v>5</v>
      </c>
      <c r="AC29" s="69">
        <v>3.17</v>
      </c>
      <c r="AD29" s="165">
        <f>AC29/AB29</f>
        <v>0.634</v>
      </c>
      <c r="AE29" s="73" t="s">
        <v>261</v>
      </c>
      <c r="AF29" s="73" t="s">
        <v>262</v>
      </c>
      <c r="AG29" s="140" t="str">
        <f>H29</f>
        <v>Eficiencia en el pago de cuentas</v>
      </c>
      <c r="AH29" s="31">
        <f>N29</f>
        <v>5</v>
      </c>
      <c r="AI29" s="70"/>
      <c r="AJ29" s="4">
        <f>(AI29/AH29)</f>
        <v>0</v>
      </c>
      <c r="AK29" s="69"/>
      <c r="AL29" s="69"/>
      <c r="AM29" s="140" t="str">
        <f>H29</f>
        <v>Eficiencia en el pago de cuentas</v>
      </c>
      <c r="AN29" s="140">
        <f>O29</f>
        <v>5</v>
      </c>
      <c r="AO29" s="69"/>
      <c r="AP29" s="4">
        <f>(AO29/AN29)</f>
        <v>0</v>
      </c>
      <c r="AQ29" s="69"/>
      <c r="AR29" s="69"/>
      <c r="AS29" s="140" t="str">
        <f>H29</f>
        <v>Eficiencia en el pago de cuentas</v>
      </c>
      <c r="AT29" s="140">
        <f>P29</f>
        <v>5</v>
      </c>
      <c r="AU29" s="71"/>
      <c r="AV29" s="4">
        <f>(AU29/AT29)</f>
        <v>0</v>
      </c>
      <c r="AW29" s="68"/>
      <c r="AX29" s="69"/>
      <c r="AY29" s="140" t="str">
        <f>H29</f>
        <v>Eficiencia en el pago de cuentas</v>
      </c>
      <c r="AZ29" s="140">
        <f>Q29</f>
        <v>5</v>
      </c>
      <c r="BA29" s="9">
        <f>IF(K29="CONSTANTE",AVERAGE(AC29,AI29,AO29,AU29),(SUM(AC29,AI29,AO29,AU29)))</f>
        <v>3.17</v>
      </c>
      <c r="BB29" s="67"/>
      <c r="BC29" s="68"/>
    </row>
    <row r="30" spans="1:55" ht="93" customHeight="1">
      <c r="A30" s="150">
        <v>13</v>
      </c>
      <c r="B30" s="204"/>
      <c r="C30" s="210"/>
      <c r="D30" s="88"/>
      <c r="E30" s="125" t="s">
        <v>133</v>
      </c>
      <c r="F30" s="143">
        <v>0.03</v>
      </c>
      <c r="G30" s="131" t="s">
        <v>108</v>
      </c>
      <c r="H30" s="130" t="s">
        <v>179</v>
      </c>
      <c r="I30" s="155" t="s">
        <v>232</v>
      </c>
      <c r="J30" s="131" t="s">
        <v>116</v>
      </c>
      <c r="K30" s="131" t="s">
        <v>50</v>
      </c>
      <c r="L30" s="131" t="s">
        <v>215</v>
      </c>
      <c r="M30" s="131">
        <v>0</v>
      </c>
      <c r="N30" s="131">
        <v>1</v>
      </c>
      <c r="O30" s="131">
        <v>0</v>
      </c>
      <c r="P30" s="131">
        <v>0</v>
      </c>
      <c r="Q30" s="131">
        <v>1</v>
      </c>
      <c r="R30" s="98" t="s">
        <v>57</v>
      </c>
      <c r="S30" s="69" t="s">
        <v>155</v>
      </c>
      <c r="T30" s="69" t="s">
        <v>161</v>
      </c>
      <c r="U30" s="69" t="s">
        <v>74</v>
      </c>
      <c r="V30" s="69"/>
      <c r="W30" s="69"/>
      <c r="X30" s="69"/>
      <c r="Y30" s="74" t="str">
        <f>IF('PLAN GESTION POR PROCESO'!X30=Hoja2!$B$100,Hoja2!$C$100,IF('PLAN GESTION POR PROCESO'!X30=Hoja2!$B$101,Hoja2!$C$101,IF('PLAN GESTION POR PROCESO'!X30=Hoja2!$B$102,Hoja2!$C$102,IF('PLAN GESTION POR PROCESO'!X30=Hoja2!$B$103,Hoja2!$C$103,IF('PLAN GESTION POR PROCESO'!X30=Hoja2!$B$104,Hoja2!$C$104,IF('PLAN GESTION POR PROCESO'!X30=Hoja2!$B$105,Hoja2!$C$105,IF('PLAN GESTION POR PROCESO'!X30=Hoja2!$B$106,Hoja2!$C$106,IF(X30=Hoja2!$B$107,Hoja2!$C$107,"COMPLETAR"))))))))</f>
        <v>COMPLETAR</v>
      </c>
      <c r="Z30" s="75"/>
      <c r="AA30" s="87" t="str">
        <f t="shared" si="0"/>
        <v>Socialización alcances reforma tributaria realizada</v>
      </c>
      <c r="AB30" s="87">
        <f t="shared" si="1"/>
        <v>0</v>
      </c>
      <c r="AC30" s="69">
        <v>0</v>
      </c>
      <c r="AD30" s="4"/>
      <c r="AE30" s="73" t="s">
        <v>272</v>
      </c>
      <c r="AF30" s="73"/>
      <c r="AG30" s="87" t="str">
        <f t="shared" si="2"/>
        <v>Socialización alcances reforma tributaria realizada</v>
      </c>
      <c r="AH30" s="31">
        <f t="shared" si="3"/>
        <v>1</v>
      </c>
      <c r="AI30" s="70"/>
      <c r="AJ30" s="4">
        <f t="shared" si="4"/>
        <v>0</v>
      </c>
      <c r="AK30" s="74"/>
      <c r="AL30" s="69"/>
      <c r="AM30" s="87" t="str">
        <f t="shared" si="5"/>
        <v>Socialización alcances reforma tributaria realizada</v>
      </c>
      <c r="AN30" s="87">
        <f t="shared" si="6"/>
        <v>0</v>
      </c>
      <c r="AO30" s="69"/>
      <c r="AP30" s="4" t="e">
        <f t="shared" si="7"/>
        <v>#DIV/0!</v>
      </c>
      <c r="AQ30" s="69"/>
      <c r="AR30" s="69"/>
      <c r="AS30" s="87" t="str">
        <f t="shared" si="8"/>
        <v>Socialización alcances reforma tributaria realizada</v>
      </c>
      <c r="AT30" s="87">
        <f t="shared" si="9"/>
        <v>0</v>
      </c>
      <c r="AU30" s="72"/>
      <c r="AV30" s="4" t="e">
        <f t="shared" si="10"/>
        <v>#DIV/0!</v>
      </c>
      <c r="AW30" s="68"/>
      <c r="AX30" s="69"/>
      <c r="AY30" s="87" t="str">
        <f t="shared" si="11"/>
        <v>Socialización alcances reforma tributaria realizada</v>
      </c>
      <c r="AZ30" s="87">
        <f t="shared" si="12"/>
        <v>1</v>
      </c>
      <c r="BA30" s="9">
        <f t="shared" si="13"/>
        <v>0</v>
      </c>
      <c r="BB30" s="67"/>
      <c r="BC30" s="68"/>
    </row>
    <row r="31" spans="1:55" ht="104.25" customHeight="1">
      <c r="A31" s="150">
        <v>14</v>
      </c>
      <c r="B31" s="204"/>
      <c r="C31" s="210"/>
      <c r="D31" s="88"/>
      <c r="E31" s="125" t="s">
        <v>186</v>
      </c>
      <c r="F31" s="143">
        <v>0.06</v>
      </c>
      <c r="G31" s="131" t="s">
        <v>108</v>
      </c>
      <c r="H31" s="130" t="s">
        <v>138</v>
      </c>
      <c r="I31" s="155" t="s">
        <v>144</v>
      </c>
      <c r="J31" s="131">
        <v>76</v>
      </c>
      <c r="K31" s="124" t="s">
        <v>52</v>
      </c>
      <c r="L31" s="124" t="s">
        <v>149</v>
      </c>
      <c r="M31" s="163">
        <v>0.4</v>
      </c>
      <c r="N31" s="163">
        <v>0.6</v>
      </c>
      <c r="O31" s="163">
        <v>0.8</v>
      </c>
      <c r="P31" s="136">
        <v>1</v>
      </c>
      <c r="Q31" s="164">
        <v>1</v>
      </c>
      <c r="R31" s="120" t="s">
        <v>57</v>
      </c>
      <c r="S31" s="69" t="s">
        <v>156</v>
      </c>
      <c r="T31" s="69" t="s">
        <v>162</v>
      </c>
      <c r="U31" s="69" t="s">
        <v>74</v>
      </c>
      <c r="V31" s="69"/>
      <c r="W31" s="69"/>
      <c r="X31" s="69"/>
      <c r="Y31" s="74" t="str">
        <f>IF('PLAN GESTION POR PROCESO'!X31=Hoja2!$B$100,Hoja2!$C$100,IF('PLAN GESTION POR PROCESO'!X31=Hoja2!$B$101,Hoja2!$C$101,IF('PLAN GESTION POR PROCESO'!X31=Hoja2!$B$102,Hoja2!$C$102,IF('PLAN GESTION POR PROCESO'!X31=Hoja2!$B$103,Hoja2!$C$103,IF('PLAN GESTION POR PROCESO'!X31=Hoja2!$B$104,Hoja2!$C$104,IF('PLAN GESTION POR PROCESO'!X31=Hoja2!$B$105,Hoja2!$C$105,IF('PLAN GESTION POR PROCESO'!X31=Hoja2!$B$106,Hoja2!$C$106,IF(X31=Hoja2!$B$107,Hoja2!$C$107,"COMPLETAR"))))))))</f>
        <v>COMPLETAR</v>
      </c>
      <c r="Z31" s="75"/>
      <c r="AA31" s="87" t="str">
        <f t="shared" si="0"/>
        <v>Porcentaje de contratos liquidados</v>
      </c>
      <c r="AB31" s="159">
        <f>M31</f>
        <v>0.4</v>
      </c>
      <c r="AC31" s="70">
        <v>0.36</v>
      </c>
      <c r="AD31" s="165">
        <f t="shared" si="14"/>
        <v>0.8999999999999999</v>
      </c>
      <c r="AE31" s="166" t="s">
        <v>273</v>
      </c>
      <c r="AF31" s="166" t="s">
        <v>270</v>
      </c>
      <c r="AG31" s="87" t="str">
        <f t="shared" si="2"/>
        <v>Porcentaje de contratos liquidados</v>
      </c>
      <c r="AH31" s="31">
        <f t="shared" si="3"/>
        <v>0.6</v>
      </c>
      <c r="AI31" s="70"/>
      <c r="AJ31" s="4">
        <f t="shared" si="4"/>
        <v>0</v>
      </c>
      <c r="AK31" s="74"/>
      <c r="AL31" s="69"/>
      <c r="AM31" s="87" t="str">
        <f t="shared" si="5"/>
        <v>Porcentaje de contratos liquidados</v>
      </c>
      <c r="AN31" s="87">
        <f t="shared" si="6"/>
        <v>0.8</v>
      </c>
      <c r="AO31" s="69"/>
      <c r="AP31" s="4">
        <f t="shared" si="7"/>
        <v>0</v>
      </c>
      <c r="AQ31" s="69"/>
      <c r="AR31" s="69"/>
      <c r="AS31" s="87" t="str">
        <f t="shared" si="8"/>
        <v>Porcentaje de contratos liquidados</v>
      </c>
      <c r="AT31" s="87">
        <f t="shared" si="9"/>
        <v>1</v>
      </c>
      <c r="AU31" s="72"/>
      <c r="AV31" s="4">
        <f t="shared" si="10"/>
        <v>0</v>
      </c>
      <c r="AW31" s="68"/>
      <c r="AX31" s="69"/>
      <c r="AY31" s="87" t="str">
        <f t="shared" si="11"/>
        <v>Porcentaje de contratos liquidados</v>
      </c>
      <c r="AZ31" s="87">
        <f t="shared" si="12"/>
        <v>1</v>
      </c>
      <c r="BA31" s="9">
        <f t="shared" si="13"/>
        <v>0.36</v>
      </c>
      <c r="BB31" s="67"/>
      <c r="BC31" s="68"/>
    </row>
    <row r="32" spans="1:55" ht="93" customHeight="1">
      <c r="A32" s="150">
        <v>15</v>
      </c>
      <c r="B32" s="204"/>
      <c r="C32" s="210"/>
      <c r="D32" s="88"/>
      <c r="E32" s="128" t="s">
        <v>187</v>
      </c>
      <c r="F32" s="143">
        <v>0.07</v>
      </c>
      <c r="G32" s="131" t="s">
        <v>107</v>
      </c>
      <c r="H32" s="130" t="s">
        <v>139</v>
      </c>
      <c r="I32" s="155" t="s">
        <v>145</v>
      </c>
      <c r="J32" s="131" t="s">
        <v>116</v>
      </c>
      <c r="K32" s="131" t="s">
        <v>52</v>
      </c>
      <c r="L32" s="131" t="s">
        <v>149</v>
      </c>
      <c r="M32" s="136">
        <v>0.05</v>
      </c>
      <c r="N32" s="134">
        <v>0.1</v>
      </c>
      <c r="O32" s="136">
        <v>0.2</v>
      </c>
      <c r="P32" s="134">
        <v>0.5</v>
      </c>
      <c r="Q32" s="164">
        <v>0.5</v>
      </c>
      <c r="R32" s="98" t="s">
        <v>57</v>
      </c>
      <c r="S32" s="69" t="s">
        <v>157</v>
      </c>
      <c r="T32" s="69" t="s">
        <v>162</v>
      </c>
      <c r="U32" s="69" t="s">
        <v>74</v>
      </c>
      <c r="V32" s="69"/>
      <c r="W32" s="69"/>
      <c r="X32" s="69"/>
      <c r="Y32" s="74"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PROCESO'!X32=Hoja2!$B$106,Hoja2!$C$106,IF(X32=Hoja2!$B$107,Hoja2!$C$107,"COMPLETAR"))))))))</f>
        <v>COMPLETAR</v>
      </c>
      <c r="Z32" s="75"/>
      <c r="AA32" s="87" t="str">
        <f t="shared" si="0"/>
        <v>Porcentaje de procesos de contratación registrados en el SECOP II</v>
      </c>
      <c r="AB32" s="9">
        <f t="shared" si="1"/>
        <v>0.05</v>
      </c>
      <c r="AC32" s="70">
        <f>1/66</f>
        <v>0.015151515151515152</v>
      </c>
      <c r="AD32" s="165">
        <f t="shared" si="14"/>
        <v>0.30303030303030304</v>
      </c>
      <c r="AE32" s="166" t="s">
        <v>274</v>
      </c>
      <c r="AF32" s="166" t="s">
        <v>269</v>
      </c>
      <c r="AG32" s="87" t="str">
        <f t="shared" si="2"/>
        <v>Porcentaje de procesos de contratación registrados en el SECOP II</v>
      </c>
      <c r="AH32" s="31">
        <f t="shared" si="3"/>
        <v>0.1</v>
      </c>
      <c r="AI32" s="70"/>
      <c r="AJ32" s="4">
        <f t="shared" si="4"/>
        <v>0</v>
      </c>
      <c r="AK32" s="69"/>
      <c r="AL32" s="69"/>
      <c r="AM32" s="87" t="str">
        <f t="shared" si="5"/>
        <v>Porcentaje de procesos de contratación registrados en el SECOP II</v>
      </c>
      <c r="AN32" s="87">
        <f t="shared" si="6"/>
        <v>0.2</v>
      </c>
      <c r="AO32" s="69"/>
      <c r="AP32" s="4">
        <f t="shared" si="7"/>
        <v>0</v>
      </c>
      <c r="AQ32" s="69"/>
      <c r="AR32" s="69"/>
      <c r="AS32" s="87" t="str">
        <f t="shared" si="8"/>
        <v>Porcentaje de procesos de contratación registrados en el SECOP II</v>
      </c>
      <c r="AT32" s="87">
        <f t="shared" si="9"/>
        <v>0.5</v>
      </c>
      <c r="AU32" s="71"/>
      <c r="AV32" s="4">
        <f t="shared" si="10"/>
        <v>0</v>
      </c>
      <c r="AW32" s="68"/>
      <c r="AX32" s="69"/>
      <c r="AY32" s="87" t="str">
        <f t="shared" si="11"/>
        <v>Porcentaje de procesos de contratación registrados en el SECOP II</v>
      </c>
      <c r="AZ32" s="87">
        <f t="shared" si="12"/>
        <v>0.5</v>
      </c>
      <c r="BA32" s="9">
        <f t="shared" si="13"/>
        <v>0.015151515151515152</v>
      </c>
      <c r="BB32" s="67"/>
      <c r="BC32" s="68"/>
    </row>
    <row r="33" spans="1:55" ht="175.5" customHeight="1">
      <c r="A33" s="150">
        <v>16</v>
      </c>
      <c r="B33" s="204"/>
      <c r="C33" s="210"/>
      <c r="D33" s="88"/>
      <c r="E33" s="128" t="s">
        <v>134</v>
      </c>
      <c r="F33" s="143">
        <v>0.07</v>
      </c>
      <c r="G33" s="131" t="s">
        <v>107</v>
      </c>
      <c r="H33" s="130" t="s">
        <v>140</v>
      </c>
      <c r="I33" s="155" t="s">
        <v>146</v>
      </c>
      <c r="J33" s="131" t="s">
        <v>116</v>
      </c>
      <c r="K33" s="131" t="s">
        <v>51</v>
      </c>
      <c r="L33" s="131" t="s">
        <v>149</v>
      </c>
      <c r="M33" s="134">
        <v>1</v>
      </c>
      <c r="N33" s="134">
        <v>1</v>
      </c>
      <c r="O33" s="134">
        <v>1</v>
      </c>
      <c r="P33" s="134">
        <v>1</v>
      </c>
      <c r="Q33" s="134">
        <v>1</v>
      </c>
      <c r="R33" s="98" t="s">
        <v>57</v>
      </c>
      <c r="S33" s="69" t="s">
        <v>150</v>
      </c>
      <c r="T33" s="69" t="s">
        <v>162</v>
      </c>
      <c r="U33" s="69" t="s">
        <v>74</v>
      </c>
      <c r="V33" s="69"/>
      <c r="W33" s="69"/>
      <c r="X33" s="69"/>
      <c r="Y33" s="74" t="str">
        <f>IF('PLAN GESTION POR PROCESO'!X33=Hoja2!$B$100,Hoja2!$C$100,IF('PLAN GESTION POR PROCESO'!X33=Hoja2!$B$101,Hoja2!$C$101,IF('PLAN GESTION POR PROCESO'!X33=Hoja2!$B$102,Hoja2!$C$102,IF('PLAN GESTION POR PROCESO'!X33=Hoja2!$B$103,Hoja2!$C$103,IF('PLAN GESTION POR PROCESO'!X33=Hoja2!$B$104,Hoja2!$C$104,IF('PLAN GESTION POR PROCESO'!X33=Hoja2!$B$105,Hoja2!$C$105,IF('PLAN GESTION POR PROCESO'!X33=Hoja2!$B$106,Hoja2!$C$106,IF(X33=Hoja2!$B$107,Hoja2!$C$107,"COMPLETAR"))))))))</f>
        <v>COMPLETAR</v>
      </c>
      <c r="Z33" s="75"/>
      <c r="AA33" s="87" t="str">
        <f t="shared" si="0"/>
        <v>Porcentaje de procesos de contratación revisados, asesorados y con asistencia técnica, según los lineamientos de la Directiva 12 de 2016</v>
      </c>
      <c r="AB33" s="159">
        <f>M33</f>
        <v>1</v>
      </c>
      <c r="AC33" s="70">
        <f>8/8</f>
        <v>1</v>
      </c>
      <c r="AD33" s="165">
        <f t="shared" si="14"/>
        <v>1</v>
      </c>
      <c r="AE33" s="166" t="s">
        <v>275</v>
      </c>
      <c r="AF33" s="166" t="s">
        <v>271</v>
      </c>
      <c r="AG33" s="87" t="str">
        <f t="shared" si="2"/>
        <v>Porcentaje de procesos de contratación revisados, asesorados y con asistencia técnica, según los lineamientos de la Directiva 12 de 2016</v>
      </c>
      <c r="AH33" s="31">
        <f t="shared" si="3"/>
        <v>1</v>
      </c>
      <c r="AI33" s="70"/>
      <c r="AJ33" s="4">
        <f t="shared" si="4"/>
        <v>0</v>
      </c>
      <c r="AK33" s="74"/>
      <c r="AL33" s="69"/>
      <c r="AM33" s="87" t="str">
        <f t="shared" si="5"/>
        <v>Porcentaje de procesos de contratación revisados, asesorados y con asistencia técnica, según los lineamientos de la Directiva 12 de 2016</v>
      </c>
      <c r="AN33" s="87">
        <f t="shared" si="6"/>
        <v>1</v>
      </c>
      <c r="AO33" s="69"/>
      <c r="AP33" s="4">
        <f t="shared" si="7"/>
        <v>0</v>
      </c>
      <c r="AQ33" s="69"/>
      <c r="AR33" s="69"/>
      <c r="AS33" s="87" t="str">
        <f t="shared" si="8"/>
        <v>Porcentaje de procesos de contratación revisados, asesorados y con asistencia técnica, según los lineamientos de la Directiva 12 de 2016</v>
      </c>
      <c r="AT33" s="87">
        <f t="shared" si="9"/>
        <v>1</v>
      </c>
      <c r="AU33" s="72"/>
      <c r="AV33" s="4">
        <f t="shared" si="10"/>
        <v>0</v>
      </c>
      <c r="AW33" s="68"/>
      <c r="AX33" s="69"/>
      <c r="AY33" s="87" t="str">
        <f t="shared" si="11"/>
        <v>Porcentaje de procesos de contratación revisados, asesorados y con asistencia técnica, según los lineamientos de la Directiva 12 de 2016</v>
      </c>
      <c r="AZ33" s="87">
        <f t="shared" si="12"/>
        <v>1</v>
      </c>
      <c r="BA33" s="9">
        <f t="shared" si="13"/>
        <v>1</v>
      </c>
      <c r="BB33" s="67"/>
      <c r="BC33" s="68"/>
    </row>
    <row r="34" spans="1:55" ht="93" customHeight="1">
      <c r="A34" s="150">
        <v>17</v>
      </c>
      <c r="B34" s="204"/>
      <c r="C34" s="210"/>
      <c r="D34" s="88"/>
      <c r="E34" s="128" t="s">
        <v>135</v>
      </c>
      <c r="F34" s="143">
        <v>0.06</v>
      </c>
      <c r="G34" s="131" t="s">
        <v>108</v>
      </c>
      <c r="H34" s="130" t="s">
        <v>141</v>
      </c>
      <c r="I34" s="155" t="s">
        <v>226</v>
      </c>
      <c r="J34" s="131" t="s">
        <v>243</v>
      </c>
      <c r="K34" s="124" t="s">
        <v>50</v>
      </c>
      <c r="L34" s="124" t="s">
        <v>151</v>
      </c>
      <c r="M34" s="124">
        <v>3</v>
      </c>
      <c r="N34" s="124">
        <v>3</v>
      </c>
      <c r="O34" s="124">
        <v>3</v>
      </c>
      <c r="P34" s="124">
        <v>3</v>
      </c>
      <c r="Q34" s="124">
        <v>12</v>
      </c>
      <c r="R34" s="98" t="s">
        <v>57</v>
      </c>
      <c r="S34" s="69" t="s">
        <v>158</v>
      </c>
      <c r="T34" s="69" t="s">
        <v>163</v>
      </c>
      <c r="U34" s="69" t="s">
        <v>74</v>
      </c>
      <c r="V34" s="69"/>
      <c r="W34" s="69"/>
      <c r="X34" s="69"/>
      <c r="Y34" s="74" t="str">
        <f>IF('PLAN GESTION POR PROCESO'!X34=Hoja2!$B$100,Hoja2!$C$100,IF('PLAN GESTION POR PROCESO'!X34=Hoja2!$B$101,Hoja2!$C$101,IF('PLAN GESTION POR PROCESO'!X34=Hoja2!$B$102,Hoja2!$C$102,IF('PLAN GESTION POR PROCESO'!X34=Hoja2!$B$103,Hoja2!$C$103,IF('PLAN GESTION POR PROCESO'!X34=Hoja2!$B$104,Hoja2!$C$104,IF('PLAN GESTION POR PROCESO'!X34=Hoja2!$B$105,Hoja2!$C$105,IF('PLAN GESTION POR PROCESO'!X34=Hoja2!$B$106,Hoja2!$C$106,IF(X34=Hoja2!$B$107,Hoja2!$C$107,"COMPLETAR"))))))))</f>
        <v>COMPLETAR</v>
      </c>
      <c r="Z34" s="75"/>
      <c r="AA34" s="87" t="str">
        <f t="shared" si="0"/>
        <v>Número de seguimientos al Plan Anual de Adquisiciones realizados</v>
      </c>
      <c r="AB34" s="87">
        <f t="shared" si="1"/>
        <v>3</v>
      </c>
      <c r="AC34" s="69">
        <v>3</v>
      </c>
      <c r="AD34" s="4">
        <f t="shared" si="14"/>
        <v>1</v>
      </c>
      <c r="AE34" s="73" t="s">
        <v>263</v>
      </c>
      <c r="AF34" s="73" t="s">
        <v>264</v>
      </c>
      <c r="AG34" s="87" t="str">
        <f t="shared" si="2"/>
        <v>Número de seguimientos al Plan Anual de Adquisiciones realizados</v>
      </c>
      <c r="AH34" s="31">
        <f t="shared" si="3"/>
        <v>3</v>
      </c>
      <c r="AI34" s="70"/>
      <c r="AJ34" s="4">
        <f t="shared" si="4"/>
        <v>0</v>
      </c>
      <c r="AK34" s="74"/>
      <c r="AL34" s="69"/>
      <c r="AM34" s="87" t="str">
        <f t="shared" si="5"/>
        <v>Número de seguimientos al Plan Anual de Adquisiciones realizados</v>
      </c>
      <c r="AN34" s="87">
        <f t="shared" si="6"/>
        <v>3</v>
      </c>
      <c r="AO34" s="69"/>
      <c r="AP34" s="4">
        <f t="shared" si="7"/>
        <v>0</v>
      </c>
      <c r="AQ34" s="69"/>
      <c r="AR34" s="69"/>
      <c r="AS34" s="87" t="str">
        <f t="shared" si="8"/>
        <v>Número de seguimientos al Plan Anual de Adquisiciones realizados</v>
      </c>
      <c r="AT34" s="87">
        <f t="shared" si="9"/>
        <v>3</v>
      </c>
      <c r="AU34" s="72"/>
      <c r="AV34" s="4">
        <f t="shared" si="10"/>
        <v>0</v>
      </c>
      <c r="AW34" s="68"/>
      <c r="AX34" s="69"/>
      <c r="AY34" s="87" t="str">
        <f t="shared" si="11"/>
        <v>Número de seguimientos al Plan Anual de Adquisiciones realizados</v>
      </c>
      <c r="AZ34" s="87">
        <f t="shared" si="12"/>
        <v>12</v>
      </c>
      <c r="BA34" s="9">
        <f t="shared" si="13"/>
        <v>3</v>
      </c>
      <c r="BB34" s="67"/>
      <c r="BC34" s="68"/>
    </row>
    <row r="35" spans="1:55" ht="121.5" customHeight="1">
      <c r="A35" s="150">
        <v>18</v>
      </c>
      <c r="B35" s="204"/>
      <c r="C35" s="210"/>
      <c r="D35" s="88"/>
      <c r="E35" s="128" t="s">
        <v>136</v>
      </c>
      <c r="F35" s="143">
        <v>0.07</v>
      </c>
      <c r="G35" s="131" t="s">
        <v>108</v>
      </c>
      <c r="H35" s="130" t="s">
        <v>142</v>
      </c>
      <c r="I35" s="155" t="s">
        <v>227</v>
      </c>
      <c r="J35" s="131" t="s">
        <v>243</v>
      </c>
      <c r="K35" s="124" t="s">
        <v>50</v>
      </c>
      <c r="L35" s="124" t="s">
        <v>151</v>
      </c>
      <c r="M35" s="124">
        <v>3</v>
      </c>
      <c r="N35" s="124">
        <v>3</v>
      </c>
      <c r="O35" s="124">
        <v>3</v>
      </c>
      <c r="P35" s="124">
        <v>3</v>
      </c>
      <c r="Q35" s="124">
        <v>12</v>
      </c>
      <c r="R35" s="98" t="s">
        <v>57</v>
      </c>
      <c r="S35" s="69" t="s">
        <v>159</v>
      </c>
      <c r="T35" s="69" t="s">
        <v>163</v>
      </c>
      <c r="U35" s="69" t="s">
        <v>74</v>
      </c>
      <c r="V35" s="69"/>
      <c r="W35" s="69"/>
      <c r="X35" s="69"/>
      <c r="Y35" s="74" t="str">
        <f>IF('PLAN GESTION POR PROCESO'!X35=Hoja2!$B$100,Hoja2!$C$100,IF('PLAN GESTION POR PROCESO'!X35=Hoja2!$B$101,Hoja2!$C$101,IF('PLAN GESTION POR PROCESO'!X35=Hoja2!$B$102,Hoja2!$C$102,IF('PLAN GESTION POR PROCESO'!X35=Hoja2!$B$103,Hoja2!$C$103,IF('PLAN GESTION POR PROCESO'!X35=Hoja2!$B$104,Hoja2!$C$104,IF('PLAN GESTION POR PROCESO'!X35=Hoja2!$B$105,Hoja2!$C$105,IF('PLAN GESTION POR PROCESO'!X35=Hoja2!$B$106,Hoja2!$C$106,IF(X35=Hoja2!$B$107,Hoja2!$C$107,"COMPLETAR"))))))))</f>
        <v>COMPLETAR</v>
      </c>
      <c r="Z35" s="75"/>
      <c r="AA35" s="87" t="str">
        <f t="shared" si="0"/>
        <v>Número de seguimientos a los compromisos de los acuerdos laborales de la Entidad realizados</v>
      </c>
      <c r="AB35" s="87">
        <f t="shared" si="1"/>
        <v>3</v>
      </c>
      <c r="AC35" s="69">
        <v>3</v>
      </c>
      <c r="AD35" s="4">
        <f t="shared" si="14"/>
        <v>1</v>
      </c>
      <c r="AE35" s="73" t="s">
        <v>265</v>
      </c>
      <c r="AF35" s="73" t="s">
        <v>276</v>
      </c>
      <c r="AG35" s="87" t="str">
        <f t="shared" si="2"/>
        <v>Número de seguimientos a los compromisos de los acuerdos laborales de la Entidad realizados</v>
      </c>
      <c r="AH35" s="31">
        <f t="shared" si="3"/>
        <v>3</v>
      </c>
      <c r="AI35" s="70"/>
      <c r="AJ35" s="4">
        <f t="shared" si="4"/>
        <v>0</v>
      </c>
      <c r="AK35" s="69"/>
      <c r="AL35" s="69"/>
      <c r="AM35" s="87" t="str">
        <f t="shared" si="5"/>
        <v>Número de seguimientos a los compromisos de los acuerdos laborales de la Entidad realizados</v>
      </c>
      <c r="AN35" s="87">
        <f t="shared" si="6"/>
        <v>3</v>
      </c>
      <c r="AO35" s="69"/>
      <c r="AP35" s="4">
        <f t="shared" si="7"/>
        <v>0</v>
      </c>
      <c r="AQ35" s="69"/>
      <c r="AR35" s="69"/>
      <c r="AS35" s="87" t="str">
        <f t="shared" si="8"/>
        <v>Número de seguimientos a los compromisos de los acuerdos laborales de la Entidad realizados</v>
      </c>
      <c r="AT35" s="87">
        <f t="shared" si="9"/>
        <v>3</v>
      </c>
      <c r="AU35" s="71"/>
      <c r="AV35" s="4">
        <f t="shared" si="10"/>
        <v>0</v>
      </c>
      <c r="AW35" s="68"/>
      <c r="AX35" s="69"/>
      <c r="AY35" s="87" t="str">
        <f t="shared" si="11"/>
        <v>Número de seguimientos a los compromisos de los acuerdos laborales de la Entidad realizados</v>
      </c>
      <c r="AZ35" s="87">
        <f t="shared" si="12"/>
        <v>12</v>
      </c>
      <c r="BA35" s="9">
        <f t="shared" si="13"/>
        <v>3</v>
      </c>
      <c r="BB35" s="67"/>
      <c r="BC35" s="68"/>
    </row>
    <row r="36" spans="1:55" ht="121.5" customHeight="1">
      <c r="A36" s="150">
        <v>19</v>
      </c>
      <c r="B36" s="204"/>
      <c r="C36" s="210"/>
      <c r="D36" s="88"/>
      <c r="E36" s="144" t="s">
        <v>220</v>
      </c>
      <c r="F36" s="154">
        <v>0.035</v>
      </c>
      <c r="G36" s="145" t="s">
        <v>107</v>
      </c>
      <c r="H36" s="146" t="s">
        <v>204</v>
      </c>
      <c r="I36" s="155" t="s">
        <v>228</v>
      </c>
      <c r="J36" s="145" t="s">
        <v>207</v>
      </c>
      <c r="K36" s="167" t="s">
        <v>52</v>
      </c>
      <c r="L36" s="167" t="s">
        <v>205</v>
      </c>
      <c r="M36" s="168">
        <v>0.6</v>
      </c>
      <c r="N36" s="168">
        <v>0.7</v>
      </c>
      <c r="O36" s="168">
        <v>0.8</v>
      </c>
      <c r="P36" s="168">
        <v>0.9</v>
      </c>
      <c r="Q36" s="168">
        <v>0.9</v>
      </c>
      <c r="R36" s="141" t="s">
        <v>56</v>
      </c>
      <c r="S36" s="147" t="s">
        <v>206</v>
      </c>
      <c r="T36" s="69" t="s">
        <v>163</v>
      </c>
      <c r="U36" s="69" t="s">
        <v>74</v>
      </c>
      <c r="V36" s="69"/>
      <c r="W36" s="69"/>
      <c r="X36" s="69">
        <v>1128</v>
      </c>
      <c r="Y36" s="74" t="str">
        <f>IF('PLAN GESTION POR PROCESO'!X36=Hoja2!$B$100,Hoja2!$C$100,IF('PLAN GESTION POR PROCESO'!X36=Hoja2!$B$101,Hoja2!$C$101,IF('PLAN GESTION POR PROCESO'!X36=Hoja2!$B$102,Hoja2!$C$102,IF('PLAN GESTION POR PROCESO'!X36=Hoja2!$B$103,Hoja2!$C$103,IF('PLAN GESTION POR PROCESO'!X36=Hoja2!$B$104,Hoja2!$C$104,IF('PLAN GESTION POR PROCESO'!X36=Hoja2!$B$105,Hoja2!$C$105,IF('PLAN GESTION POR PROCESO'!X36=Hoja2!$B$106,Hoja2!$C$106,IF(X36=Hoja2!$B$107,Hoja2!$C$107,"COMPLETAR"))))))))</f>
        <v>FORTALECIMIENTO DE LA CAPACIDAD INSTITUCIONAL</v>
      </c>
      <c r="Z36" s="75"/>
      <c r="AA36" s="140" t="str">
        <f t="shared" si="0"/>
        <v>Porcentaje de ejecución presupuestal de los proyectos de inversión 1120 y 1128</v>
      </c>
      <c r="AB36" s="9">
        <f t="shared" si="1"/>
        <v>0.6</v>
      </c>
      <c r="AC36" s="70">
        <v>0.54</v>
      </c>
      <c r="AD36" s="4">
        <f t="shared" si="14"/>
        <v>0.9000000000000001</v>
      </c>
      <c r="AE36" s="73" t="s">
        <v>277</v>
      </c>
      <c r="AF36" s="73" t="s">
        <v>266</v>
      </c>
      <c r="AG36" s="140" t="str">
        <f t="shared" si="2"/>
        <v>Porcentaje de ejecución presupuestal de los proyectos de inversión 1120 y 1128</v>
      </c>
      <c r="AH36" s="31">
        <f t="shared" si="3"/>
        <v>0.7</v>
      </c>
      <c r="AI36" s="70"/>
      <c r="AJ36" s="4">
        <f t="shared" si="4"/>
        <v>0</v>
      </c>
      <c r="AK36" s="69"/>
      <c r="AL36" s="69"/>
      <c r="AM36" s="140" t="str">
        <f t="shared" si="5"/>
        <v>Porcentaje de ejecución presupuestal de los proyectos de inversión 1120 y 1128</v>
      </c>
      <c r="AN36" s="140">
        <f t="shared" si="6"/>
        <v>0.8</v>
      </c>
      <c r="AO36" s="69"/>
      <c r="AP36" s="4">
        <f t="shared" si="7"/>
        <v>0</v>
      </c>
      <c r="AQ36" s="69"/>
      <c r="AR36" s="69"/>
      <c r="AS36" s="140" t="str">
        <f t="shared" si="8"/>
        <v>Porcentaje de ejecución presupuestal de los proyectos de inversión 1120 y 1128</v>
      </c>
      <c r="AT36" s="140">
        <f t="shared" si="9"/>
        <v>0.9</v>
      </c>
      <c r="AU36" s="71"/>
      <c r="AV36" s="4">
        <f t="shared" si="10"/>
        <v>0</v>
      </c>
      <c r="AW36" s="68"/>
      <c r="AX36" s="69"/>
      <c r="AY36" s="140" t="str">
        <f t="shared" si="11"/>
        <v>Porcentaje de ejecución presupuestal de los proyectos de inversión 1120 y 1128</v>
      </c>
      <c r="AZ36" s="140">
        <f t="shared" si="12"/>
        <v>0.9</v>
      </c>
      <c r="BA36" s="9"/>
      <c r="BB36" s="67"/>
      <c r="BC36" s="68"/>
    </row>
    <row r="37" spans="1:55" ht="121.5" customHeight="1" thickBot="1">
      <c r="A37" s="150">
        <v>20</v>
      </c>
      <c r="B37" s="204"/>
      <c r="C37" s="210"/>
      <c r="D37" s="88"/>
      <c r="E37" s="144" t="s">
        <v>221</v>
      </c>
      <c r="F37" s="154">
        <v>0.035</v>
      </c>
      <c r="G37" s="145" t="s">
        <v>108</v>
      </c>
      <c r="H37" s="146" t="s">
        <v>224</v>
      </c>
      <c r="I37" s="135" t="s">
        <v>225</v>
      </c>
      <c r="J37" s="170" t="s">
        <v>222</v>
      </c>
      <c r="K37" s="170" t="s">
        <v>50</v>
      </c>
      <c r="L37" s="170" t="s">
        <v>151</v>
      </c>
      <c r="M37" s="170">
        <v>3</v>
      </c>
      <c r="N37" s="170">
        <v>3</v>
      </c>
      <c r="O37" s="170">
        <v>3</v>
      </c>
      <c r="P37" s="170">
        <v>3</v>
      </c>
      <c r="Q37" s="171">
        <v>12</v>
      </c>
      <c r="R37" s="161" t="s">
        <v>57</v>
      </c>
      <c r="S37" s="162" t="s">
        <v>223</v>
      </c>
      <c r="T37" s="172" t="s">
        <v>163</v>
      </c>
      <c r="U37" s="69" t="s">
        <v>74</v>
      </c>
      <c r="V37" s="69"/>
      <c r="W37" s="69"/>
      <c r="X37" s="69"/>
      <c r="Y37" s="74"/>
      <c r="Z37" s="75"/>
      <c r="AA37" s="140" t="str">
        <f t="shared" si="0"/>
        <v>Número de seguimiento al cumplimiento de las metas realizados</v>
      </c>
      <c r="AB37" s="140">
        <f>M37</f>
        <v>3</v>
      </c>
      <c r="AC37" s="69">
        <v>3</v>
      </c>
      <c r="AD37" s="4">
        <f t="shared" si="14"/>
        <v>1</v>
      </c>
      <c r="AE37" s="73" t="s">
        <v>267</v>
      </c>
      <c r="AF37" s="73" t="s">
        <v>268</v>
      </c>
      <c r="AG37" s="140" t="str">
        <f t="shared" si="2"/>
        <v>Número de seguimiento al cumplimiento de las metas realizados</v>
      </c>
      <c r="AH37" s="31"/>
      <c r="AI37" s="70"/>
      <c r="AJ37" s="4"/>
      <c r="AK37" s="69"/>
      <c r="AL37" s="69"/>
      <c r="AM37" s="140" t="str">
        <f t="shared" si="5"/>
        <v>Número de seguimiento al cumplimiento de las metas realizados</v>
      </c>
      <c r="AN37" s="140"/>
      <c r="AO37" s="69"/>
      <c r="AP37" s="4"/>
      <c r="AQ37" s="69"/>
      <c r="AR37" s="69"/>
      <c r="AS37" s="140" t="str">
        <f t="shared" si="8"/>
        <v>Número de seguimiento al cumplimiento de las metas realizados</v>
      </c>
      <c r="AT37" s="140"/>
      <c r="AU37" s="71"/>
      <c r="AV37" s="4"/>
      <c r="AW37" s="68"/>
      <c r="AX37" s="69"/>
      <c r="AY37" s="140" t="str">
        <f t="shared" si="11"/>
        <v>Número de seguimiento al cumplimiento de las metas realizados</v>
      </c>
      <c r="AZ37" s="140">
        <f t="shared" si="12"/>
        <v>12</v>
      </c>
      <c r="BA37" s="9"/>
      <c r="BB37" s="67"/>
      <c r="BC37" s="68"/>
    </row>
    <row r="38" spans="1:55" ht="68.25" customHeight="1">
      <c r="A38" s="150">
        <v>21</v>
      </c>
      <c r="B38" s="204"/>
      <c r="C38" s="210"/>
      <c r="D38" s="76"/>
      <c r="E38" s="156" t="s">
        <v>246</v>
      </c>
      <c r="F38" s="177">
        <v>0.02</v>
      </c>
      <c r="G38" s="157" t="s">
        <v>113</v>
      </c>
      <c r="H38" s="158" t="s">
        <v>247</v>
      </c>
      <c r="I38" s="158" t="s">
        <v>248</v>
      </c>
      <c r="J38" s="173" t="s">
        <v>116</v>
      </c>
      <c r="K38" s="174" t="s">
        <v>50</v>
      </c>
      <c r="L38" s="169" t="s">
        <v>114</v>
      </c>
      <c r="M38" s="175">
        <v>0</v>
      </c>
      <c r="N38" s="175">
        <v>0</v>
      </c>
      <c r="O38" s="175">
        <v>0</v>
      </c>
      <c r="P38" s="176">
        <v>1</v>
      </c>
      <c r="Q38" s="176">
        <v>1</v>
      </c>
      <c r="R38" s="169" t="s">
        <v>57</v>
      </c>
      <c r="S38" s="169" t="s">
        <v>115</v>
      </c>
      <c r="T38" s="169"/>
      <c r="U38" s="69"/>
      <c r="V38" s="69"/>
      <c r="W38" s="69"/>
      <c r="X38" s="69"/>
      <c r="Y38" s="74" t="str">
        <f>IF('PLAN GESTION POR PROCESO'!X38=Hoja2!$B$100,Hoja2!$C$100,IF('PLAN GESTION POR PROCESO'!X38=Hoja2!$B$101,Hoja2!$C$101,IF('PLAN GESTION POR PROCESO'!X38=Hoja2!$B$102,Hoja2!$C$102,IF('PLAN GESTION POR PROCESO'!X38=Hoja2!$B$103,Hoja2!$C$103,IF('PLAN GESTION POR PROCESO'!X38=Hoja2!$B$104,Hoja2!$C$104,IF('PLAN GESTION POR PROCESO'!X38=Hoja2!$B$105,Hoja2!$C$105,IF('PLAN GESTION POR PROCESO'!X38=Hoja2!$B$106,Hoja2!$C$106,IF(X38=Hoja2!$B$107,Hoja2!$C$107,"COMPLETAR"))))))))</f>
        <v>COMPLETAR</v>
      </c>
      <c r="Z38" s="75"/>
      <c r="AA38" s="87" t="str">
        <f t="shared" si="0"/>
        <v>Línea base del consumo de papel del proceso establecida</v>
      </c>
      <c r="AB38" s="87">
        <f t="shared" si="1"/>
        <v>0</v>
      </c>
      <c r="AC38" s="69"/>
      <c r="AD38" s="4"/>
      <c r="AE38" s="73"/>
      <c r="AF38" s="73"/>
      <c r="AG38" s="87" t="str">
        <f t="shared" si="2"/>
        <v>Línea base del consumo de papel del proceso establecida</v>
      </c>
      <c r="AH38" s="31">
        <f t="shared" si="3"/>
        <v>0</v>
      </c>
      <c r="AI38" s="70"/>
      <c r="AJ38" s="4" t="e">
        <f t="shared" si="4"/>
        <v>#DIV/0!</v>
      </c>
      <c r="AK38" s="74"/>
      <c r="AL38" s="69"/>
      <c r="AM38" s="87" t="str">
        <f t="shared" si="5"/>
        <v>Línea base del consumo de papel del proceso establecida</v>
      </c>
      <c r="AN38" s="87">
        <f t="shared" si="6"/>
        <v>0</v>
      </c>
      <c r="AO38" s="69"/>
      <c r="AP38" s="4" t="e">
        <f t="shared" si="7"/>
        <v>#DIV/0!</v>
      </c>
      <c r="AQ38" s="69"/>
      <c r="AR38" s="69"/>
      <c r="AS38" s="87" t="str">
        <f t="shared" si="8"/>
        <v>Línea base del consumo de papel del proceso establecida</v>
      </c>
      <c r="AT38" s="9">
        <f t="shared" si="9"/>
        <v>1</v>
      </c>
      <c r="AU38" s="72"/>
      <c r="AV38" s="4">
        <f t="shared" si="10"/>
        <v>0</v>
      </c>
      <c r="AW38" s="68"/>
      <c r="AX38" s="69"/>
      <c r="AY38" s="87" t="str">
        <f t="shared" si="11"/>
        <v>Línea base del consumo de papel del proceso establecida</v>
      </c>
      <c r="AZ38" s="87">
        <f t="shared" si="12"/>
        <v>1</v>
      </c>
      <c r="BA38" s="9">
        <f t="shared" si="13"/>
        <v>0</v>
      </c>
      <c r="BB38" s="67"/>
      <c r="BC38" s="68"/>
    </row>
    <row r="39" spans="1:55" ht="78.75" customHeight="1">
      <c r="A39" s="150">
        <v>22</v>
      </c>
      <c r="B39" s="204"/>
      <c r="C39" s="210"/>
      <c r="D39" s="69"/>
      <c r="E39" s="99" t="s">
        <v>233</v>
      </c>
      <c r="F39" s="94">
        <v>0.04</v>
      </c>
      <c r="G39" s="95" t="s">
        <v>112</v>
      </c>
      <c r="H39" s="100" t="s">
        <v>94</v>
      </c>
      <c r="I39" s="92" t="s">
        <v>94</v>
      </c>
      <c r="J39" s="69" t="s">
        <v>116</v>
      </c>
      <c r="K39" s="97" t="s">
        <v>50</v>
      </c>
      <c r="L39" s="69" t="s">
        <v>234</v>
      </c>
      <c r="M39" s="71">
        <v>0</v>
      </c>
      <c r="N39" s="71">
        <v>0</v>
      </c>
      <c r="O39" s="71">
        <v>0</v>
      </c>
      <c r="P39" s="101">
        <v>1</v>
      </c>
      <c r="Q39" s="101">
        <v>1</v>
      </c>
      <c r="R39" s="69" t="s">
        <v>57</v>
      </c>
      <c r="S39" s="69" t="s">
        <v>117</v>
      </c>
      <c r="T39" s="69"/>
      <c r="U39" s="69"/>
      <c r="V39" s="69"/>
      <c r="W39" s="69"/>
      <c r="X39" s="69"/>
      <c r="Y39" s="74" t="str">
        <f>IF('PLAN GESTION POR PROCESO'!X39=Hoja2!$B$100,Hoja2!$C$100,IF('PLAN GESTION POR PROCESO'!X39=Hoja2!$B$101,Hoja2!$C$101,IF('PLAN GESTION POR PROCESO'!X39=Hoja2!$B$102,Hoja2!$C$102,IF('PLAN GESTION POR PROCESO'!X39=Hoja2!$B$103,Hoja2!$C$103,IF('PLAN GESTION POR PROCESO'!X39=Hoja2!$B$104,Hoja2!$C$104,IF('PLAN GESTION POR PROCESO'!X39=Hoja2!$B$105,Hoja2!$C$105,IF('PLAN GESTION POR PROCESO'!X39=Hoja2!$B$106,Hoja2!$C$106,IF(X39=Hoja2!$B$107,Hoja2!$C$107,"COMPLETAR"))))))))</f>
        <v>COMPLETAR</v>
      </c>
      <c r="Z39" s="75"/>
      <c r="AA39" s="87" t="str">
        <f t="shared" si="0"/>
        <v>Línea base del perfil del riesgo</v>
      </c>
      <c r="AB39" s="87">
        <f t="shared" si="1"/>
        <v>0</v>
      </c>
      <c r="AC39" s="69"/>
      <c r="AD39" s="4"/>
      <c r="AE39" s="73"/>
      <c r="AF39" s="73"/>
      <c r="AG39" s="87" t="str">
        <f t="shared" si="2"/>
        <v>Línea base del perfil del riesgo</v>
      </c>
      <c r="AH39" s="31">
        <f t="shared" si="3"/>
        <v>0</v>
      </c>
      <c r="AI39" s="70"/>
      <c r="AJ39" s="4" t="e">
        <f t="shared" si="4"/>
        <v>#DIV/0!</v>
      </c>
      <c r="AK39" s="69"/>
      <c r="AL39" s="69"/>
      <c r="AM39" s="87" t="str">
        <f t="shared" si="5"/>
        <v>Línea base del perfil del riesgo</v>
      </c>
      <c r="AN39" s="87">
        <f t="shared" si="6"/>
        <v>0</v>
      </c>
      <c r="AO39" s="69"/>
      <c r="AP39" s="4" t="e">
        <f t="shared" si="7"/>
        <v>#DIV/0!</v>
      </c>
      <c r="AQ39" s="69"/>
      <c r="AR39" s="69"/>
      <c r="AS39" s="87" t="str">
        <f t="shared" si="8"/>
        <v>Línea base del perfil del riesgo</v>
      </c>
      <c r="AT39" s="87">
        <f t="shared" si="9"/>
        <v>1</v>
      </c>
      <c r="AU39" s="71"/>
      <c r="AV39" s="4">
        <f t="shared" si="10"/>
        <v>0</v>
      </c>
      <c r="AW39" s="68"/>
      <c r="AX39" s="69"/>
      <c r="AY39" s="87" t="str">
        <f t="shared" si="11"/>
        <v>Línea base del perfil del riesgo</v>
      </c>
      <c r="AZ39" s="87">
        <f t="shared" si="12"/>
        <v>1</v>
      </c>
      <c r="BA39" s="9">
        <f t="shared" si="13"/>
        <v>0</v>
      </c>
      <c r="BB39" s="67"/>
      <c r="BC39" s="68"/>
    </row>
    <row r="40" spans="1:55" ht="81.75" customHeight="1">
      <c r="A40" s="150">
        <v>23</v>
      </c>
      <c r="B40" s="204"/>
      <c r="C40" s="210"/>
      <c r="D40" s="69"/>
      <c r="E40" s="99" t="s">
        <v>93</v>
      </c>
      <c r="F40" s="80">
        <v>0.06</v>
      </c>
      <c r="G40" s="95" t="s">
        <v>112</v>
      </c>
      <c r="H40" s="116" t="s">
        <v>118</v>
      </c>
      <c r="I40" s="92" t="s">
        <v>95</v>
      </c>
      <c r="J40" s="69" t="s">
        <v>116</v>
      </c>
      <c r="K40" s="97" t="s">
        <v>51</v>
      </c>
      <c r="L40" s="69" t="s">
        <v>119</v>
      </c>
      <c r="M40" s="71">
        <v>1</v>
      </c>
      <c r="N40" s="71">
        <v>1</v>
      </c>
      <c r="O40" s="71">
        <v>1</v>
      </c>
      <c r="P40" s="71">
        <v>1</v>
      </c>
      <c r="Q40" s="71">
        <v>1</v>
      </c>
      <c r="R40" s="69" t="s">
        <v>57</v>
      </c>
      <c r="S40" s="69" t="s">
        <v>120</v>
      </c>
      <c r="T40" s="69"/>
      <c r="U40" s="69"/>
      <c r="V40" s="69"/>
      <c r="W40" s="69"/>
      <c r="X40" s="69"/>
      <c r="Y40" s="74" t="str">
        <f>IF('PLAN GESTION POR PROCESO'!X40=Hoja2!$B$100,Hoja2!$C$100,IF('PLAN GESTION POR PROCESO'!X40=Hoja2!$B$101,Hoja2!$C$101,IF('PLAN GESTION POR PROCESO'!X40=Hoja2!$B$102,Hoja2!$C$102,IF('PLAN GESTION POR PROCESO'!X40=Hoja2!$B$103,Hoja2!$C$103,IF('PLAN GESTION POR PROCESO'!X40=Hoja2!$B$104,Hoja2!$C$104,IF('PLAN GESTION POR PROCESO'!X40=Hoja2!$B$105,Hoja2!$C$105,IF('PLAN GESTION POR PROCESO'!X40=Hoja2!$B$106,Hoja2!$C$106,IF(X40=Hoja2!$B$107,Hoja2!$C$107,"COMPLETAR"))))))))</f>
        <v>COMPLETAR</v>
      </c>
      <c r="Z40" s="75"/>
      <c r="AA40" s="87" t="str">
        <f t="shared" si="0"/>
        <v>Acciones correctivas documentadas y vigentes</v>
      </c>
      <c r="AB40" s="9">
        <f t="shared" si="1"/>
        <v>1</v>
      </c>
      <c r="AC40" s="235">
        <v>0.84</v>
      </c>
      <c r="AD40" s="4">
        <f t="shared" si="14"/>
        <v>0.84</v>
      </c>
      <c r="AE40" s="73"/>
      <c r="AF40" s="73"/>
      <c r="AG40" s="87" t="str">
        <f t="shared" si="2"/>
        <v>Acciones correctivas documentadas y vigentes</v>
      </c>
      <c r="AH40" s="31">
        <f t="shared" si="3"/>
        <v>1</v>
      </c>
      <c r="AI40" s="70"/>
      <c r="AJ40" s="4">
        <f t="shared" si="4"/>
        <v>0</v>
      </c>
      <c r="AK40" s="74"/>
      <c r="AL40" s="69"/>
      <c r="AM40" s="87" t="str">
        <f t="shared" si="5"/>
        <v>Acciones correctivas documentadas y vigentes</v>
      </c>
      <c r="AN40" s="87">
        <f t="shared" si="6"/>
        <v>1</v>
      </c>
      <c r="AO40" s="69"/>
      <c r="AP40" s="4">
        <f t="shared" si="7"/>
        <v>0</v>
      </c>
      <c r="AQ40" s="69"/>
      <c r="AR40" s="69"/>
      <c r="AS40" s="87" t="str">
        <f t="shared" si="8"/>
        <v>Acciones correctivas documentadas y vigentes</v>
      </c>
      <c r="AT40" s="87">
        <f t="shared" si="9"/>
        <v>1</v>
      </c>
      <c r="AU40" s="110"/>
      <c r="AV40" s="4">
        <f t="shared" si="10"/>
        <v>0</v>
      </c>
      <c r="AW40" s="68"/>
      <c r="AX40" s="69"/>
      <c r="AY40" s="87" t="str">
        <f t="shared" si="11"/>
        <v>Acciones correctivas documentadas y vigentes</v>
      </c>
      <c r="AZ40" s="87">
        <f t="shared" si="12"/>
        <v>1</v>
      </c>
      <c r="BA40" s="9">
        <f t="shared" si="13"/>
        <v>0.84</v>
      </c>
      <c r="BB40" s="67"/>
      <c r="BC40" s="68"/>
    </row>
    <row r="41" spans="1:55" ht="94.5" customHeight="1">
      <c r="A41" s="150">
        <v>24</v>
      </c>
      <c r="B41" s="204"/>
      <c r="C41" s="210"/>
      <c r="D41" s="69"/>
      <c r="E41" s="102" t="s">
        <v>99</v>
      </c>
      <c r="F41" s="80">
        <v>0.02</v>
      </c>
      <c r="G41" s="95" t="s">
        <v>112</v>
      </c>
      <c r="H41" s="116" t="s">
        <v>121</v>
      </c>
      <c r="I41" s="93" t="s">
        <v>235</v>
      </c>
      <c r="J41" s="69" t="s">
        <v>116</v>
      </c>
      <c r="K41" s="97" t="s">
        <v>51</v>
      </c>
      <c r="L41" s="69" t="s">
        <v>122</v>
      </c>
      <c r="M41" s="71">
        <v>1</v>
      </c>
      <c r="N41" s="71">
        <v>1</v>
      </c>
      <c r="O41" s="71">
        <v>1</v>
      </c>
      <c r="P41" s="71">
        <v>1</v>
      </c>
      <c r="Q41" s="71">
        <v>1</v>
      </c>
      <c r="R41" s="69" t="s">
        <v>57</v>
      </c>
      <c r="S41" s="69" t="s">
        <v>117</v>
      </c>
      <c r="T41" s="69"/>
      <c r="U41" s="69"/>
      <c r="V41" s="69"/>
      <c r="W41" s="69"/>
      <c r="X41" s="69"/>
      <c r="Y41" s="74" t="str">
        <f>IF('PLAN GESTION POR PROCESO'!X41=Hoja2!$B$100,Hoja2!$C$100,IF('PLAN GESTION POR PROCESO'!X41=Hoja2!$B$101,Hoja2!$C$101,IF('PLAN GESTION POR PROCESO'!X41=Hoja2!$B$102,Hoja2!$C$102,IF('PLAN GESTION POR PROCESO'!X41=Hoja2!$B$103,Hoja2!$C$103,IF('PLAN GESTION POR PROCESO'!X41=Hoja2!$B$104,Hoja2!$C$104,IF('PLAN GESTION POR PROCESO'!X41=Hoja2!$B$105,Hoja2!$C$105,IF('PLAN GESTION POR PROCESO'!X41=Hoja2!$B$106,Hoja2!$C$106,IF(X41=Hoja2!$B$107,Hoja2!$C$107,"COMPLETAR"))))))))</f>
        <v>COMPLETAR</v>
      </c>
      <c r="Z41" s="75"/>
      <c r="AA41" s="87" t="str">
        <f t="shared" si="0"/>
        <v>Cumplimiento en reportes de riesgos de manera oportuna</v>
      </c>
      <c r="AB41" s="9">
        <f t="shared" si="1"/>
        <v>1</v>
      </c>
      <c r="AC41" s="235">
        <v>1</v>
      </c>
      <c r="AD41" s="4">
        <f t="shared" si="14"/>
        <v>1</v>
      </c>
      <c r="AE41" s="73"/>
      <c r="AF41" s="73"/>
      <c r="AG41" s="87" t="str">
        <f t="shared" si="2"/>
        <v>Cumplimiento en reportes de riesgos de manera oportuna</v>
      </c>
      <c r="AH41" s="31">
        <f t="shared" si="3"/>
        <v>1</v>
      </c>
      <c r="AI41" s="70"/>
      <c r="AJ41" s="4">
        <f t="shared" si="4"/>
        <v>0</v>
      </c>
      <c r="AK41" s="74"/>
      <c r="AL41" s="69"/>
      <c r="AM41" s="87" t="str">
        <f t="shared" si="5"/>
        <v>Cumplimiento en reportes de riesgos de manera oportuna</v>
      </c>
      <c r="AN41" s="87">
        <f t="shared" si="6"/>
        <v>1</v>
      </c>
      <c r="AO41" s="69"/>
      <c r="AP41" s="4">
        <f t="shared" si="7"/>
        <v>0</v>
      </c>
      <c r="AQ41" s="69"/>
      <c r="AR41" s="69"/>
      <c r="AS41" s="87" t="str">
        <f t="shared" si="8"/>
        <v>Cumplimiento en reportes de riesgos de manera oportuna</v>
      </c>
      <c r="AT41" s="87">
        <f t="shared" si="9"/>
        <v>1</v>
      </c>
      <c r="AU41" s="72"/>
      <c r="AV41" s="4">
        <f t="shared" si="10"/>
        <v>0</v>
      </c>
      <c r="AW41" s="68"/>
      <c r="AX41" s="69"/>
      <c r="AY41" s="87" t="str">
        <f t="shared" si="11"/>
        <v>Cumplimiento en reportes de riesgos de manera oportuna</v>
      </c>
      <c r="AZ41" s="87">
        <f t="shared" si="12"/>
        <v>1</v>
      </c>
      <c r="BA41" s="9">
        <f t="shared" si="13"/>
        <v>1</v>
      </c>
      <c r="BB41" s="67"/>
      <c r="BC41" s="68"/>
    </row>
    <row r="42" spans="1:55" ht="94.5" customHeight="1">
      <c r="A42" s="150">
        <v>25</v>
      </c>
      <c r="B42" s="204"/>
      <c r="C42" s="210"/>
      <c r="D42" s="69"/>
      <c r="E42" s="102" t="s">
        <v>100</v>
      </c>
      <c r="F42" s="80">
        <v>0.02</v>
      </c>
      <c r="G42" s="95" t="s">
        <v>112</v>
      </c>
      <c r="H42" s="116" t="s">
        <v>123</v>
      </c>
      <c r="I42" s="93" t="s">
        <v>236</v>
      </c>
      <c r="J42" s="69" t="s">
        <v>116</v>
      </c>
      <c r="K42" s="97" t="s">
        <v>51</v>
      </c>
      <c r="L42" s="69" t="s">
        <v>237</v>
      </c>
      <c r="M42" s="71">
        <v>1</v>
      </c>
      <c r="N42" s="71">
        <v>1</v>
      </c>
      <c r="O42" s="71">
        <v>1</v>
      </c>
      <c r="P42" s="71">
        <v>1</v>
      </c>
      <c r="Q42" s="71">
        <v>1</v>
      </c>
      <c r="R42" s="69" t="s">
        <v>57</v>
      </c>
      <c r="S42" s="69" t="s">
        <v>124</v>
      </c>
      <c r="T42" s="69"/>
      <c r="U42" s="69"/>
      <c r="V42" s="69"/>
      <c r="W42" s="69"/>
      <c r="X42" s="69"/>
      <c r="Y42" s="74" t="str">
        <f>IF('PLAN GESTION POR PROCESO'!X42=Hoja2!$B$100,Hoja2!$C$100,IF('PLAN GESTION POR PROCESO'!X42=Hoja2!$B$101,Hoja2!$C$101,IF('PLAN GESTION POR PROCESO'!X42=Hoja2!$B$102,Hoja2!$C$102,IF('PLAN GESTION POR PROCESO'!X42=Hoja2!$B$103,Hoja2!$C$103,IF('PLAN GESTION POR PROCESO'!X42=Hoja2!$B$104,Hoja2!$C$104,IF('PLAN GESTION POR PROCESO'!X42=Hoja2!$B$105,Hoja2!$C$105,IF('PLAN GESTION POR PROCESO'!X42=Hoja2!$B$106,Hoja2!$C$106,IF(X42=Hoja2!$B$107,Hoja2!$C$107,"COMPLETAR"))))))))</f>
        <v>COMPLETAR</v>
      </c>
      <c r="Z42" s="75"/>
      <c r="AA42" s="87" t="str">
        <f t="shared" si="0"/>
        <v>Asistencia a las mesas de trabajo relacionadas con el Sistema de Gestión</v>
      </c>
      <c r="AB42" s="9">
        <f t="shared" si="1"/>
        <v>1</v>
      </c>
      <c r="AC42" s="235">
        <v>1</v>
      </c>
      <c r="AD42" s="4">
        <f t="shared" si="14"/>
        <v>1</v>
      </c>
      <c r="AE42" s="73"/>
      <c r="AF42" s="73"/>
      <c r="AG42" s="87" t="str">
        <f t="shared" si="2"/>
        <v>Asistencia a las mesas de trabajo relacionadas con el Sistema de Gestión</v>
      </c>
      <c r="AH42" s="31">
        <f t="shared" si="3"/>
        <v>1</v>
      </c>
      <c r="AI42" s="70"/>
      <c r="AJ42" s="4">
        <f t="shared" si="4"/>
        <v>0</v>
      </c>
      <c r="AK42" s="69"/>
      <c r="AL42" s="69"/>
      <c r="AM42" s="87" t="str">
        <f t="shared" si="5"/>
        <v>Asistencia a las mesas de trabajo relacionadas con el Sistema de Gestión</v>
      </c>
      <c r="AN42" s="87">
        <f t="shared" si="6"/>
        <v>1</v>
      </c>
      <c r="AO42" s="69"/>
      <c r="AP42" s="4">
        <f t="shared" si="7"/>
        <v>0</v>
      </c>
      <c r="AQ42" s="69"/>
      <c r="AR42" s="69"/>
      <c r="AS42" s="87" t="str">
        <f t="shared" si="8"/>
        <v>Asistencia a las mesas de trabajo relacionadas con el Sistema de Gestión</v>
      </c>
      <c r="AT42" s="87">
        <f t="shared" si="9"/>
        <v>1</v>
      </c>
      <c r="AU42" s="71"/>
      <c r="AV42" s="4">
        <f t="shared" si="10"/>
        <v>0</v>
      </c>
      <c r="AW42" s="68"/>
      <c r="AX42" s="69"/>
      <c r="AY42" s="87" t="str">
        <f t="shared" si="11"/>
        <v>Asistencia a las mesas de trabajo relacionadas con el Sistema de Gestión</v>
      </c>
      <c r="AZ42" s="87">
        <f t="shared" si="12"/>
        <v>1</v>
      </c>
      <c r="BA42" s="9">
        <f t="shared" si="13"/>
        <v>1</v>
      </c>
      <c r="BB42" s="67"/>
      <c r="BC42" s="68"/>
    </row>
    <row r="43" spans="1:55" ht="94.5" customHeight="1">
      <c r="A43" s="150">
        <v>26</v>
      </c>
      <c r="B43" s="204"/>
      <c r="C43" s="210"/>
      <c r="D43" s="69"/>
      <c r="E43" s="102" t="s">
        <v>111</v>
      </c>
      <c r="F43" s="96">
        <v>0.02</v>
      </c>
      <c r="G43" s="95" t="s">
        <v>112</v>
      </c>
      <c r="H43" s="116" t="s">
        <v>125</v>
      </c>
      <c r="I43" s="92" t="s">
        <v>110</v>
      </c>
      <c r="J43" s="69" t="s">
        <v>116</v>
      </c>
      <c r="K43" s="97" t="s">
        <v>51</v>
      </c>
      <c r="L43" s="69" t="s">
        <v>126</v>
      </c>
      <c r="M43" s="71">
        <v>1</v>
      </c>
      <c r="N43" s="71">
        <v>1</v>
      </c>
      <c r="O43" s="71">
        <v>1</v>
      </c>
      <c r="P43" s="71">
        <v>1</v>
      </c>
      <c r="Q43" s="71">
        <v>1</v>
      </c>
      <c r="R43" s="69" t="s">
        <v>57</v>
      </c>
      <c r="S43" s="69"/>
      <c r="T43" s="69"/>
      <c r="U43" s="69"/>
      <c r="V43" s="69"/>
      <c r="W43" s="69"/>
      <c r="X43" s="69"/>
      <c r="Y43" s="74" t="str">
        <f>IF('PLAN GESTION POR PROCESO'!X43=Hoja2!$B$100,Hoja2!$C$100,IF('PLAN GESTION POR PROCESO'!X43=Hoja2!$B$101,Hoja2!$C$101,IF('PLAN GESTION POR PROCESO'!X43=Hoja2!$B$102,Hoja2!$C$102,IF('PLAN GESTION POR PROCESO'!X43=Hoja2!$B$103,Hoja2!$C$103,IF('PLAN GESTION POR PROCESO'!X43=Hoja2!$B$104,Hoja2!$C$104,IF('PLAN GESTION POR PROCESO'!X43=Hoja2!$B$105,Hoja2!$C$105,IF('PLAN GESTION POR PROCESO'!X43=Hoja2!$B$106,Hoja2!$C$106,IF(X43=Hoja2!$B$107,Hoja2!$C$107,"COMPLETAR"))))))))</f>
        <v>COMPLETAR</v>
      </c>
      <c r="Z43" s="75"/>
      <c r="AA43" s="87" t="str">
        <f t="shared" si="0"/>
        <v>Cumplimiento del plan de actualización de los procesos en el marco del Sistema de Gestión</v>
      </c>
      <c r="AB43" s="9">
        <f t="shared" si="1"/>
        <v>1</v>
      </c>
      <c r="AC43" s="235">
        <v>1</v>
      </c>
      <c r="AD43" s="4">
        <f t="shared" si="14"/>
        <v>1</v>
      </c>
      <c r="AE43" s="73"/>
      <c r="AF43" s="73"/>
      <c r="AG43" s="87" t="str">
        <f t="shared" si="2"/>
        <v>Cumplimiento del plan de actualización de los procesos en el marco del Sistema de Gestión</v>
      </c>
      <c r="AH43" s="31">
        <f t="shared" si="3"/>
        <v>1</v>
      </c>
      <c r="AI43" s="70"/>
      <c r="AJ43" s="4">
        <f t="shared" si="4"/>
        <v>0</v>
      </c>
      <c r="AK43" s="74"/>
      <c r="AL43" s="69"/>
      <c r="AM43" s="87" t="str">
        <f t="shared" si="5"/>
        <v>Cumplimiento del plan de actualización de los procesos en el marco del Sistema de Gestión</v>
      </c>
      <c r="AN43" s="87">
        <f t="shared" si="6"/>
        <v>1</v>
      </c>
      <c r="AO43" s="69"/>
      <c r="AP43" s="4">
        <f t="shared" si="7"/>
        <v>0</v>
      </c>
      <c r="AQ43" s="69"/>
      <c r="AR43" s="69"/>
      <c r="AS43" s="87" t="str">
        <f t="shared" si="8"/>
        <v>Cumplimiento del plan de actualización de los procesos en el marco del Sistema de Gestión</v>
      </c>
      <c r="AT43" s="87">
        <f t="shared" si="9"/>
        <v>1</v>
      </c>
      <c r="AU43" s="72"/>
      <c r="AV43" s="4">
        <f t="shared" si="10"/>
        <v>0</v>
      </c>
      <c r="AW43" s="68"/>
      <c r="AX43" s="69"/>
      <c r="AY43" s="87" t="str">
        <f t="shared" si="11"/>
        <v>Cumplimiento del plan de actualización de los procesos en el marco del Sistema de Gestión</v>
      </c>
      <c r="AZ43" s="87">
        <f t="shared" si="12"/>
        <v>1</v>
      </c>
      <c r="BA43" s="9">
        <f t="shared" si="13"/>
        <v>1</v>
      </c>
      <c r="BB43" s="67"/>
      <c r="BC43" s="68"/>
    </row>
    <row r="44" spans="1:55" ht="75" customHeight="1" thickBot="1">
      <c r="A44" s="150">
        <v>27</v>
      </c>
      <c r="B44" s="205"/>
      <c r="C44" s="211"/>
      <c r="D44" s="69"/>
      <c r="E44" s="103" t="s">
        <v>238</v>
      </c>
      <c r="F44" s="104">
        <v>0.02</v>
      </c>
      <c r="G44" s="105" t="s">
        <v>112</v>
      </c>
      <c r="H44" s="117" t="s">
        <v>127</v>
      </c>
      <c r="I44" s="106" t="s">
        <v>239</v>
      </c>
      <c r="J44" s="107" t="s">
        <v>116</v>
      </c>
      <c r="K44" s="108" t="s">
        <v>51</v>
      </c>
      <c r="L44" s="107" t="s">
        <v>128</v>
      </c>
      <c r="M44" s="109">
        <v>1</v>
      </c>
      <c r="N44" s="109">
        <v>1</v>
      </c>
      <c r="O44" s="109">
        <v>1</v>
      </c>
      <c r="P44" s="109">
        <v>1</v>
      </c>
      <c r="Q44" s="109">
        <v>1</v>
      </c>
      <c r="R44" s="107" t="s">
        <v>57</v>
      </c>
      <c r="S44" s="107" t="s">
        <v>129</v>
      </c>
      <c r="T44" s="69"/>
      <c r="U44" s="69"/>
      <c r="V44" s="69"/>
      <c r="W44" s="69"/>
      <c r="X44" s="69"/>
      <c r="Y44" s="74" t="str">
        <f>IF('PLAN GESTION POR PROCESO'!X44=Hoja2!$B$100,Hoja2!$C$100,IF('PLAN GESTION POR PROCESO'!X44=Hoja2!$B$101,Hoja2!$C$101,IF('PLAN GESTION POR PROCESO'!X44=Hoja2!$B$102,Hoja2!$C$102,IF('PLAN GESTION POR PROCESO'!X44=Hoja2!$B$103,Hoja2!$C$103,IF('PLAN GESTION POR PROCESO'!X44=Hoja2!$B$104,Hoja2!$C$104,IF('PLAN GESTION POR PROCESO'!X44=Hoja2!$B$105,Hoja2!$C$105,IF('PLAN GESTION POR PROCESO'!X44=Hoja2!$B$106,Hoja2!$C$106,IF(X44=Hoja2!$B$107,Hoja2!$C$107,"COMPLETAR"))))))))</f>
        <v>COMPLETAR</v>
      </c>
      <c r="Z44" s="75"/>
      <c r="AA44" s="87" t="str">
        <f t="shared" si="0"/>
        <v>Cumplimiento oportuno Plan Anticorrupción 2017</v>
      </c>
      <c r="AB44" s="9">
        <f t="shared" si="1"/>
        <v>1</v>
      </c>
      <c r="AC44" s="235">
        <v>0.5</v>
      </c>
      <c r="AD44" s="4">
        <f t="shared" si="14"/>
        <v>0.5</v>
      </c>
      <c r="AE44" s="73"/>
      <c r="AF44" s="73"/>
      <c r="AG44" s="87" t="str">
        <f t="shared" si="2"/>
        <v>Cumplimiento oportuno Plan Anticorrupción 2017</v>
      </c>
      <c r="AH44" s="31">
        <f t="shared" si="3"/>
        <v>1</v>
      </c>
      <c r="AI44" s="70"/>
      <c r="AJ44" s="4">
        <f t="shared" si="4"/>
        <v>0</v>
      </c>
      <c r="AK44" s="74"/>
      <c r="AL44" s="69"/>
      <c r="AM44" s="87" t="str">
        <f t="shared" si="5"/>
        <v>Cumplimiento oportuno Plan Anticorrupción 2017</v>
      </c>
      <c r="AN44" s="87">
        <f t="shared" si="6"/>
        <v>1</v>
      </c>
      <c r="AO44" s="69"/>
      <c r="AP44" s="4">
        <f t="shared" si="7"/>
        <v>0</v>
      </c>
      <c r="AQ44" s="69"/>
      <c r="AR44" s="69"/>
      <c r="AS44" s="87" t="str">
        <f t="shared" si="8"/>
        <v>Cumplimiento oportuno Plan Anticorrupción 2017</v>
      </c>
      <c r="AT44" s="87">
        <f t="shared" si="9"/>
        <v>1</v>
      </c>
      <c r="AU44" s="72"/>
      <c r="AV44" s="4">
        <f t="shared" si="10"/>
        <v>0</v>
      </c>
      <c r="AW44" s="68"/>
      <c r="AX44" s="69"/>
      <c r="AY44" s="87" t="str">
        <f t="shared" si="11"/>
        <v>Cumplimiento oportuno Plan Anticorrupción 2017</v>
      </c>
      <c r="AZ44" s="87">
        <f t="shared" si="12"/>
        <v>1</v>
      </c>
      <c r="BA44" s="9">
        <f t="shared" si="13"/>
        <v>0.5</v>
      </c>
      <c r="BB44" s="67"/>
      <c r="BC44" s="68"/>
    </row>
    <row r="45" spans="1:55" ht="95.25" customHeight="1">
      <c r="A45" s="151"/>
      <c r="B45" s="179" t="s">
        <v>97</v>
      </c>
      <c r="C45" s="180"/>
      <c r="D45" s="180"/>
      <c r="E45" s="181"/>
      <c r="F45" s="152">
        <f>SUM(F18:F44)</f>
        <v>1.0000000000000002</v>
      </c>
      <c r="G45" s="194"/>
      <c r="H45" s="195"/>
      <c r="I45" s="195"/>
      <c r="J45" s="195"/>
      <c r="K45" s="195"/>
      <c r="L45" s="195"/>
      <c r="M45" s="195"/>
      <c r="N45" s="195"/>
      <c r="O45" s="195"/>
      <c r="P45" s="195"/>
      <c r="Q45" s="195"/>
      <c r="R45" s="195"/>
      <c r="S45" s="195"/>
      <c r="T45" s="195"/>
      <c r="U45" s="195"/>
      <c r="V45" s="195"/>
      <c r="W45" s="195"/>
      <c r="X45" s="195"/>
      <c r="Y45" s="195"/>
      <c r="Z45" s="196"/>
      <c r="AA45" s="185" t="s">
        <v>101</v>
      </c>
      <c r="AB45" s="186"/>
      <c r="AC45" s="187"/>
      <c r="AD45" s="236">
        <f>AVERAGE(AD18:AD44)</f>
        <v>0.911665953654189</v>
      </c>
      <c r="AE45" s="194"/>
      <c r="AF45" s="196"/>
      <c r="AG45" s="182" t="s">
        <v>102</v>
      </c>
      <c r="AH45" s="183"/>
      <c r="AI45" s="184"/>
      <c r="AJ45" s="89" t="e">
        <f>AVERAGE(AJ18:AJ44)</f>
        <v>#DIV/0!</v>
      </c>
      <c r="AK45" s="194"/>
      <c r="AL45" s="196"/>
      <c r="AM45" s="185" t="s">
        <v>103</v>
      </c>
      <c r="AN45" s="186"/>
      <c r="AO45" s="187"/>
      <c r="AP45" s="89" t="e">
        <f>AVERAGE(AP18:AP44)</f>
        <v>#DIV/0!</v>
      </c>
      <c r="AQ45" s="197"/>
      <c r="AR45" s="198"/>
      <c r="AS45" s="188" t="s">
        <v>104</v>
      </c>
      <c r="AT45" s="189"/>
      <c r="AU45" s="190"/>
      <c r="AV45" s="89" t="e">
        <f>AVERAGE(AV18:AV44)</f>
        <v>#DIV/0!</v>
      </c>
      <c r="AW45" s="90"/>
      <c r="AX45" s="191" t="s">
        <v>105</v>
      </c>
      <c r="AY45" s="192"/>
      <c r="AZ45" s="193"/>
      <c r="BA45" s="91">
        <f>AVERAGE(BA18:BA44)</f>
        <v>0.7040420606060606</v>
      </c>
      <c r="BB45" s="230"/>
      <c r="BC45" s="231"/>
    </row>
    <row r="46" spans="1:55" ht="15">
      <c r="A46" s="3"/>
      <c r="B46" s="10"/>
      <c r="C46" s="10"/>
      <c r="D46" s="10"/>
      <c r="E46" s="10"/>
      <c r="F46" s="10"/>
      <c r="G46" s="10"/>
      <c r="H46" s="118"/>
      <c r="I46" s="11"/>
      <c r="J46" s="11"/>
      <c r="K46" s="11"/>
      <c r="L46" s="11"/>
      <c r="M46" s="11"/>
      <c r="N46" s="11"/>
      <c r="O46" s="11"/>
      <c r="P46" s="11"/>
      <c r="Q46" s="11"/>
      <c r="R46" s="11"/>
      <c r="S46" s="11"/>
      <c r="T46" s="1"/>
      <c r="U46" s="1"/>
      <c r="V46" s="1"/>
      <c r="W46" s="1"/>
      <c r="X46" s="1"/>
      <c r="Y46" s="1"/>
      <c r="Z46" s="1"/>
      <c r="AA46" s="178"/>
      <c r="AB46" s="178"/>
      <c r="AC46" s="178"/>
      <c r="AD46" s="64"/>
      <c r="AE46" s="18"/>
      <c r="AF46" s="18"/>
      <c r="AG46" s="178"/>
      <c r="AH46" s="178"/>
      <c r="AI46" s="178"/>
      <c r="AJ46" s="64"/>
      <c r="AK46" s="18"/>
      <c r="AL46" s="18"/>
      <c r="AM46" s="178"/>
      <c r="AN46" s="178"/>
      <c r="AO46" s="178"/>
      <c r="AP46" s="64"/>
      <c r="AQ46" s="18"/>
      <c r="AR46" s="18"/>
      <c r="AS46" s="178"/>
      <c r="AT46" s="178"/>
      <c r="AU46" s="178"/>
      <c r="AV46" s="64"/>
      <c r="AW46" s="18"/>
      <c r="AX46" s="18"/>
      <c r="AY46" s="178"/>
      <c r="AZ46" s="178"/>
      <c r="BA46" s="178"/>
      <c r="BB46" s="64"/>
      <c r="BC46" s="1"/>
    </row>
    <row r="47" spans="1:55" ht="15">
      <c r="A47" s="3"/>
      <c r="B47" s="10"/>
      <c r="C47" s="10"/>
      <c r="D47" s="10"/>
      <c r="E47" s="10"/>
      <c r="F47" s="10"/>
      <c r="G47" s="10"/>
      <c r="H47" s="118"/>
      <c r="I47" s="11"/>
      <c r="J47" s="11"/>
      <c r="K47" s="11"/>
      <c r="L47" s="11"/>
      <c r="M47" s="11"/>
      <c r="N47" s="11"/>
      <c r="O47" s="11"/>
      <c r="P47" s="11"/>
      <c r="Q47" s="11"/>
      <c r="R47" s="11"/>
      <c r="S47" s="11"/>
      <c r="T47" s="1"/>
      <c r="U47" s="1"/>
      <c r="V47" s="1"/>
      <c r="W47" s="1"/>
      <c r="X47" s="1"/>
      <c r="Y47" s="1"/>
      <c r="Z47" s="1"/>
      <c r="AA47" s="81"/>
      <c r="AB47" s="81"/>
      <c r="AC47" s="81"/>
      <c r="AD47" s="64"/>
      <c r="AE47" s="18"/>
      <c r="AF47" s="18"/>
      <c r="AG47" s="81"/>
      <c r="AH47" s="81"/>
      <c r="AI47" s="81"/>
      <c r="AJ47" s="64"/>
      <c r="AK47" s="18"/>
      <c r="AL47" s="18"/>
      <c r="AM47" s="81"/>
      <c r="AN47" s="81"/>
      <c r="AO47" s="81"/>
      <c r="AP47" s="64"/>
      <c r="AQ47" s="18"/>
      <c r="AR47" s="18"/>
      <c r="AS47" s="81"/>
      <c r="AT47" s="81"/>
      <c r="AU47" s="81"/>
      <c r="AV47" s="64"/>
      <c r="AW47" s="18"/>
      <c r="AX47" s="18"/>
      <c r="AY47" s="81"/>
      <c r="AZ47" s="81"/>
      <c r="BA47" s="81"/>
      <c r="BB47" s="64"/>
      <c r="BC47" s="1"/>
    </row>
    <row r="48" spans="1:55" ht="15.75" customHeight="1">
      <c r="A48" s="3"/>
      <c r="B48" s="10"/>
      <c r="C48" s="10"/>
      <c r="D48" s="10"/>
      <c r="E48" s="10"/>
      <c r="F48" s="10"/>
      <c r="G48" s="10"/>
      <c r="H48" s="118"/>
      <c r="I48" s="11"/>
      <c r="J48" s="11"/>
      <c r="K48" s="11"/>
      <c r="L48" s="11"/>
      <c r="M48" s="11"/>
      <c r="N48" s="11"/>
      <c r="O48" s="11"/>
      <c r="P48" s="11"/>
      <c r="Q48" s="11"/>
      <c r="R48" s="11"/>
      <c r="S48" s="11"/>
      <c r="T48" s="1"/>
      <c r="U48" s="1"/>
      <c r="V48" s="1"/>
      <c r="W48" s="1"/>
      <c r="X48" s="1"/>
      <c r="Y48" s="1"/>
      <c r="Z48" s="1"/>
      <c r="AA48" s="178"/>
      <c r="AB48" s="178"/>
      <c r="AC48" s="178"/>
      <c r="AD48" s="82"/>
      <c r="AE48" s="18"/>
      <c r="AF48" s="18"/>
      <c r="AG48" s="178"/>
      <c r="AH48" s="178"/>
      <c r="AI48" s="178"/>
      <c r="AJ48" s="82"/>
      <c r="AK48" s="18"/>
      <c r="AL48" s="18"/>
      <c r="AM48" s="178"/>
      <c r="AN48" s="178"/>
      <c r="AO48" s="178"/>
      <c r="AP48" s="83"/>
      <c r="AQ48" s="18"/>
      <c r="AR48" s="18"/>
      <c r="AS48" s="178"/>
      <c r="AT48" s="178"/>
      <c r="AU48" s="178"/>
      <c r="AV48" s="83"/>
      <c r="AW48" s="18"/>
      <c r="AX48" s="18"/>
      <c r="AY48" s="178"/>
      <c r="AZ48" s="178"/>
      <c r="BA48" s="178"/>
      <c r="BB48" s="83"/>
      <c r="BC48" s="1"/>
    </row>
    <row r="49" spans="1:55" ht="15.75" customHeight="1">
      <c r="A49" s="3"/>
      <c r="B49" s="226" t="s">
        <v>23</v>
      </c>
      <c r="C49" s="226"/>
      <c r="D49" s="226"/>
      <c r="E49" s="226"/>
      <c r="F49" s="84"/>
      <c r="G49" s="226" t="s">
        <v>24</v>
      </c>
      <c r="H49" s="226"/>
      <c r="I49" s="226"/>
      <c r="J49" s="226"/>
      <c r="K49" s="226" t="s">
        <v>25</v>
      </c>
      <c r="L49" s="226"/>
      <c r="M49" s="226"/>
      <c r="N49" s="226"/>
      <c r="O49" s="226"/>
      <c r="P49" s="226"/>
      <c r="Q49" s="226"/>
      <c r="R49" s="11"/>
      <c r="S49" s="11"/>
      <c r="T49" s="1"/>
      <c r="U49" s="1"/>
      <c r="V49" s="1"/>
      <c r="W49" s="1"/>
      <c r="X49" s="1"/>
      <c r="Y49" s="1"/>
      <c r="Z49" s="1"/>
      <c r="AA49" s="178"/>
      <c r="AB49" s="178"/>
      <c r="AC49" s="178"/>
      <c r="AD49" s="82"/>
      <c r="AE49" s="18"/>
      <c r="AF49" s="18"/>
      <c r="AG49" s="178"/>
      <c r="AH49" s="178"/>
      <c r="AI49" s="178"/>
      <c r="AJ49" s="82"/>
      <c r="AK49" s="18"/>
      <c r="AL49" s="18"/>
      <c r="AM49" s="178"/>
      <c r="AN49" s="178"/>
      <c r="AO49" s="178"/>
      <c r="AP49" s="83"/>
      <c r="AQ49" s="18"/>
      <c r="AR49" s="18"/>
      <c r="AS49" s="178"/>
      <c r="AT49" s="178"/>
      <c r="AU49" s="178"/>
      <c r="AV49" s="83"/>
      <c r="AW49" s="18"/>
      <c r="AX49" s="18"/>
      <c r="AY49" s="178"/>
      <c r="AZ49" s="178"/>
      <c r="BA49" s="178"/>
      <c r="BB49" s="83"/>
      <c r="BC49" s="1"/>
    </row>
    <row r="50" spans="1:55" ht="15.75" customHeight="1">
      <c r="A50" s="3"/>
      <c r="B50" s="223" t="s">
        <v>26</v>
      </c>
      <c r="C50" s="223"/>
      <c r="D50" s="223"/>
      <c r="E50" s="85"/>
      <c r="F50" s="85"/>
      <c r="G50" s="224" t="s">
        <v>26</v>
      </c>
      <c r="H50" s="224"/>
      <c r="I50" s="224"/>
      <c r="J50" s="224"/>
      <c r="K50" s="224" t="s">
        <v>26</v>
      </c>
      <c r="L50" s="224"/>
      <c r="M50" s="224"/>
      <c r="N50" s="224"/>
      <c r="O50" s="224"/>
      <c r="P50" s="224"/>
      <c r="Q50" s="224"/>
      <c r="R50" s="11"/>
      <c r="S50" s="11"/>
      <c r="T50" s="1"/>
      <c r="U50" s="1"/>
      <c r="V50" s="1"/>
      <c r="W50" s="1"/>
      <c r="X50" s="1"/>
      <c r="Y50" s="1"/>
      <c r="Z50" s="1"/>
      <c r="AA50" s="225"/>
      <c r="AB50" s="225"/>
      <c r="AC50" s="225"/>
      <c r="AD50" s="64"/>
      <c r="AE50" s="18"/>
      <c r="AF50" s="18"/>
      <c r="AG50" s="225"/>
      <c r="AH50" s="225"/>
      <c r="AI50" s="225"/>
      <c r="AJ50" s="64"/>
      <c r="AK50" s="18"/>
      <c r="AL50" s="18"/>
      <c r="AM50" s="225"/>
      <c r="AN50" s="225"/>
      <c r="AO50" s="225"/>
      <c r="AP50" s="64"/>
      <c r="AQ50" s="18"/>
      <c r="AR50" s="18"/>
      <c r="AS50" s="225"/>
      <c r="AT50" s="225"/>
      <c r="AU50" s="225"/>
      <c r="AV50" s="64"/>
      <c r="AW50" s="18"/>
      <c r="AX50" s="18"/>
      <c r="AY50" s="225"/>
      <c r="AZ50" s="225"/>
      <c r="BA50" s="225"/>
      <c r="BB50" s="64"/>
      <c r="BC50" s="1"/>
    </row>
    <row r="51" spans="1:55" ht="51" customHeight="1">
      <c r="A51" s="3"/>
      <c r="B51" s="228" t="s">
        <v>78</v>
      </c>
      <c r="C51" s="228"/>
      <c r="D51" s="228"/>
      <c r="E51" s="19"/>
      <c r="F51" s="19"/>
      <c r="G51" s="226" t="s">
        <v>27</v>
      </c>
      <c r="H51" s="226"/>
      <c r="I51" s="226"/>
      <c r="J51" s="226"/>
      <c r="K51" s="226" t="s">
        <v>37</v>
      </c>
      <c r="L51" s="226"/>
      <c r="M51" s="226"/>
      <c r="N51" s="226"/>
      <c r="O51" s="226"/>
      <c r="P51" s="226"/>
      <c r="Q51" s="226"/>
      <c r="R51" s="11"/>
      <c r="S51" s="11"/>
      <c r="T51" s="1"/>
      <c r="U51" s="1"/>
      <c r="V51" s="1"/>
      <c r="W51" s="1"/>
      <c r="X51" s="1"/>
      <c r="Y51" s="1"/>
      <c r="Z51" s="1"/>
      <c r="AA51" s="1"/>
      <c r="AB51" s="1"/>
      <c r="AC51" s="1"/>
      <c r="AD51" s="12"/>
      <c r="AE51" s="1"/>
      <c r="AF51" s="1"/>
      <c r="AG51" s="1"/>
      <c r="AH51" s="1"/>
      <c r="AI51" s="1"/>
      <c r="AJ51" s="12"/>
      <c r="AK51" s="1"/>
      <c r="AL51" s="1"/>
      <c r="AM51" s="1"/>
      <c r="AN51" s="1"/>
      <c r="AO51" s="1"/>
      <c r="AP51" s="12"/>
      <c r="AQ51" s="1"/>
      <c r="AR51" s="1"/>
      <c r="AS51" s="1"/>
      <c r="AT51" s="1"/>
      <c r="AU51" s="1"/>
      <c r="AV51" s="12"/>
      <c r="AW51" s="1"/>
      <c r="AX51" s="1"/>
      <c r="AY51" s="1"/>
      <c r="AZ51" s="1"/>
      <c r="BA51" s="1"/>
      <c r="BB51" s="12"/>
      <c r="BC51" s="1"/>
    </row>
    <row r="52" spans="1:55" ht="22.5" customHeight="1">
      <c r="A52" s="3"/>
      <c r="B52" s="228"/>
      <c r="C52" s="228"/>
      <c r="D52" s="228"/>
      <c r="E52" s="19"/>
      <c r="F52" s="19"/>
      <c r="G52" s="226"/>
      <c r="H52" s="226"/>
      <c r="I52" s="226"/>
      <c r="J52" s="226"/>
      <c r="K52" s="228"/>
      <c r="L52" s="228"/>
      <c r="M52" s="228"/>
      <c r="N52" s="228"/>
      <c r="O52" s="228"/>
      <c r="P52" s="228"/>
      <c r="Q52" s="228"/>
      <c r="R52" s="11"/>
      <c r="S52" s="11"/>
      <c r="T52" s="1"/>
      <c r="U52" s="1"/>
      <c r="V52" s="1"/>
      <c r="W52" s="1"/>
      <c r="X52" s="1"/>
      <c r="Y52" s="1"/>
      <c r="Z52" s="1"/>
      <c r="AA52" s="1"/>
      <c r="AB52" s="1"/>
      <c r="AC52" s="1"/>
      <c r="AD52" s="12"/>
      <c r="AE52" s="1"/>
      <c r="AF52" s="1"/>
      <c r="AG52" s="1"/>
      <c r="AH52" s="1"/>
      <c r="AI52" s="1"/>
      <c r="AJ52" s="12"/>
      <c r="AK52" s="1"/>
      <c r="AL52" s="1"/>
      <c r="AM52" s="1"/>
      <c r="AN52" s="1"/>
      <c r="AO52" s="1"/>
      <c r="AP52" s="12"/>
      <c r="AQ52" s="1"/>
      <c r="AR52" s="1"/>
      <c r="AS52" s="1"/>
      <c r="AT52" s="1"/>
      <c r="AU52" s="1"/>
      <c r="AV52" s="12"/>
      <c r="AW52" s="1"/>
      <c r="AX52" s="1"/>
      <c r="AY52" s="1"/>
      <c r="AZ52" s="1"/>
      <c r="BA52" s="1"/>
      <c r="BB52" s="12"/>
      <c r="BC52" s="1"/>
    </row>
  </sheetData>
  <sheetProtection/>
  <autoFilter ref="A17:BC45"/>
  <mergeCells count="105">
    <mergeCell ref="AM14:AR14"/>
    <mergeCell ref="AS14:AX14"/>
    <mergeCell ref="AY14:BC14"/>
    <mergeCell ref="AY9:BC9"/>
    <mergeCell ref="AM8:AR8"/>
    <mergeCell ref="AS8:AX8"/>
    <mergeCell ref="AY11:BA11"/>
    <mergeCell ref="AY8:BC8"/>
    <mergeCell ref="AM13:AR13"/>
    <mergeCell ref="AS13:AX13"/>
    <mergeCell ref="AG8:AL8"/>
    <mergeCell ref="AG9:AL9"/>
    <mergeCell ref="AM9:AR9"/>
    <mergeCell ref="AS9:AX9"/>
    <mergeCell ref="AM11:AO11"/>
    <mergeCell ref="BC15:BC16"/>
    <mergeCell ref="AW15:AW16"/>
    <mergeCell ref="AS11:AU11"/>
    <mergeCell ref="AG11:AI11"/>
    <mergeCell ref="AM15:AO15"/>
    <mergeCell ref="AL15:AL16"/>
    <mergeCell ref="AX15:AX16"/>
    <mergeCell ref="AQ15:AQ16"/>
    <mergeCell ref="G51:J51"/>
    <mergeCell ref="K50:Q50"/>
    <mergeCell ref="AE15:AE16"/>
    <mergeCell ref="K51:Q51"/>
    <mergeCell ref="AP15:AP16"/>
    <mergeCell ref="X16:Y16"/>
    <mergeCell ref="AA45:AC45"/>
    <mergeCell ref="BB15:BB16"/>
    <mergeCell ref="AM49:AO49"/>
    <mergeCell ref="AS49:AU49"/>
    <mergeCell ref="AY49:BA49"/>
    <mergeCell ref="AY15:BA15"/>
    <mergeCell ref="AR15:AR16"/>
    <mergeCell ref="BB45:BC45"/>
    <mergeCell ref="AY48:BA48"/>
    <mergeCell ref="AS48:AU48"/>
    <mergeCell ref="AM48:AO48"/>
    <mergeCell ref="AY13:BC13"/>
    <mergeCell ref="AA14:AF14"/>
    <mergeCell ref="AG14:AL14"/>
    <mergeCell ref="B52:D52"/>
    <mergeCell ref="G52:J52"/>
    <mergeCell ref="K52:Q52"/>
    <mergeCell ref="B51:D51"/>
    <mergeCell ref="AY50:BA50"/>
    <mergeCell ref="AM50:AO50"/>
    <mergeCell ref="AS50:AU50"/>
    <mergeCell ref="B50:D50"/>
    <mergeCell ref="G50:J50"/>
    <mergeCell ref="AA50:AC50"/>
    <mergeCell ref="AG50:AI50"/>
    <mergeCell ref="K49:Q49"/>
    <mergeCell ref="AA49:AC49"/>
    <mergeCell ref="AG49:AI49"/>
    <mergeCell ref="B49:E49"/>
    <mergeCell ref="G49:J49"/>
    <mergeCell ref="E13:Z14"/>
    <mergeCell ref="AA13:AF13"/>
    <mergeCell ref="E15:T15"/>
    <mergeCell ref="AS15:AU15"/>
    <mergeCell ref="AV15:AV16"/>
    <mergeCell ref="AG15:AI15"/>
    <mergeCell ref="AA15:AC15"/>
    <mergeCell ref="AD15:AD16"/>
    <mergeCell ref="AJ15:AJ16"/>
    <mergeCell ref="AK15:AK16"/>
    <mergeCell ref="M11:P11"/>
    <mergeCell ref="AA11:AC11"/>
    <mergeCell ref="A8:Z8"/>
    <mergeCell ref="AA8:AF8"/>
    <mergeCell ref="A7:D7"/>
    <mergeCell ref="E10:T10"/>
    <mergeCell ref="A5:Z5"/>
    <mergeCell ref="A6:Z6"/>
    <mergeCell ref="AG13:AL13"/>
    <mergeCell ref="B18:B44"/>
    <mergeCell ref="AA9:AF9"/>
    <mergeCell ref="A13:D14"/>
    <mergeCell ref="AF15:AF16"/>
    <mergeCell ref="C18:C44"/>
    <mergeCell ref="V15:Z15"/>
    <mergeCell ref="E11:L11"/>
    <mergeCell ref="AK45:AL45"/>
    <mergeCell ref="AQ45:AR45"/>
    <mergeCell ref="A1:Z1"/>
    <mergeCell ref="A2:Z2"/>
    <mergeCell ref="AM46:AO46"/>
    <mergeCell ref="AS46:AU46"/>
    <mergeCell ref="AA46:AC46"/>
    <mergeCell ref="AG46:AI46"/>
    <mergeCell ref="A3:Z3"/>
    <mergeCell ref="A4:Z4"/>
    <mergeCell ref="AG48:AI48"/>
    <mergeCell ref="AA48:AC48"/>
    <mergeCell ref="AY46:BA46"/>
    <mergeCell ref="B45:E45"/>
    <mergeCell ref="AG45:AI45"/>
    <mergeCell ref="AM45:AO45"/>
    <mergeCell ref="AS45:AU45"/>
    <mergeCell ref="AX45:AZ45"/>
    <mergeCell ref="G45:Z45"/>
    <mergeCell ref="AE45:AF45"/>
  </mergeCells>
  <conditionalFormatting sqref="BA45 BB18:BB45 AJ18:AJ45 AP18:AP45 AV18:AV45 AD18:AD45">
    <cfRule type="containsText" priority="219" dxfId="2" operator="containsText" text="N/A">
      <formula>NOT(ISERROR(SEARCH("N/A",AD18)))</formula>
    </cfRule>
    <cfRule type="cellIs" priority="220" dxfId="1" operator="between">
      <formula>'PLAN GESTION POR PROCESO'!#REF!</formula>
      <formula>'PLAN GESTION POR PROCESO'!#REF!</formula>
    </cfRule>
    <cfRule type="cellIs" priority="221" dxfId="0" operator="between">
      <formula>'PLAN GESTION POR PROCESO'!#REF!</formula>
      <formula>'PLAN GESTION POR PROCESO'!#REF!</formula>
    </cfRule>
    <cfRule type="cellIs" priority="222" dxfId="3" operator="between">
      <formula>'PLAN GESTION POR PROCESO'!#REF!</formula>
      <formula>'PLAN GESTION POR PROCESO'!#REF!</formula>
    </cfRule>
  </conditionalFormatting>
  <conditionalFormatting sqref="AD45">
    <cfRule type="colorScale" priority="10" dxfId="4">
      <colorScale>
        <cfvo type="min" val="0"/>
        <cfvo type="percentile" val="50"/>
        <cfvo type="max"/>
        <color rgb="FFF8696B"/>
        <color rgb="FFFFEB84"/>
        <color rgb="FF63BE7B"/>
      </colorScale>
    </cfRule>
  </conditionalFormatting>
  <conditionalFormatting sqref="AJ45">
    <cfRule type="colorScale" priority="9" dxfId="4">
      <colorScale>
        <cfvo type="min" val="0"/>
        <cfvo type="percentile" val="50"/>
        <cfvo type="max"/>
        <color rgb="FFF8696B"/>
        <color rgb="FFFFEB84"/>
        <color rgb="FF63BE7B"/>
      </colorScale>
    </cfRule>
  </conditionalFormatting>
  <conditionalFormatting sqref="AP45">
    <cfRule type="colorScale" priority="8" dxfId="4">
      <colorScale>
        <cfvo type="min" val="0"/>
        <cfvo type="percentile" val="50"/>
        <cfvo type="max"/>
        <color rgb="FFF8696B"/>
        <color rgb="FFFFEB84"/>
        <color rgb="FF63BE7B"/>
      </colorScale>
    </cfRule>
  </conditionalFormatting>
  <conditionalFormatting sqref="AV45">
    <cfRule type="colorScale" priority="7" dxfId="4">
      <colorScale>
        <cfvo type="min" val="0"/>
        <cfvo type="percentile" val="50"/>
        <cfvo type="max"/>
        <color rgb="FFF8696B"/>
        <color rgb="FFFFEB84"/>
        <color rgb="FF63BE7B"/>
      </colorScale>
    </cfRule>
  </conditionalFormatting>
  <conditionalFormatting sqref="BA45">
    <cfRule type="colorScale" priority="2" dxfId="4">
      <colorScale>
        <cfvo type="min" val="0"/>
        <cfvo type="percentile" val="50"/>
        <cfvo type="max"/>
        <color rgb="FFF8696B"/>
        <color rgb="FFFFEB84"/>
        <color rgb="FF63BE7B"/>
      </colorScale>
    </cfRule>
  </conditionalFormatting>
  <conditionalFormatting sqref="BA18:BA45">
    <cfRule type="colorScale" priority="571" dxfId="4">
      <colorScale>
        <cfvo type="min" val="0"/>
        <cfvo type="percentile" val="50"/>
        <cfvo type="max"/>
        <color rgb="FF63BE7B"/>
        <color rgb="FFFFEB84"/>
        <color rgb="FFF8696B"/>
      </colorScale>
    </cfRule>
  </conditionalFormatting>
  <dataValidations count="9">
    <dataValidation type="list" allowBlank="1" showInputMessage="1" showErrorMessage="1" sqref="AC5">
      <formula1>$BC$8:$BC$11</formula1>
    </dataValidation>
    <dataValidation type="list" allowBlank="1" showInputMessage="1" showErrorMessage="1" sqref="G38:G44">
      <formula1>META02</formula1>
    </dataValidation>
    <dataValidation type="list" allowBlank="1" showInputMessage="1" showErrorMessage="1" sqref="K18:K44">
      <formula1>PROGRAMACION</formula1>
    </dataValidation>
    <dataValidation type="list" allowBlank="1" showInputMessage="1" showErrorMessage="1" promptTitle="Cualquier contenido" error="Escriba un texto " sqref="G18:G37">
      <formula1>META02</formula1>
    </dataValidation>
    <dataValidation type="list" allowBlank="1" showInputMessage="1" showErrorMessage="1" sqref="R18:R44">
      <formula1>INDICADOR</formula1>
    </dataValidation>
    <dataValidation type="list" allowBlank="1" showInputMessage="1" showErrorMessage="1" sqref="V18:V44">
      <formula1>FUENTE</formula1>
    </dataValidation>
    <dataValidation type="list" allowBlank="1" showInputMessage="1" showErrorMessage="1" sqref="W18:W44">
      <formula1>RUBROS</formula1>
    </dataValidation>
    <dataValidation type="list" allowBlank="1" showInputMessage="1" showErrorMessage="1" sqref="X18:X44">
      <formula1>CODIGO</formula1>
    </dataValidation>
    <dataValidation type="list" allowBlank="1" showInputMessage="1" showErrorMessage="1" sqref="U18:U44">
      <formula1>CONTRALORIA</formula1>
    </dataValidation>
  </dataValidations>
  <printOptions/>
  <pageMargins left="0.37" right="0.28" top="0.7480314960629921" bottom="0.7480314960629921" header="0.31496062992125984" footer="0.31496062992125984"/>
  <pageSetup orientation="landscape" paperSize="14"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2">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44</v>
      </c>
      <c r="B1" t="s">
        <v>30</v>
      </c>
      <c r="C1" t="s">
        <v>47</v>
      </c>
      <c r="D1" t="s">
        <v>49</v>
      </c>
      <c r="F1" t="s">
        <v>20</v>
      </c>
    </row>
    <row r="2" spans="1:6" ht="15">
      <c r="A2" t="s">
        <v>38</v>
      </c>
      <c r="B2" t="s">
        <v>45</v>
      </c>
      <c r="D2" t="s">
        <v>50</v>
      </c>
      <c r="F2" t="s">
        <v>56</v>
      </c>
    </row>
    <row r="3" spans="1:6" ht="15">
      <c r="A3" t="s">
        <v>39</v>
      </c>
      <c r="B3" t="s">
        <v>46</v>
      </c>
      <c r="C3" t="s">
        <v>106</v>
      </c>
      <c r="D3" t="s">
        <v>51</v>
      </c>
      <c r="F3" t="s">
        <v>57</v>
      </c>
    </row>
    <row r="4" spans="1:6" ht="15">
      <c r="A4" t="s">
        <v>40</v>
      </c>
      <c r="C4" t="s">
        <v>107</v>
      </c>
      <c r="D4" t="s">
        <v>52</v>
      </c>
      <c r="F4" t="s">
        <v>58</v>
      </c>
    </row>
    <row r="5" spans="1:4" ht="15">
      <c r="A5" t="s">
        <v>41</v>
      </c>
      <c r="C5" t="s">
        <v>108</v>
      </c>
      <c r="D5" t="s">
        <v>53</v>
      </c>
    </row>
    <row r="6" spans="1:7" ht="15">
      <c r="A6" t="s">
        <v>42</v>
      </c>
      <c r="C6" t="s">
        <v>113</v>
      </c>
      <c r="E6" t="s">
        <v>72</v>
      </c>
      <c r="G6" t="s">
        <v>73</v>
      </c>
    </row>
    <row r="7" spans="1:7" ht="15">
      <c r="A7" t="s">
        <v>43</v>
      </c>
      <c r="E7" t="s">
        <v>54</v>
      </c>
      <c r="G7" t="s">
        <v>74</v>
      </c>
    </row>
    <row r="8" spans="5:7" ht="15">
      <c r="E8" t="s">
        <v>55</v>
      </c>
      <c r="G8" t="s">
        <v>75</v>
      </c>
    </row>
    <row r="9" ht="15">
      <c r="E9" t="s">
        <v>70</v>
      </c>
    </row>
    <row r="10" ht="15">
      <c r="E10" t="s">
        <v>71</v>
      </c>
    </row>
    <row r="12" spans="1:8" s="22" customFormat="1" ht="74.25" customHeight="1">
      <c r="A12" s="32"/>
      <c r="C12" s="33"/>
      <c r="D12" s="25"/>
      <c r="H12" s="22" t="s">
        <v>79</v>
      </c>
    </row>
    <row r="13" spans="1:8" s="22" customFormat="1" ht="74.25" customHeight="1">
      <c r="A13" s="32"/>
      <c r="C13" s="33"/>
      <c r="D13" s="25"/>
      <c r="H13" s="22" t="s">
        <v>80</v>
      </c>
    </row>
    <row r="14" spans="1:8" s="22" customFormat="1" ht="74.25" customHeight="1">
      <c r="A14" s="32"/>
      <c r="C14" s="33"/>
      <c r="D14" s="21"/>
      <c r="H14" s="22" t="s">
        <v>81</v>
      </c>
    </row>
    <row r="15" spans="1:8" s="22" customFormat="1" ht="74.25" customHeight="1">
      <c r="A15" s="32"/>
      <c r="C15" s="33"/>
      <c r="D15" s="21"/>
      <c r="H15" s="22" t="s">
        <v>82</v>
      </c>
    </row>
    <row r="16" spans="1:4" s="22" customFormat="1" ht="74.25" customHeight="1" thickBot="1">
      <c r="A16" s="32"/>
      <c r="C16" s="33"/>
      <c r="D16" s="24"/>
    </row>
    <row r="17" spans="1:4" s="22" customFormat="1" ht="74.25" customHeight="1">
      <c r="A17" s="32"/>
      <c r="C17" s="33"/>
      <c r="D17" s="23"/>
    </row>
    <row r="18" spans="1:4" s="22" customFormat="1" ht="74.25" customHeight="1">
      <c r="A18" s="32"/>
      <c r="C18" s="33"/>
      <c r="D18" s="25"/>
    </row>
    <row r="19" spans="1:4" s="22" customFormat="1" ht="74.25" customHeight="1">
      <c r="A19" s="32"/>
      <c r="C19" s="33"/>
      <c r="D19" s="25"/>
    </row>
    <row r="20" spans="1:4" s="22" customFormat="1" ht="74.25" customHeight="1">
      <c r="A20" s="32"/>
      <c r="C20" s="33"/>
      <c r="D20" s="25"/>
    </row>
    <row r="21" spans="1:4" s="22" customFormat="1" ht="74.25" customHeight="1" thickBot="1">
      <c r="A21" s="32"/>
      <c r="C21" s="34"/>
      <c r="D21" s="25"/>
    </row>
    <row r="22" spans="3:4" ht="18.75" thickBot="1">
      <c r="C22" s="34"/>
      <c r="D22" s="23"/>
    </row>
    <row r="23" spans="3:4" ht="18.75" thickBot="1">
      <c r="C23" s="34"/>
      <c r="D23" s="20"/>
    </row>
    <row r="24" spans="3:4" ht="18">
      <c r="C24" s="35"/>
      <c r="D24" s="23"/>
    </row>
    <row r="25" spans="3:4" ht="18">
      <c r="C25" s="35"/>
      <c r="D25" s="25"/>
    </row>
    <row r="26" spans="3:4" ht="18">
      <c r="C26" s="35"/>
      <c r="D26" s="25"/>
    </row>
    <row r="27" spans="3:4" ht="18.75" thickBot="1">
      <c r="C27" s="35"/>
      <c r="D27" s="24"/>
    </row>
    <row r="28" spans="3:4" ht="18">
      <c r="C28" s="35"/>
      <c r="D28" s="23"/>
    </row>
    <row r="29" spans="3:4" ht="18">
      <c r="C29" s="35"/>
      <c r="D29" s="25"/>
    </row>
    <row r="30" spans="3:4" ht="18">
      <c r="C30" s="35"/>
      <c r="D30" s="25"/>
    </row>
    <row r="31" spans="3:4" ht="18">
      <c r="C31" s="35"/>
      <c r="D31" s="25"/>
    </row>
    <row r="32" spans="3:4" ht="18">
      <c r="C32" s="36"/>
      <c r="D32" s="25"/>
    </row>
    <row r="33" spans="3:4" ht="18">
      <c r="C33" s="36"/>
      <c r="D33" s="25"/>
    </row>
    <row r="34" spans="3:4" ht="18">
      <c r="C34" s="36"/>
      <c r="D34" s="24"/>
    </row>
    <row r="35" spans="3:4" ht="18">
      <c r="C35" s="36"/>
      <c r="D35" s="24"/>
    </row>
    <row r="36" spans="3:4" ht="18">
      <c r="C36" s="36"/>
      <c r="D36" s="24"/>
    </row>
    <row r="37" spans="3:4" ht="18">
      <c r="C37" s="36"/>
      <c r="D37" s="24"/>
    </row>
    <row r="38" spans="3:4" ht="18">
      <c r="C38" s="36"/>
      <c r="D38" s="27"/>
    </row>
    <row r="39" spans="3:4" ht="18">
      <c r="C39" s="36"/>
      <c r="D39" s="27"/>
    </row>
    <row r="40" spans="3:4" ht="18">
      <c r="C40" s="37"/>
      <c r="D40" s="27"/>
    </row>
    <row r="41" spans="3:4" ht="18">
      <c r="C41" s="37"/>
      <c r="D41" s="27"/>
    </row>
    <row r="42" spans="3:4" ht="18.75" thickBot="1">
      <c r="C42" s="38"/>
      <c r="D42" s="27"/>
    </row>
    <row r="43" spans="3:4" ht="18">
      <c r="C43" s="39"/>
      <c r="D43" s="23"/>
    </row>
    <row r="44" spans="3:4" ht="18">
      <c r="C44" s="40"/>
      <c r="D44" s="24"/>
    </row>
    <row r="45" spans="3:4" ht="18">
      <c r="C45" s="40"/>
      <c r="D45" s="24"/>
    </row>
    <row r="46" spans="3:4" ht="18">
      <c r="C46" s="40"/>
      <c r="D46" s="27"/>
    </row>
    <row r="47" spans="3:4" ht="18.75" thickBot="1">
      <c r="C47" s="41"/>
      <c r="D47" s="26"/>
    </row>
    <row r="48" ht="18">
      <c r="C48" s="42"/>
    </row>
    <row r="49" ht="18">
      <c r="C49" s="42"/>
    </row>
    <row r="50" ht="18">
      <c r="C50" s="42"/>
    </row>
    <row r="51" ht="18">
      <c r="C51" s="42"/>
    </row>
    <row r="52" ht="18">
      <c r="C52" s="43"/>
    </row>
    <row r="53" ht="18">
      <c r="C53" s="43"/>
    </row>
    <row r="54" ht="18">
      <c r="C54" s="43"/>
    </row>
    <row r="55" ht="18">
      <c r="C55" s="43"/>
    </row>
    <row r="56" ht="18">
      <c r="C56" s="44"/>
    </row>
    <row r="57" ht="18">
      <c r="C57" s="45"/>
    </row>
    <row r="58" ht="18">
      <c r="C58" s="45"/>
    </row>
    <row r="59" ht="18">
      <c r="C59" s="45"/>
    </row>
    <row r="60" ht="18.75" thickBot="1">
      <c r="C60" s="46"/>
    </row>
    <row r="61" ht="18">
      <c r="C61" s="47"/>
    </row>
    <row r="62" ht="18">
      <c r="C62" s="48"/>
    </row>
    <row r="63" ht="18">
      <c r="C63" s="48"/>
    </row>
    <row r="64" ht="18">
      <c r="C64" s="48"/>
    </row>
    <row r="65" ht="18">
      <c r="C65" s="48"/>
    </row>
    <row r="66" ht="18">
      <c r="C66" s="49"/>
    </row>
    <row r="67" ht="18">
      <c r="C67" s="49"/>
    </row>
    <row r="68" ht="18">
      <c r="C68" s="49"/>
    </row>
    <row r="69" ht="18">
      <c r="C69" s="49"/>
    </row>
    <row r="70" ht="18">
      <c r="C70" s="49"/>
    </row>
    <row r="71" ht="18">
      <c r="C71" s="50"/>
    </row>
    <row r="72" ht="18">
      <c r="C72" s="49"/>
    </row>
    <row r="73" ht="18">
      <c r="C73" s="49"/>
    </row>
    <row r="74" ht="18">
      <c r="C74" s="49"/>
    </row>
    <row r="75" ht="18">
      <c r="C75" s="49"/>
    </row>
    <row r="76" ht="18">
      <c r="C76" s="49"/>
    </row>
    <row r="77" ht="18">
      <c r="C77" s="49"/>
    </row>
    <row r="78" ht="18">
      <c r="C78" s="49"/>
    </row>
    <row r="79" ht="18">
      <c r="C79" s="48"/>
    </row>
    <row r="80" ht="18">
      <c r="C80" s="48"/>
    </row>
    <row r="81" ht="18">
      <c r="C81" s="48"/>
    </row>
    <row r="82" ht="18">
      <c r="C82" s="48"/>
    </row>
    <row r="83" ht="18">
      <c r="C83" s="48"/>
    </row>
    <row r="84" ht="18">
      <c r="C84" s="48"/>
    </row>
    <row r="85" ht="18">
      <c r="C85" s="51"/>
    </row>
    <row r="86" ht="18">
      <c r="C86" s="48"/>
    </row>
    <row r="87" ht="18">
      <c r="C87" s="48"/>
    </row>
    <row r="88" ht="18.75" thickBot="1">
      <c r="C88" s="52"/>
    </row>
    <row r="89" ht="18">
      <c r="C89" s="53"/>
    </row>
    <row r="90" ht="18">
      <c r="C90" s="49"/>
    </row>
    <row r="91" ht="18">
      <c r="C91" s="49"/>
    </row>
    <row r="92" ht="18">
      <c r="C92" s="49"/>
    </row>
    <row r="93" ht="18">
      <c r="C93" s="49"/>
    </row>
    <row r="94" ht="18.75" thickBot="1">
      <c r="C94" s="54"/>
    </row>
    <row r="99" spans="2:3" ht="15">
      <c r="B99" t="s">
        <v>34</v>
      </c>
      <c r="C99" t="s">
        <v>59</v>
      </c>
    </row>
    <row r="100" spans="2:3" ht="30">
      <c r="B100" s="29">
        <v>1167</v>
      </c>
      <c r="C100" s="22" t="s">
        <v>60</v>
      </c>
    </row>
    <row r="101" spans="2:3" ht="30">
      <c r="B101" s="29">
        <v>1131</v>
      </c>
      <c r="C101" s="22" t="s">
        <v>61</v>
      </c>
    </row>
    <row r="102" spans="2:3" ht="30">
      <c r="B102" s="29">
        <v>1177</v>
      </c>
      <c r="C102" s="22" t="s">
        <v>62</v>
      </c>
    </row>
    <row r="103" spans="2:3" ht="30">
      <c r="B103" s="29">
        <v>1094</v>
      </c>
      <c r="C103" s="22" t="s">
        <v>63</v>
      </c>
    </row>
    <row r="104" spans="2:3" ht="30">
      <c r="B104" s="29">
        <v>1128</v>
      </c>
      <c r="C104" s="22" t="s">
        <v>64</v>
      </c>
    </row>
    <row r="105" spans="2:3" ht="30">
      <c r="B105" s="29">
        <v>1095</v>
      </c>
      <c r="C105" s="22" t="s">
        <v>65</v>
      </c>
    </row>
    <row r="106" spans="2:3" ht="45">
      <c r="B106" s="29">
        <v>1129</v>
      </c>
      <c r="C106" s="22" t="s">
        <v>66</v>
      </c>
    </row>
    <row r="107" spans="2:3" ht="45">
      <c r="B107" s="29">
        <v>1120</v>
      </c>
      <c r="C107" s="22" t="s">
        <v>67</v>
      </c>
    </row>
    <row r="108" ht="15">
      <c r="B108" s="28"/>
    </row>
    <row r="109" ht="15">
      <c r="B109" s="28"/>
    </row>
  </sheetData>
  <sheetProtection/>
  <conditionalFormatting sqref="C13">
    <cfRule type="colorScale" priority="1" dxfId="4">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cp:lastPrinted>2017-02-28T14:40:47Z</cp:lastPrinted>
  <dcterms:created xsi:type="dcterms:W3CDTF">2016-04-29T15:58:00Z</dcterms:created>
  <dcterms:modified xsi:type="dcterms:W3CDTF">2017-06-06T19:28:01Z</dcterms:modified>
  <cp:category/>
  <cp:version/>
  <cp:contentType/>
  <cp:contentStatus/>
</cp:coreProperties>
</file>