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510" tabRatio="589" activeTab="0"/>
  </bookViews>
  <sheets>
    <sheet name="PLAN GESTION POR PROCESO" sheetId="1" r:id="rId1"/>
    <sheet name="Hoja2" sheetId="2" state="hidden" r:id="rId2"/>
  </sheets>
  <definedNames>
    <definedName name="_xlnm._FilterDatabase" localSheetId="0" hidden="1">'PLAN GESTION POR PROCESO'!$A$17:$BC$45</definedName>
    <definedName name="_xlnm.Print_Area" localSheetId="0">'PLAN GESTION POR PROCESO'!$A$1:$BC$52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 name="_xlnm.Print_Titles" localSheetId="0">'PLAN GESTION POR PROCESO'!$13:$17</definedName>
  </definedNames>
  <calcPr fullCalcOnLoad="1"/>
</workbook>
</file>

<file path=xl/comments1.xml><?xml version="1.0" encoding="utf-8"?>
<comments xmlns="http://schemas.openxmlformats.org/spreadsheetml/2006/main">
  <authors>
    <author>juan.jimenez</author>
  </authors>
  <commentList>
    <comment ref="X17" authorId="0">
      <text>
        <r>
          <rPr>
            <b/>
            <sz val="8"/>
            <rFont val="Tahoma"/>
            <family val="2"/>
          </rPr>
          <t>juan.jimenez:</t>
        </r>
        <r>
          <rPr>
            <sz val="8"/>
            <rFont val="Tahoma"/>
            <family val="2"/>
          </rPr>
          <t xml:space="preserve">
Al insertar el código del proyecto automáticamente se despliega el nombre del proyecto</t>
        </r>
      </text>
    </comment>
    <comment ref="B16" authorId="0">
      <text>
        <r>
          <rPr>
            <b/>
            <sz val="8"/>
            <rFont val="Tahoma"/>
            <family val="2"/>
          </rPr>
          <t>juan.jimenez:</t>
        </r>
        <r>
          <rPr>
            <sz val="8"/>
            <rFont val="Tahoma"/>
            <family val="2"/>
          </rPr>
          <t xml:space="preserve">
Seleccionar el objetivo estratégico asociado al proceso</t>
        </r>
      </text>
    </comment>
    <comment ref="K16" authorId="0">
      <text>
        <r>
          <rPr>
            <b/>
            <sz val="8"/>
            <rFont val="Tahoma"/>
            <family val="2"/>
          </rPr>
          <t>juan.jimenez:</t>
        </r>
        <r>
          <rPr>
            <sz val="8"/>
            <rFont val="Tahoma"/>
            <family val="2"/>
          </rPr>
          <t xml:space="preserve">
Establecer el tipo programación:
- Suma
-Constante
-Creciente
-Decreciente</t>
        </r>
      </text>
    </comment>
    <comment ref="R16" authorId="0">
      <text>
        <r>
          <rPr>
            <b/>
            <sz val="8"/>
            <rFont val="Tahoma"/>
            <family val="2"/>
          </rPr>
          <t>juan.jimenez:</t>
        </r>
        <r>
          <rPr>
            <sz val="8"/>
            <rFont val="Tahoma"/>
            <family val="2"/>
          </rPr>
          <t xml:space="preserve">
Establecer el tipo de indicador para la medición:
- Eficacia
-Efectividad
-Eficiencia</t>
        </r>
      </text>
    </comment>
    <comment ref="T16" authorId="0">
      <text>
        <r>
          <rPr>
            <b/>
            <sz val="8"/>
            <rFont val="Tahoma"/>
            <family val="2"/>
          </rPr>
          <t>juan.jimenez:</t>
        </r>
        <r>
          <rPr>
            <sz val="8"/>
            <rFont val="Tahoma"/>
            <family val="2"/>
          </rPr>
          <t xml:space="preserve">
Establecer la o las dependencias responsables del proceso</t>
        </r>
      </text>
    </comment>
    <comment ref="U16" authorId="0">
      <text>
        <r>
          <rPr>
            <b/>
            <sz val="8"/>
            <rFont val="Tahoma"/>
            <family val="2"/>
          </rPr>
          <t>juan.jimenez:</t>
        </r>
        <r>
          <rPr>
            <sz val="8"/>
            <rFont val="Tahoma"/>
            <family val="2"/>
          </rPr>
          <t xml:space="preserve">
Dejar este apartado para el diligenciamiento en la DPSI</t>
        </r>
      </text>
    </comment>
    <comment ref="V16" authorId="0">
      <text>
        <r>
          <rPr>
            <b/>
            <sz val="8"/>
            <rFont val="Tahoma"/>
            <family val="2"/>
          </rPr>
          <t>juan.jimenez:</t>
        </r>
        <r>
          <rPr>
            <sz val="8"/>
            <rFont val="Tahoma"/>
            <family val="2"/>
          </rPr>
          <t xml:space="preserve">
Asociar la fuente de financiación
-Recursos Inversión
-Recursos Funcionamiento</t>
        </r>
      </text>
    </comment>
    <comment ref="Z16" authorId="0">
      <text>
        <r>
          <rPr>
            <b/>
            <sz val="8"/>
            <rFont val="Tahoma"/>
            <family val="2"/>
          </rPr>
          <t>juan.jimenez:</t>
        </r>
        <r>
          <rPr>
            <sz val="8"/>
            <rFont val="Tahoma"/>
            <family val="2"/>
          </rPr>
          <t xml:space="preserve">
Cuantificar el valor total (en millones de pesos) de cada meta</t>
        </r>
      </text>
    </comment>
    <comment ref="E40" authorId="0">
      <text>
        <r>
          <rPr>
            <b/>
            <sz val="20"/>
            <rFont val="Tahoma"/>
            <family val="2"/>
          </rPr>
          <t>EL CUMPLIMIENTO DE LOS PLANES DE MEJORAMIENTO CON BUREAU VERITAS (CALIDAD) TENDRÁ MAYOR PESO PROPORCIONAL EN EL AVANCE DE ESTA META</t>
        </r>
      </text>
    </comment>
    <comment ref="E41" authorId="0">
      <text>
        <r>
          <rPr>
            <b/>
            <sz val="20"/>
            <rFont val="Tahoma"/>
            <family val="2"/>
          </rPr>
          <t>AMARILLO - METAS TRANSVERSALES ASOCIADAS AL MEJORAMIENTO DEL SISTEMA DE GESTIÓN DE LA ENTIDAD</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<sst xmlns="http://schemas.openxmlformats.org/spreadsheetml/2006/main" count="587" uniqueCount="332">
  <si>
    <t>SECRETARIA DISTRITAL DE GOBIERNO</t>
  </si>
  <si>
    <r>
      <t xml:space="preserve">VIGENCIA DE LA PLANEACIÓN: </t>
    </r>
    <r>
      <rPr>
        <sz val="10"/>
        <rFont val="Arial"/>
        <family val="2"/>
      </rPr>
      <t>2017</t>
    </r>
  </si>
  <si>
    <t>Dependencia: SUBSECRETARÍA DE GESTIÓN INSTITUCIONAL</t>
  </si>
  <si>
    <r>
      <t>Objetivo Proceso:</t>
    </r>
    <r>
      <rPr>
        <sz val="10"/>
        <rFont val="Arial"/>
        <family val="2"/>
      </rPr>
      <t xml:space="preserve"> Adquirir, suministrar y administrar los bienes y servicios que la entidad requiere para el cabal cumplimiento de su misión, a través de la eficiente ejecución de los recursos financieros.</t>
    </r>
  </si>
  <si>
    <r>
      <t>Alcance del Proceso:</t>
    </r>
    <r>
      <rPr>
        <sz val="10"/>
        <rFont val="Arial"/>
        <family val="2"/>
      </rPr>
      <t xml:space="preserve"> </t>
    </r>
  </si>
  <si>
    <t xml:space="preserve">Producto: </t>
  </si>
  <si>
    <r>
      <t>Líder del  Proceso:</t>
    </r>
    <r>
      <rPr>
        <sz val="10"/>
        <rFont val="Arial"/>
        <family val="2"/>
      </rPr>
      <t xml:space="preserve"> Subsecretario de Gestión Institucional </t>
    </r>
  </si>
  <si>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</si>
  <si>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</si>
  <si>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</si>
  <si>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</si>
  <si>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</si>
  <si>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</si>
  <si>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</si>
  <si>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</si>
  <si>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</si>
  <si>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</si>
  <si>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</si>
  <si>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</si>
  <si>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</si>
  <si>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</si>
  <si>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OE</t>
  </si>
  <si>
    <t>OBJETIVO ESTRATÉGICO</t>
  </si>
  <si>
    <t>OBJETIVO ESPECIFICO</t>
  </si>
  <si>
    <t>META CUATRIENAL PLAN ESTRATEGICO SDG</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</si>
  <si>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</si>
  <si>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</si>
  <si>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</si>
  <si>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</si>
  <si>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</si>
  <si>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</si>
  <si>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</si>
  <si>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</si>
  <si>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</si>
  <si>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</si>
  <si>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</si>
  <si>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</si>
  <si>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</si>
  <si>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</si>
  <si>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</si>
  <si>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</si>
  <si>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REPORTA CB0404</t>
  </si>
  <si>
    <t>FUENTE</t>
  </si>
  <si>
    <t>RUBRO GASTO FUNCIONAMIENTO</t>
  </si>
  <si>
    <t xml:space="preserve">PROYECTO DE INVERSIÓN </t>
  </si>
  <si>
    <t>VALOR ESTIMADO (En millones de pesos colombianos)</t>
  </si>
  <si>
    <t>PROGRAMADO</t>
  </si>
  <si>
    <t>EJECUTADO</t>
  </si>
  <si>
    <t>x</t>
  </si>
  <si>
    <t>GF / INV</t>
  </si>
  <si>
    <t>CODIGO</t>
  </si>
  <si>
    <t xml:space="preserve">NOMBRE </t>
  </si>
  <si>
    <t>6. Integrar las herramientas de planeación, gestión y control, con enfoque de innovación, mejoramiento continuo, responsabilidad social, desarrollo integral del talento humano y transparencia</t>
  </si>
  <si>
    <t>Promover la modernización institucional con enfoque basado en resultados que garantice el manejo eficaz y eficiente de los recursos</t>
  </si>
  <si>
    <t>Realizar tres ejercicios de depuración de inventarios  de conformidad con lo establecido en la Resolución 001 de 2001 de la SDH o la norma que la sustituya</t>
  </si>
  <si>
    <t>GESTION</t>
  </si>
  <si>
    <t>Ejercicios de depuración de inventarios realizados</t>
  </si>
  <si>
    <t>Sumatoria de ejercicios de depuración de inventarios realizados de conformidad con la Resolución 001 de 2001</t>
  </si>
  <si>
    <t>N/A</t>
  </si>
  <si>
    <t>SUMA</t>
  </si>
  <si>
    <t>Depuración de inventarios</t>
  </si>
  <si>
    <t>EFICACIA</t>
  </si>
  <si>
    <t>RESOLUCIONES DE BAJA QUE SE ENCUENTRAN EL ELARCHIVO DE GESTION DE LA DIRECCION</t>
  </si>
  <si>
    <t>Dirección Administrativa - Grupo de inventarios</t>
  </si>
  <si>
    <t>SI</t>
  </si>
  <si>
    <t>Sin programación para el primer trimestre</t>
  </si>
  <si>
    <t>Se realizó depuración del inventario de los bienes que no fueron recibidos por la Secretaría Distrital de Seguridad Convivencia y Justicia. Las  actas reposan en el archivo de gestión del grupo de inventarios de la Dirección Administrativa</t>
  </si>
  <si>
    <t>Actas de entrega</t>
  </si>
  <si>
    <t>Formular un (1) plan de modernización de sedes de alcaldías locales para la administración</t>
  </si>
  <si>
    <t>Documento de plan de modernización de sedes de Alcaldías Locales formulado</t>
  </si>
  <si>
    <t>Número de documentos de plan de modernización de sedes priorizados</t>
  </si>
  <si>
    <t>Documento</t>
  </si>
  <si>
    <t>Documentos de trabajo de la formulación del plan de modernización de sedes</t>
  </si>
  <si>
    <t>Dirección Administrativa</t>
  </si>
  <si>
    <t>Sin programación para el trimestre</t>
  </si>
  <si>
    <t>Realizar (1) avalúo técnico que aplique a los bienes inmuebles y a los bienes muebles cuyo valor en libros a 1 de enero de 2017 sea superior o igual a 35 SMLMV</t>
  </si>
  <si>
    <t>Documento de avalúo de bienes con valor superior a 35 SMLMV con vigencia no superior a 24 meses</t>
  </si>
  <si>
    <t>Número de avalúos de bienes inmuebles y muebles cuyo valor en libros a 1 de enero de 2017 sea superior o igual a 35 SMLMV</t>
  </si>
  <si>
    <t>Avalúos</t>
  </si>
  <si>
    <t>INFORME DE AVALUO QUE REPOSA EN EL ARCHIVO DE GESTION</t>
  </si>
  <si>
    <t>Fortalecer los mecanismos de seguridad de las instalaciones que permitan mitigar la probabilidad de pérdida o hurtos de bienes a cargo de la Entidad a través de la implementación de dos (2)  de medios tecnológicos</t>
  </si>
  <si>
    <t>Mecanismos tecnológicos de seguridad implementados</t>
  </si>
  <si>
    <t>Número de mecanismos tecnológicos de seguridad implementados</t>
  </si>
  <si>
    <t>Mecanismos tecnológicos</t>
  </si>
  <si>
    <t>EFECTIVIDAD</t>
  </si>
  <si>
    <t>MECANISMOS IMPLANTADOS</t>
  </si>
  <si>
    <t>GASTOS DE FUNCIONAMIENTO</t>
  </si>
  <si>
    <t>ADQUISICION DE SERVICIOS</t>
  </si>
  <si>
    <t>Se realizó la instalación del circuito cerrado para el área del Despacho, el cual es de propiedad de la entidad, adicionalmente dentro del proceso de vigilancia se incluyó la obligación de instalar un circuito cerrado, que deberá contar con mínimo 20 cámaras de vigilancia distrubuidas en los tres pisos del edificio Bicentenario</t>
  </si>
  <si>
    <t>4 cámaras instaladas en el Despacho del Secretario de Gobierno, Contrato de vigilancia No 1292 de 2017 en el que se incluyó la instalación de 26 nuevas cámaras.</t>
  </si>
  <si>
    <t>Diseñar una (1) herramienta de seguimiento al uso, mantenimiento y consumo generado por los vehículos de propiedad de la Secretaría de Gobierno</t>
  </si>
  <si>
    <t>RETADORA (MEJORA)</t>
  </si>
  <si>
    <t>Herramienta de seguimiento al uso, mantenimiento y consumo generado por los vehículos diseñada</t>
  </si>
  <si>
    <t>Número de herramientas de seguimiento al uso, mantenimiento y consumo generado por los vehículos</t>
  </si>
  <si>
    <t>Herramienta de seguimiento</t>
  </si>
  <si>
    <t>HERRAMIENTA DE CONTROL PARQUE AUTOMOTOR  QUE SE ENCUENTRA EN EL ARCHIVO DE GESTION</t>
  </si>
  <si>
    <t>Se construyó un archivo en excel en el que se diligencian los datos básicos de los vehículos, los gastos por mantenimiento, gastos de combustible y se consolidan todos los gastos</t>
  </si>
  <si>
    <t>Arcivo en excel “Medición gastos y consumos vehículos oficiales”, que reposa en el recurso compartido control_transporte, en la carpeta mantenimiento</t>
  </si>
  <si>
    <t>Establecer la línea base de consumo de papel por dependencias de la SDG para la vigencia 2017</t>
  </si>
  <si>
    <t>Documento de línea base que  identifique el consumo de papel, generado por dependencias</t>
  </si>
  <si>
    <t>Número de documentos con la información de la línea base del consumo de papel</t>
  </si>
  <si>
    <t>ARCHIVO LINEA BASE CONSUMO DE PAPELERIA   QUE SE ENCUENTRA EN EL ARCHIVO DE GESTION</t>
  </si>
  <si>
    <t>Realizar una postulación en el programa sello de calidad Bici Oro de la Secretaría Distrital de Movilidad, para el bici-parqueadero del Edificio Bicentenario.</t>
  </si>
  <si>
    <t>Postulación ante la Secretaría Distrital de Movilidad realizada</t>
  </si>
  <si>
    <t>Número de postulaciones al programa de sello de calidad Bici de Oro</t>
  </si>
  <si>
    <t>Postulación</t>
  </si>
  <si>
    <t>Solicitud de inscripción, acta de visita</t>
  </si>
  <si>
    <t>Se presentó postulación diligenciando formulario por la pagina de la Secretaría Distrital de Movilidad, la cual respondió el  17 de marzo mediante correo electrónico del 17 de marzo que realizarian vista para verificar requisitos el día 31 de marzo. Las actas de visita y correos electrónicos reposan en la Oficina Asesora de Planeación</t>
  </si>
  <si>
    <t>Acta de visita y correo electrónico</t>
  </si>
  <si>
    <t>Contar con el 100% de fuentes lumínicas y sistemas hidrosanitarios ahorradores en las sedes: Archivo Central de Kennedy y Furatena</t>
  </si>
  <si>
    <t>Porcentaje de fuentes lumínicas y sistemas hidrosanitarios ahorradores en las sedes Archivo Central de Kennedy y Furatena sustituidos</t>
  </si>
  <si>
    <t>(No  de sistemas ahorradores de fuentes lumínicas y sistemas hidrosanitarios instalados /  Total de  fuentes lumínicas y sistemas hidrosanitarios por sustituir)*100</t>
  </si>
  <si>
    <t>Lumínicas:
Furatena: 95%
Kennedy: 11%
Hidrosanitarios:
Furatena: 44%
Kennedy: 67%</t>
  </si>
  <si>
    <t>Fuentes lumínicas y sistemas hidrosanitarios</t>
  </si>
  <si>
    <t>Inventarios de fuentes lumínicas y sistemas hidrosanitarios</t>
  </si>
  <si>
    <t>Se han reemplazado 46% de las fuentes luminicas en el archivo central de Kennedy  y el 20% en la sede de Furatena. El informe del contratista reposa en la Oficina Asesora de Planeación.
Está pendiente la información de las fuentes hidrosanitarias.</t>
  </si>
  <si>
    <t>Informe del contratista Titanium</t>
  </si>
  <si>
    <t>Porcentaje de depuración de Pasivos Exigibles</t>
  </si>
  <si>
    <t>83,83% depurado en 2016</t>
  </si>
  <si>
    <t>CRECIENTE</t>
  </si>
  <si>
    <t>Porcentaje de depuración de pasivos</t>
  </si>
  <si>
    <t>Actas de depuración de pasivos exigibles</t>
  </si>
  <si>
    <t>Dirección Financiera</t>
  </si>
  <si>
    <t>Para el primer trimestre
estaba programado depurar el 25% de los pasivos exigibles, con corte a 31 de marzo, el porcentaje
de depuración ascendió al 26.02%, puesto que de los $1.098.849.234, se han liberado $285.942.046,
representados en 37 de los 67 compromisos existentes como pasivo a 1 de enero de 2017</t>
  </si>
  <si>
    <t>1) Cuadro Control de Pasivos Exigibles  de Funcionamiento e Inversión.
2)Acta de Fenecimiento de Pasivos Exigibles</t>
  </si>
  <si>
    <t xml:space="preserve">Para el segundo trimestre estaba programado depurar de manera acumulada, el 50% de los pasivos exigibles, con corte a 30 de junio, el porcentaje
de depuración ascendió al 34,86%, puesto que de los $1.098.849.234, se han depurado $383.110.170 representados en 45 de los 67 compromisos existentes como pasivo a 1 de enero de 2017.  La meta no se logró puesto que los procesos se encuentran en trámite jurídico, los cuales demandan de términos específicos que permitan la expedición de los respectivos actos administrativos que ordenen la depuración. </t>
  </si>
  <si>
    <t>Girar el 93% de las reservas presupuestales definitivas de la Secretaría Distrital de Gobierno</t>
  </si>
  <si>
    <t>Porcentaje de Giro de Reservas Presupuestales</t>
  </si>
  <si>
    <t>(Autorización de giro acumulada de Reservas presupuestales / Reservas definitivas)*100</t>
  </si>
  <si>
    <t>95% Girado en la vigencia 2016</t>
  </si>
  <si>
    <t>Porcentaje de giro de reservas</t>
  </si>
  <si>
    <t>Predis</t>
  </si>
  <si>
    <t>Para el primer trimestre estaba programado girar el 30% de las reservas, con corte a 31 de marzo, la autorización de giro acumulada asciende al 36.4%, puesto que se ha realizado pagos por un monto de $3.657.498.649 de los $10.047.409.246 constituidos como reservas definitivas. El valor antes señalado se discrimina de la siguiente manera: 32.02% girado en gastos de funcionamiento y 39.41% en el presupuesto de inversión directa.</t>
  </si>
  <si>
    <t>Sistema de Presupuesto Distrital - Predis: Informe de Ejecucion Reservas Presupuestales</t>
  </si>
  <si>
    <t>Para el segundo trimestre estaba programado girar de manera acumulada el 50% de las reservas, con corte a 30 de junio, la autorización de giro acumulada asciende al 75,26%, puesto que se ha realizado pagos por un monto de $7.504.862.591 de los $9.971.963.539 constituidos como reservas definitivas. El valor antes señalado se discrimina de la siguiente manera: 68,60% girado en gastos de funcionamiento y 79,83% en el presupuesto de inversión directa.</t>
  </si>
  <si>
    <t xml:space="preserve">Sistema de Presupuesto Distrital - Predis: Informe de Ejecución Reservas Presupuestales
</t>
  </si>
  <si>
    <t>Obtener una calificación promedio de 8,5 puntos en el nivel de satisfacción de los usuarios, respecto a los servicios prestados por la Dirección Financiera</t>
  </si>
  <si>
    <t>Nivel de satisfacción financiera</t>
  </si>
  <si>
    <t>(Sumatoria de los puntajes obtenidos / Total de ítems valorados en la encuesta)*100</t>
  </si>
  <si>
    <t>CONSTANTE</t>
  </si>
  <si>
    <t>Nota de satisfacción</t>
  </si>
  <si>
    <t>Reporte de notas suministrado por la Dirección de Tecnologías e Información</t>
  </si>
  <si>
    <t>Del 3 al 5 de abril de 2017, se aplicó una encuesta para determinar el nivel de satisfacción de los usuarios de la Dirección Financiera durante el primer trimestre de la vigencia. Una vez consolidados los datos, se obtuvo una nota promedio de 9,17 sobre 10. Es importante considerar que la nota más alta hace relación a la atención y prestación del servicio por parte de los servidores de la Dirección Financiera en términos de amabilidad (9,46), y la calificación más baja está enfocada a la oportunidad en la expedición de los estados de cuenta para tramite de las actas de liquidación (8,94), aspecto que llama la atención, toda vez que tal documento se expide de manera casi inmediata.</t>
  </si>
  <si>
    <t>Reporte del  resultado de la encuesta suministrado por la Dirección de Tecnologías e Información</t>
  </si>
  <si>
    <t>La encuesta se encuentra publicada desde el 4 y hasta el 7 de julio, por lo tanto, la nota definitiva se podrá reportar el día 7 en horas de la tarde.</t>
  </si>
  <si>
    <t>Girar las cuentas de prestación de servicios personales en 5 días hábiles, contados a partir del día siguiente de la radicación en la Dirección Financiera (previo cumplimiento de los requisitos)</t>
  </si>
  <si>
    <t>Eficiencia en el pago de cuentas</t>
  </si>
  <si>
    <t>Número de días promedio para realizar los giros</t>
  </si>
  <si>
    <t>6 días</t>
  </si>
  <si>
    <t>Días de pago</t>
  </si>
  <si>
    <t>EFICIENCIA</t>
  </si>
  <si>
    <t>Base de datos de registro de cuentas</t>
  </si>
  <si>
    <t xml:space="preserve">Durante el primer trimestre de la vigencia 2017, el promedio fue de 3.17 dias hábiles, para realiza el pago de las cuentas de contratos de prestación de servicios personales.
En el mes de Enero se  presenta una situación particular, teniendo en cuenta que el 24 de Diciembre se hace el cierre por tesorería, las cuentas desde está fecha quedan para pago a partir de la aprobación del PAC de reservas, esto es desde el 16 de enero de 2017, por lo cual en el mes de enero se presenta un promedio superior de 18 días de mora, sin embargo las cuentas recibidas después de la aprobación del PAC se tramitaron  y antes del nuevo cierre de tesorería, se tramitaron con un promedio de 3.8 días
Para el mes de febrero se presentan 326 solicitudes de ordenes de pago, de las cuales tres de último pago, se devolvieron por no cumplir con los requisitos para el pago y dos quedaron en trámite de pago para el siguiente mes, para un total de 321 ordenes de pago tramitadas con un promedio de trámite de 3.73 días desde la radicación en la dirección financiera hasta la generación de la planilla por el grupo de giros para pago.
Para el mes de marzo se tramitaron un total de 351 ordenes de pago de contratos por  prestación de servicios, presentando un indicador de 2.71 días en promedio de trámite desde la radicación en la dirección financiera hasta la generación de la planilla por el grupo de giros para pago.
</t>
  </si>
  <si>
    <t>Bases de Datos Mensuales del grupo de Giros de la Dirección Financiera</t>
  </si>
  <si>
    <t>Durante el segundo trimestre de la vigencia 2017, el promedio fue de 2,61 dias hábiles, para realizar el pago de las cuentas de contratos de prestación de servicios personales, estos días se consideran a partir del día siguiente a la radicación de las cuentas.
En el mes de abril se tramitaron un total de 405 ordenes de pago de contratos por  prestación de servicios, presentando un indicador de 2.48 días en promedio de trámite desde la radicación en la dirección financiera hasta la generación de la planilla por el grupo de giros para pago.
En el mes de mayo se tramitaron un total de 465 ordenes de pago de contratos por  prestación de servicios, presentando un indicador de 2.69 días en promedio de trámite desde la radicación en la dirección financiera hasta la generación de la planilla por el grupo de giros para pago.
En el mes de marzo se tramitaron un total de 505 ordenes de pago de contratos por  prestación de servicios, presentando un indicador de 2.66 días en promedio de trámite desde la radicación en la dirección financiera hasta la generación de la planilla por el grupo de giros para pago.</t>
  </si>
  <si>
    <t>Gestionar la realización de una socialización a los servidores que tienen competencia en el tema, sobre los alcances y aplicación de la nueva reforma tributaria</t>
  </si>
  <si>
    <t>Socialización alcances reforma tributaria realizada</t>
  </si>
  <si>
    <t>Número de socializaciones gestionadas</t>
  </si>
  <si>
    <t>Socialización</t>
  </si>
  <si>
    <t>Acta de asistencia a la capacitación</t>
  </si>
  <si>
    <t>Como consecuencia de la provisión de encargos en vacancia temporal o definitiva, el grupo de contabilidad de la Dirección Financiera, tuvo cambios en el número de funcionarios que la integran, de tal manera que la carga laboral se vió incrementada en pocos servidores, dificultando la realización de la socialización programada, sin embargo a la fecha se ha solicitado a la Dirección de Gestión del Talento Humano, la posibilidad de incluir tales temas, en el plan de capacitación de la actual vigencia.</t>
  </si>
  <si>
    <t>Liquidar el 100% de los contratos en los que procede liquidación, los cuales hayan terminado en vigencias anteriores o que terminen durante la vigencia de 2017, en los términos legales.</t>
  </si>
  <si>
    <t>Porcentaje de contratos liquidados</t>
  </si>
  <si>
    <t>(Número de contratos liquidados / Número de contratos terminados y que procede liquidación) x 100%</t>
  </si>
  <si>
    <t>Porcentaje</t>
  </si>
  <si>
    <t>Actas de liquidación de los contratos y bases de datos</t>
  </si>
  <si>
    <t>Dirección de Contratación</t>
  </si>
  <si>
    <t>* Para el 1 trimestre de la vigencia del 2017, se realizaron 36 liquidaciones de un total de 76 contratos a liquidar. Es de anotar la base de cálculo varía mes a mes en relación a los contrtos que van terminando</t>
  </si>
  <si>
    <t>* Orfeo
* Expediente Contractual.
*Acta de Liquidacion.</t>
  </si>
  <si>
    <t>* Para el trimestre 2 de la vigencia del 2017, se realizaron 141 liquidaciones de un total de 76 contratos a liquidar (según la línea base reportada al inicio de la vigencia por la Dirección de Contratación). Es de anotar la base de cálculo varía mes a mes en relación a los contratos que van terminando (algunos casos corresponden a terminaciones anticipadas, es decir que al iniciar no se contemplaban como susceptibles de liquidación), para lo cual  la Direccion de Contratación está realizando una revisión de los contratos de las vigencias 2013,2014,2015,2016 y lo corrido de 2017 de que contratos se deden liquidar para establecer y actualizar regularmente la línea base.</t>
  </si>
  <si>
    <t>Registrar el 50% de los procesos de contratación adelantados en la Entidad en el SECOP II.</t>
  </si>
  <si>
    <t>Porcentaje de procesos de contratación registrados en el SECOP II</t>
  </si>
  <si>
    <t>(Número de procesos de contratación registrados en SECOP II / Número de procesos de contratación programados y que aplican para registro en SECOP II) x 100%</t>
  </si>
  <si>
    <t>SECOP II</t>
  </si>
  <si>
    <t>Durante este trimestre solo se radico un ( 1) proceso, que corresponde al servicio de vigilancia el cual fue adelantado por el SECOP II. La base de cálculo se toma del Plan Anual de Adquisiciones.</t>
  </si>
  <si>
    <t>Programación Plan Anual de Adquisiciones y registro en el portal SECOP II</t>
  </si>
  <si>
    <t>Durante este trimestre se radicaron diecisiete (17) procesos, los cuales fueron adelantado por el SECOP II. La base de cálculo se toma del Plan Anual de Adquisiciones, en este plan para la vigencia se ha programado un total de 73 procesos de selección (no incluye Contratación Directa). De acuerdo a este número, se espera incluir en el Secop II como mínimo 37 procesos, es así que de esta base se han radicado 17 procesos, los cuales corresponden al 23% de la meta.</t>
  </si>
  <si>
    <t>Aplicar en la Secretaría Distrital de Gobierno; dentro de su competencia; el 100% de los lineamientos establecidos en la Directiva 12 de 2016 del Alcalde Mayor sobre contratación.</t>
  </si>
  <si>
    <t>Porcentaje de procesos de contratación revisados, asesorados y con asistencia técnica, según los lineamientos de la Directiva 12 de 2016</t>
  </si>
  <si>
    <t>(Número de procesos de contratación de recursos de los FDL revisados, asesorados y con asistencia técnica (procesos nuevos y modificaciones contractuales) / Número de procesos de contratación remitidos por los Alcaldes (as) Locales que cumplen con los criterios de la Directiva 12 de 2016) x 100%</t>
  </si>
  <si>
    <t>Procesos de contratación</t>
  </si>
  <si>
    <t>Para el cumplimiento de este indicador, fueron remitidos por parte de la Direccion para la Gestion del Desarrollo Local para el 1 trimestre lo siguiente: 
1) Licitacion Publica del FDL de Rafael  Uribe prórroga al contrato de interventoría 149-2013. 
2) Concuros de Meritos del FDL de Ciudad Bolivar  prórroga al contrato de interventoría 149-2013. 
3) Adicion contrato obra publica FDL San cristobal 164 de 2015.
4) Revision del proceso de adjudicación del Concurso de Méritos interventoria abierto FDLT CM-029 - 2016
5) Liquidacón de convenio asociación cas 156 de 2012 FDL Kennedy
6) Concepto Incumplimiento en Contrato de obra FDL Kennedy Licitiacion Publica 0059-2015,  Contrato 239-2015
7) Concepto acompañamiento  respuesta observaciones al pliego de condiciones FDL Suba Licitacion Publica 003-2016 
8) Concepto viabilidad Supervision Funcionarios FDL Barrios Unidos 2017
Estos 8 procesos radicados, fueron revisados en su totalidad.</t>
  </si>
  <si>
    <t>* Orfeo 
* Expediente Contractual.</t>
  </si>
  <si>
    <t xml:space="preserve">Para el cumplimiento de este indicador, fueron remitidos por parte de la Dirección para la Gestión del Desarrollo Local para el trimestre 2 lo siguiente: 
1)SANTAFE-CONCURSO DE MÉRITOS,ADICIÓN Y PRÓRROGA REALIZAR LA INTERVENTORÍA TÉCNICA, ADMINISTRATIVA, LEGAL, FINANCIERA, SOCIAL, AMBIENTAL Y S&amp;SO, AL CONTRATO DE OBRA PÚBLICA DERIVADO DE LA LICITACION No. FDLSF-LP-013-2016 (CUYO OBJETO CONTRATAR POR EL SISTEMA DE PRECIO GLOBAL FIJO LOS ESTUDIOS Y DISEÑOS TECNICOS Y A PRECIOS UNITARIOS FIJOS, SIN FORMULA DE AJUSTE, A MONTO AGOTABLE, LA CONSTRUCCION DE LAS OBRAS PARA LA CANCHA SINTETICA DEL PARQUE DE LOS LACHES, EN LA LOCALIDAD DE SANTA FE EN BOGOTÁ D.C.), CONVOCADA POR LA ALCALDÍA LOCAL – FONDO DE DESARROLLO LOCAL DE SANTA FE
2)SANTAFE-LICITACIÓN PUBLICA,ADICIÓN Y PRÓRROGA CONTRATAR POR EL SISTEMA DE PRECIO GLOBAL FIJO LOS ESTUDIOS Y DISEÑOS TECNICOS Y A PRECIOS UNITARIOS FIJOS, SIN FORMULA DE AJUSTE, A MONTO AGOTABLE, LA CONSTRUCCION DE LAS OBRAS PARA LA CANCHA SINTETICA DEL PARQUE DE LOS LACHES, EN LA LOCALIDAD DE SANTA FE EN BOGOTÁ D.C..
3)SAN CRISTOBAL-CONTRATACIÓN DIRECTA,PRORROGA CONTRATAR EL DISEÑO APROVISIONAMIENTO INSTALACIÓN Y PUESTA EN OPERACIÓN DEL SISTEMA DE CABLEADO ESTRUCTURADO, PUNTOS (DATOS, CORRIENTE NORMAL YREGULADA) ,E INSTALACIÓN Y UBICACIÓN DE ESPACIOS PARA LA ALCADIA LOCAL DE SAN CRISTOBAL
4)KENNEDY-LICITACIÓN PUBLICA,PRORROGA REALIZAR A MONTO AGOTABLE EL DIAGNOSTICO, LA ELABORACION DE ESTUDIOS Y DISEÑOS PARA LA REHABILITACION Y/O RECONSTRUCCION DE LA MALLA VIAL DE LA LOCALIDAD DE KENNEDY, GRUPO 1 Y  GRUPO 2, VIGENCIA 2015 - COP 213 DE 2015
5)KENNEDY-LICITACIÓN PUBLICA,PRORROGA REALIZAR A MONTO AGOTABLE EL DIAGNOSTICO, LA ELABORACION DE ESTUDIOS Y DISEÑOS PARA LA REHABILITACION Y/O RECONSTRUCCION DE LA MALLA VIAL DE LA LOCALIDAD DE KENNEDY, GRUPO 1 Y  GRUPO 2, VIGENCIA 2015 -  COP 214 DE 2015
6)KENNEDY-CONTRATACIÓN DIRECTA,PRORROGA REALIZAR LA INTERENTORIA TECNICA, ADMINISTRATIVA, AMBIENTAL, SOCIAL, JURIDICA Y FINANCIERA A LOS CONTRATOS QUE DERIVEN DEL PROCESO CONTRACTUAL CUYO OBJETO ES REALIZAR A MONTO AGOTABLE EL DIAGNOSTICO, ELABORACION DE ESTUDIOS Y DISEÑOS PARA LA REHABILITACION CONSTRUCCION Y/O RECONS-TRUCCION DE LA MALLA VIAL DE LA LOCALIDAD DE KENNEDY GRUPO 1 Y GRUPO 1, VIGENCIA 2015 - COP-INTERVENTORIA 119 DE 2015
7)SUBA-LICITACIÓN PUBLICA,ADICIÓN DESARROLLAR LAS ACTIVIDADES NECESARIAS PARA LOS PROCESOS PREDAGODICOS Y CULTURALES A TRAVES DE LAS DIFERENTES EXPRESIONES ARTISTICAS Y CULTURALES DE FORMACIÓN EN LA LICALIDAD DE SUBA. DE CONFORMIDAD CON EL ANEXO TECNICO.
8)RAFAEL URIBE-LICITACIÓN PUBLICA,PRORROGA MANTENIMIENTO Y/O MEJORAMIENTO INTE-GRAL Y/O DOTACIÓN DE LOS PARQUES VECINALES Y/O DE BOLSILLO DE LA LOCALIDAD DE RAFAEL URIBE URIBE A MONTO AGOTABLE -  CTO 091 DE 2015
9)RAFAEL URIBE-CONTRATACIÓN DIRECTA,PRORROGA INTERVENTORIA MANTENIMIENTO Y/O MEJORAMIENTO INTE-GRAL Y/O DOTACIÓN DE LOS PARQUES VECINALES Y/O DE BOLSILLO DE LA LOCALIDAD DE RAFAEL URIBE URIBE A MONTO AGOTABLE -   CIA 159 DE 2014
10)CIUDAD BOLIVAR-CONTRATACIÓN DIRECTA,ADICIÓN Aunar esfuerzos técnicos, adminisrativos, y financieros entre la Secretaría Distrital de Educación y la Secretaría Distrital de Cultura, Recreación y Deporte, para adelantar las gestiones pertinentes que permitan construir un equipamiento educativo y cultural en el área de cesión de la manzana 10. lote 1, del plan parcial el ensueño de la localidad de CIudad Bolívar.
11)CIUDAD BOLIVAR-CONTRATACIÓN DIRECTA,NUEVA CONTRATACIÓN CONTRATAR EL ARRENDAMIENTO DEL LOCAL COMERCIAL 201 MZ UBICADO EN EL CENTRO COMERCIAL METROSUR PARA EL USO EXCLUSIVO DEL FONDO DE DESARROLLO LOCAL DE CIUDAD BOLIVAR CON EL FIN DE PERMITIR LA EJECUCION DEL PROYECTO DE TITULACIÓN DE PREDIOS COMO PARTE DEL PROGRAMA RECUPERACIÓN, INCORPORACIÓN, VIDA URBANA Y CONTROL DE LA ILEGALIDAD
12)SUMAPAZ-CONTRATACIÓN DIRECTA,NUEVA CONTRATACIÓN contratación, administración y supervisión total del contrato para atención de puntos críticos e inestables en la Localidad de Sumapaz, atendidos con tecnologías en Bioingeniería aplicada en zonas con presencia de procesos de remoción en masa y zonas erosivas
13)SUMAPAZ-LICITACIÓN PUBLICA,NUEVA CONTRATACIÓN REALIZAR POR EL SISTEMA DE PRECIOS UNITARIOS FIJOS SIN FORMULA DE REAJUSTE: MANTENIMIENTO INTEGRAL, REHABILITACIÓN Y LA RECUPERACIÓN DE LA MALLA VIAL LOCAL MEDIANTE LA APLICACIÓN O EXTENDIDO DE PAVIMENTOS RECICLADOS ESTABILIZADOS Y EL DIAGNOSTICO, ESTUDIOS, DISEÑOS Y LA CONSTRUCCIÓN DE OBRAS HIDRÁULICAS COMPLEMENTARIAS, EN LOS CORREGIMIENTOS DE SAN JUAN, BETANIA Y NAZARETH DE LA LOCALIDAD DE SUMAPAZ A MONTO AGOTABLE”, 
14)SUMAPAZ-LICITACIÓN PUBLICA,NUEVA CONTRATACIÓN “PRESTAR EL SERVICIO DE ADMINISTRACION Y OPERACIÓN DE LA MAQUINARIA PESADA Y VOLQUETAS DE PROPIEDAD DEL FONDO DE DESARROLLO LOCAL DE SUMAPAZ, PARA REALIZAR EL MANTENIMIENTO VIAL, ATENDER LAS EMERGENCIAS QUE PUEDAN PRESENTARSE Y REALIZAR JORNADAS DE ASEO DE LA LOCALIDAD
15)SUMAPAZ-LICITACIÓN PUBLICA,NUEVA CONTRATACIÓN REALIZAR INTERVENTORIA TECNICA, ADTVA, FINANCEIRA, AMBIENTAL, SOCIAL Y JURIDICA , RECUPERACIÓN MALLA VIAL DE LOS CORREGIMIENTOS SAN JUAN, BETANIA Y NAZARETH.
16)SANTA FE-LICITACIÓN PUBLICA,ADICIÓN Y PRÓRROGA CONTRATAR POR EL SISTEMA DE PRECIO GLOBAL FIJO LOS ESTUDIOS Y DISEÑOS TECNICOS Y A PRECIOS UNITARIOS FIJOS, SIN FORMULA DE AJUSTE, A MONTO AGOTABLE, LA CONSTRUCCION DE LAS OBRAS PARA LA CANCHA SINTETICA DEL PARQUE DE LOS LACHES, EN LA LOCALIDAD DE SANTA F
17)FONTIBON-CONCURSO DE MÉRITOS,NUEVA CONTRATACIÓN CONTRATACION DEL CONCURSO DE MÉRTIOS PARA ESCOGER CONSULTOR QUE VERIFIQUE LA ESTABILIDAD Y CALIDAD DE OBRAS EJECUTADAS POR EL FDDL.
18)SAN CRISTOBAL-LICITACION PUBLICA,PRORROGA CONTRATAR BAJO LA MODALIDAD DE PRECIOS UNITARIOS FIJOS, NO REAJUSTABLES LA CONSTRUCCIONDEL SALON COMUNAL DEL BARRIO JUAN REY II SECTOR .
19)TEUSAQUILLO-CONCURSO DE MÉRITOS,NUEVA CONTRATACIÓN REALIZAR LA INTERVENTORIA TECNICA, ADTVA, LEGAL, FINANCIERA, SOCIAL, AMBIENTAL, SEGURIDAD Y SALUD EN EL TRABAJO PARA LA EJECUIÓN A MONTO AGOTABLE DE LAS OBRAS Y ACTIVIDADES NECESARIAS PARA LA CONSERVACIÓN DE LA MALLA VIAL LOCAL E INTERMEDIA Y ESPACIO PÚBLICO AL CONTRATO DE OBRA PUBLICA.
20)USME-SIN IDENTIFICAR,PRORROGA CONTRATAR POR EL SISTEMA DE PRECIO GLOBAL FIJO, LA ELABORACIÓN DE LOS ESTUDIOS Y DISEÑOS PARA OBRAS DE MITIGACIÓN EN PUNTOS CRITICOS LOCALIZADOS EN LA LOCALIDAD DE USME.
21)BARRIOS UNIDOS-SIN IDENTIFICAR,NUEVA CONTRATACIÓN CONTRATAR LOS SERVICIOS DE COMISIONISTA COMPRADOR PARA EL SUMINISTRO DE MATERIALES ELEMENTOS Y CONBUSTIBLES CON EL ANIMO DE REALIZAR ACCIONES DE EMBELLECIMIENTO DE ESPACIO PÚBLICO.
22)USAQUEN-SIN IDENTIFICAR,NUEVA CONTRATACIÓN ADQUIRIR A TRAVÉS DE LA BMC-BOLSA MERCANTIL DE COLOMBIA S.A., MATERIALES, ELEMENTOS Y CONSUMIBLES CON CARACTERISTICAS TECNICAS, UNIFORMES Y QUE SE ENCUENTRAN DETALLADAS EN LA FICHA TECNICA.
23)TEUSAQUILLO-SIN IDENTIFICAR,NUEVA CONTRATACIÓN SUMINISTRO DE MATERIALES ELEMENTOS DE CONSUMIBLES CON EL ANIMO DE REALIZAR ACCIONES DE EMBELLECIMIENTO DE ESPACIO PUBLICO EN LA LOCALIDAD DE TEUSAQUILLO 
24)SAN CRISTOBAL-SIN IDENTIFICAR,PRORROGA INGENIERIA HY DESARROLLO URBANISTICO S.A.S. INGEDEUR SE COMPROMETIO BAJO LA MODALIDD DE PRECIOS UNITARIOS FIJOS, NO REAJUSTABLE Y AMONTO AGOTABLE, DIAGNOSTICOS, DISEÑOS Y MODELACIONES, CONSTRUCCIÓN Y/O REHABILITACION Y/O MANTENIMIENTO DE MALLA VIALY ESPACIO PÚBLICO DE LA LOCALIDAD.
25)PUENTE ARANDA-SIN IDENTIFICAR,NUEVA CONTRATACIÓN ADQUISICION DE ELEMETNOS TECNOLOGICOS DE CONFORMIDAD CON EL ANEXO TECNICO. 
26)SUMAPAZ-SIN IDENTIFICAR,NUEVA CONTRATACIÓN DIAGNOSTICO, MANTENIMIENTO Y REPARACIONES LOCATIVAS A LOS SALONES COMUNALES Y/O EQUIPAMENTO COMUNITARIO. 
27)SANTAFE-SIN IDENTIFICAR,ADICIÓN Y PRÓRROGA REALIZAR A TRAVES DEL SISTEMA DE PRECIO GLOBAL FIJO LOS ESTUDIOS, DISEÑOS TECNICOS FIJOS SIN FORMULA DE AJUSTE, A MONTO AGOTABLE, LA CONSTRUCCIÓN DE LAS OBRAS PARA LA CANCHA SINTETICA DEL PARQUE LOS LACHES.
28)USME-SIN IDENTIFICAR,NUEVA CONTRATACIÓN LINEAMIENTOS TECNICOS SOBRE COMPONENTES DE RED (CABLE UTP PARA VOZ Y DATOS, UPS, SWITCHES, AIRE ACONDICIONADO Y GABINETE DE PISO) COMPONENTE DE AUDIO CONFERENCIA Y VIDEO CONFERENCIA PARA LA SALA DE SESIONES DE LA JAL.
29)SAN CRISTOBAL-SIN IDENTIFICAR,PRORROGA INTERVENTORIA TECNICA, ADMINISTRATIVA, FINANCIERA, JURIDICA, DE OBRAS PUBLICAS - MODALIDAD DE PRECIOS UNITARIOS, FIJOS, NO REAJUSTABLES Y A MONTO AGOTABLE, DIAGNOSTICO, DISEÑOS Y MODELACIONES REHABILITACION MALLA VIAL.
30)ENGATIVÁ-BOLSA MERCANTIL,NUEVA CONTRATACIÓN CONTRATAR SERVICIOS DE  COMISIONISTA COMPRADOR PARA EL SUMINISTRO DE MATERIALES, ELEMENTOS PARA EMBELLER EL ESPACIO PUBLICO
31)SANTAFE-BOLSA MERCANTIL,NUEVA CONTRATACIÓN CONTRATAR SERVICIOS DE  COMISIONISTA COMPRADOR PARA EL SUMINISTRO DE MATERIALES, ELEMENTOS PARA EMBELLER EL ESPACIO PUBLICO
32)RAFAEL URIBE-SIN IDENTIFICAR,PRORROGA MANTENIMIENTO Y/O MEJORAMIENTO DE PARQUES, DOTACION 
33)SUBA-LICITACIÓN PUBLICA,NUEVA CONTRATACIÓN 
Estos 33 procesos radicados, fueron revisados en su totalidad. Es decir, que de un total de 33 solicitudes de revisión, asesoría y/o apoyo técnico se cumplió con el 100%.
</t>
  </si>
  <si>
    <t>Realizar 12 seguimientos al cumplimiento del Plan Anual de Adquisiciones aprobado para la vigencia 2017 para la Secretaría Distrital de Gobierno.</t>
  </si>
  <si>
    <t>Número de seguimientos al Plan Anual de Adquisiciones realizados</t>
  </si>
  <si>
    <t xml:space="preserve">Número de seguimientos al Plan Anual de Adquisiciones realizados </t>
  </si>
  <si>
    <t>Seguimientos realizados en la vigencia 2016</t>
  </si>
  <si>
    <t>Seguimientos</t>
  </si>
  <si>
    <t>Reportes de seguimiento, presentaciones, informes</t>
  </si>
  <si>
    <t>Subsecretaría de Gestión Institucional</t>
  </si>
  <si>
    <t>El PAA para la vigencia 2017 fue aprobado el 30 de enero; sin embargo, para este mes se realizó el seguimiento atendiendo a la programación inicial para cada proyecto, se diseñó un reporte en Word.
En los meses de febrero y marzo se continuó el seguimiento en la matriz diseñada y con el reporte; así mismo, se elaboró una presentación en power point.</t>
  </si>
  <si>
    <t>Matriz de seguimiento del PAA diseñada por la Subsecretaría de Gestión Institucional.
Reporte de seguimiento en Word.</t>
  </si>
  <si>
    <t>Matriz de seguimiento del PAA diseñada por la Subsecretaría de Gestión Institucional</t>
  </si>
  <si>
    <t>Realizar 12 seguimientos al cumplimiento de los compromisos concertados  con los Sindicatos Laborales de la Entidad en los acuerdos laborales.</t>
  </si>
  <si>
    <t>Número de seguimientos a los compromisos de los acuerdos laborales de la Entidad realizados</t>
  </si>
  <si>
    <t xml:space="preserve">Número de seguimientos a los compromisos de los acuerdos laborales realizados </t>
  </si>
  <si>
    <t>Archivo de seguimiento</t>
  </si>
  <si>
    <t>Se realizó seguimiento a cada uno de los puntos pendientes de acuerdos sindicales años 2013, 2014, 2015 y 2016</t>
  </si>
  <si>
    <t xml:space="preserve">Cuadro de seguimiento a los puntos pendientes y su acción correspondiente </t>
  </si>
  <si>
    <t>Se ha continuado con el seguimiento a los puntos pendientes del Acuerdo Sindical de vigencias anteriores para dar cumplimiento a las mismas.</t>
  </si>
  <si>
    <t>Garantizar como mínimo el 90%la ejecución presupuestal de los proyectos de inversión gerenciados por la Subsecretaría de Gestión Institucional</t>
  </si>
  <si>
    <t>Porcentaje de ejecución presupuestal de los proyectos de inversión 1120 y 1128</t>
  </si>
  <si>
    <t>(Monto comprometido del presupuesto de los proyectos de inversión 1120 y 1128 / Monto apropiado para la vigencia 2017 de los proyectos de inversión 1120 y 1128) x 100%</t>
  </si>
  <si>
    <t>Ejecución proyectos de inversión 2017: 99%</t>
  </si>
  <si>
    <t>Ejecución presupuestal</t>
  </si>
  <si>
    <t>Ejecuciones PREDIS</t>
  </si>
  <si>
    <t>Del presupuesto asignado para proyectos de inversion para la vigencia 2017  por valor de $10.550.109.000, se han ejecutado con corte al 31 de marzo  $5.656.945.99 correspondientes al 54%</t>
  </si>
  <si>
    <t>Informe inversion con corte al 31 de Marzo</t>
  </si>
  <si>
    <t>Realizar un seguimiento mensual al cumplimiento de las metas proyecto y metas plan de Desarrollo de los proyectos de inversión gerenciados por la Subsecretaría de Gestión Institucional</t>
  </si>
  <si>
    <t>Número de seguimiento al cumplimiento de las metas realizados</t>
  </si>
  <si>
    <t>(Número de seguimientos al cumplimiento de las metas de los proyectos gerenciados en la SGI realizados / Número de seguimientos al cumplimiento de las metas de los proyectos gerenciados en la SGI programados) x 100%</t>
  </si>
  <si>
    <t>Seguimientos 2016</t>
  </si>
  <si>
    <t>Informes de seguimiento a proyectos, presentaciones e información relacionada al cumplimiento de las metas</t>
  </si>
  <si>
    <t>Se realizó cuadro de seguimiento presupuestal y de magnitud física de cada una de las metas proyecto y metas plan de desarrollo, de acuerdo a la información reportada por la parte técnica de cada una de las dependencias responsables de la ejecución de cada proyecto. El promedio según lo reportado genera un avance del 25% de cumplimiento a metas PDD.</t>
  </si>
  <si>
    <t>Carpeta virtual compatida con los Analistas de los proyectos de inversión. 
Informes Ejecutivos de los proyectos de inversión.</t>
  </si>
  <si>
    <t>Establecer la línea base del consumo de papel del proceso durante la vigencia 2017, según la herramienta entregada por la Oficina Asesora de Planeación</t>
  </si>
  <si>
    <t>SOSTENIBILIDAD DEL SISTEMA DE GESTIÓN</t>
  </si>
  <si>
    <t>Línea base del consumo de papel del proceso establecida</t>
  </si>
  <si>
    <t>Línea base del consumo de papel del proceso</t>
  </si>
  <si>
    <t>Consumo de papel 2017</t>
  </si>
  <si>
    <t>Datos entregados por la Dirección Administrativa</t>
  </si>
  <si>
    <t>Establecer línea base del perfil de riesgo del proceso aplicando metodología del manual de gestión del riesgo 1D-PGE-M4</t>
  </si>
  <si>
    <t>SOTENIBILIDAD DEL SISTEMA DE GESTIÓN</t>
  </si>
  <si>
    <t>Línea base del perfil del riesgo</t>
  </si>
  <si>
    <t>Línea Base Perfil del Riesgo</t>
  </si>
  <si>
    <t>Reportes Gestión del Riesgo</t>
  </si>
  <si>
    <t>Mantener el 100% de las acciones correctivas asignadas al proceso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</si>
  <si>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</si>
  <si>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</si>
  <si>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Acciones Correctivas Actualizadas y Documentadas</t>
  </si>
  <si>
    <t>Aplicativo SIG MEJORA</t>
  </si>
  <si>
    <t>Cumplir con el 100% de reportes de riesgos y servicio no conforme del proceso de manera oportuna con destino a la mejora del Sistema de Gestión de la Entidad</t>
  </si>
  <si>
    <t>Cumplimiento en reportes de riesgos de manera oportuna</t>
  </si>
  <si>
    <t>(No. de reportes remitidos oportunamente a la OAP/ No. De reportes relacionados con el Sistema de gestión de la entidad)*100</t>
  </si>
  <si>
    <t>Reportes de Riesgos y Servicio No Conforme</t>
  </si>
  <si>
    <t>Asistir al 100% de las mesas de trabajo, comités o instancias de decisión o consulta relacionadas con el Sistema de Gestión de la Entidad</t>
  </si>
  <si>
    <t>Asistencia a las mesas de trabajo relacionadas con el Sistema de Gestión</t>
  </si>
  <si>
    <t>(No. de espacios en las que se participó/ No. de espacios convocados relacionados con el Sistema de gestión de la entidad)*100</t>
  </si>
  <si>
    <t>Asistencia a mesas de trabajo, comités o instancias de decisión</t>
  </si>
  <si>
    <t>Actas
Memorandos
Correos</t>
  </si>
  <si>
    <t>Cumplir el 100% del Plan de Actualización de la documentación del Sistema de Gestión de la Entidad correspondientes al proceso</t>
  </si>
  <si>
    <t>Cumplimiento del plan de actualización de los procesos en el marco del Sistema de Gestión</t>
  </si>
  <si>
    <t>(No. De Documentos actualizados según el  Plan/No. De Documentos previstos para actualización en el Plan  )*100</t>
  </si>
  <si>
    <t>Plan de Actualización de la Documentación</t>
  </si>
  <si>
    <t>Cumplimiento oportuno al 100% de las actividades consignadas en el plan anticorrupción 2017 o asignadas formalmente en virtud  de su implementación, a desarrollar en el respectivo trimestre según el cronograma establecido en el Plan Publicado.</t>
  </si>
  <si>
    <t>Cumplimiento oportuno Plan Anticorrupción 2017</t>
  </si>
  <si>
    <t>(No. De acciones del plan anticorrupción cumplidas en el trimestre/No. De acciones del plan anticorrupción formuladas para el trimestre en la versión vigente del plan anticorrupción)*100</t>
  </si>
  <si>
    <t>Actividades Cumplidas del Plan Anticorrupción</t>
  </si>
  <si>
    <t>Seguimiento Plan Anticorrupción</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</si>
  <si>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</si>
  <si>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</si>
  <si>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</si>
  <si>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</si>
  <si>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</si>
  <si>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</si>
  <si>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</si>
  <si>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</si>
  <si>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</si>
  <si>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</si>
  <si>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</si>
  <si>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</si>
  <si>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</si>
  <si>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</si>
  <si>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SIG</t>
  </si>
  <si>
    <t>PROGRAMACION</t>
  </si>
  <si>
    <t>INDICADOR</t>
  </si>
  <si>
    <t>ADQUISICION DE BIENES</t>
  </si>
  <si>
    <t>GASTOS DE INVERSION</t>
  </si>
  <si>
    <t>RUTINARIA</t>
  </si>
  <si>
    <t>SERVICIOS PUBLICOS</t>
  </si>
  <si>
    <t>GASTOS GENERALES</t>
  </si>
  <si>
    <t>DECRECIENTE</t>
  </si>
  <si>
    <t>SERVICIOS PERSONALES</t>
  </si>
  <si>
    <t>MEDICIONFINAL</t>
  </si>
  <si>
    <t>CONTRALORIA</t>
  </si>
  <si>
    <t>OTROS GASTOS GENERALES</t>
  </si>
  <si>
    <t>MENSUAL</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</si>
  <si>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</si>
  <si>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</si>
  <si>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</si>
  <si>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</si>
  <si>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</si>
  <si>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</si>
  <si>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</si>
  <si>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</si>
  <si>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</si>
  <si>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</si>
  <si>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</si>
  <si>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</si>
  <si>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</si>
  <si>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</si>
  <si>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</si>
  <si>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</si>
  <si>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</si>
  <si>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El seguimiento al PAA desde la Subsecretaría de Gestión Institucional es permanente, es así que cada mes cuenta con un seguimiento consolidado por dos contratistas (gestoras de proyectos).</t>
  </si>
  <si>
    <t>Se realizó cuadro de seguimiento presupuestal y de magnitud física de cada una de las metas proyecto y metas plan de desarrollo, de acuerdo a la información reportada por la parte técnica de cada una de las dependencias responsables de la ejecución de cada proyecto. El resultado del seguimiento fue que el promedio de cumplimiento de las metas plan se encuentra en un avance físico de 51%.</t>
  </si>
  <si>
    <t>Carpeta virtual compartida con los Analistas de los proyectos de inversión. 
Informes Ejecutivos de los proyectos de inversión.
Presentación al Comité Directivo 28-06-2017.</t>
  </si>
  <si>
    <t>Actualmente, el presupuesto disponible de los proyectos de inversión gerenciados por la Subsecretaría de Gestión Institucional (Proyecto 1120 y 1128) ascienden a la cifra de $11.650.109.000, que corresponde a la sumatoria del presupuesto disponible de los dos proyectos. 
De estos proyectos con corte al 30 de junio se han comprometido $7.647.146.969, cifra que equivale al 65,6% de ejecución.</t>
  </si>
  <si>
    <t>Informe inversion con corte al 30 de Junio
Reporte PREDIS</t>
  </si>
  <si>
    <t>No aplica para este trimestre, toda vez que está programada para ser ejecutada con posterioridad</t>
  </si>
  <si>
    <t>Promedio de cumplimiento de acciones correctivas del proceso tanto en planes de mejora SIG como en Plan de mejora contraloría</t>
  </si>
  <si>
    <t>El proceso cumplió con su reporte de riesgos en el II trimestre</t>
  </si>
  <si>
    <t xml:space="preserve">De 1 mesa de trabajo se asistió a 1 </t>
  </si>
  <si>
    <t>El porcentaje corresponde al avance en la actualización del proceso. A 30 de junio no se contaba con caracterización de proceso (90%), no se tenía matriz de riesgos (80%) y un avance del 29% en la actualización de la demas documentación</t>
  </si>
  <si>
    <t>Corresponde al promedio del cumplimiento de acciones del PAAC en las que participa el proceso, con base en el monitoreo efectuado por la OAP sobre los compromisos del PAAC en la versión 3</t>
  </si>
  <si>
    <t>Depurar el 90% del numero de compromisos constituidos como pasivos exigibles</t>
  </si>
  <si>
    <t>No. De compromisos depurados/No. Pasivos existentes</t>
  </si>
  <si>
    <t>Actualmente, el presupuesto disponible de los proyectos de inversión gerenciados por la Subsecretaría de Gestión Institucional (Proyecto 1120 y 1128) ascienden a la cifra de $11.644.752.667, que corresponde a la sumatoria del presupuesto disponible de los dos proyectos. 
De estos proyectos con corte al 30 de septiembre se han comprometido $11.080.637.081, lo que equivale al 95,1% de ejecución.</t>
  </si>
  <si>
    <t xml:space="preserve">Se realizó cuadro de seguimiento presupuestal y de magnitud física de cada una de las metas proyecto y metas plan de desarrollo, de acuerdo a la información reportada por la parte técnica de cada una de las dependencias responsables de la ejecución de cada proyecto. </t>
  </si>
  <si>
    <t xml:space="preserve">Matriz de Seguimiento </t>
  </si>
  <si>
    <t>Registro fotográfico, conceptos técnicos e informe ejecutivo y actas de baja y acta de comité que se encuentran en la carpeta de gestión del grupo de inventarios de la Dirección Administrativa.</t>
  </si>
  <si>
    <t xml:space="preserve">Se instalaron 2 cámaras y un software en el punto de ingreso de la entrada principal del edificio Bicentenario, para el registro fotográfico de los visitantes. </t>
  </si>
  <si>
    <t xml:space="preserve">Cámaras instaladas en la entrada del edificio bicentenario. Software instalado en los respectivos equipos  </t>
  </si>
  <si>
    <t>Para el tercer trimestre estaba programado depurar de manera acumulada, el 60% de los pasivos exigibles, con corte a 30 de septiembre, el porcentaje
de depuración ascendió al 82,09%, puesto que se han depurado 55 de los 67 compromisos existentes como pasivo a 1 de enero de 2017.</t>
  </si>
  <si>
    <t>Para el tercer trimestre estaba programado girar de manera acumulada el 70% de las reservas, con corte a 30 de septiembre, la autorización de giro acumulada asciende al 92,62%, puesto que se ha realizado pagos por un monto de $9.000.932.625 de los $9.932.425.957 constituidos como reservas definitivas. El valor antes señalado se discrimina de la siguiente manera: 84,13% girado en gastos de funcionamiento y 95,10% en el presupuesto de inversión directa.</t>
  </si>
  <si>
    <r>
      <t>Del 3 al 5 de octubre de 2017, se aplicó una encuesta para determinar el nivel de satisfacción de los usuarios de la Dirección Financiera durante el tercer trimestre de la vigencia. Una vez consolida</t>
    </r>
    <r>
      <rPr>
        <sz val="10"/>
        <rFont val="Arial"/>
        <family val="2"/>
      </rPr>
      <t xml:space="preserve">dos los datos, se obtuvo una nota promedio de 9,54 </t>
    </r>
    <r>
      <rPr>
        <sz val="10"/>
        <color indexed="8"/>
        <rFont val="Arial"/>
        <family val="2"/>
      </rPr>
      <t>sobre 10. Es importante considerar que la nota más alta hace relación a la atención y prestación del servicio por parte de los servidores de la Dirección Financiera en términos de amabilidad (9,73), y la calificación más baja está enfocada a la oportunidad en el pago de los Contratos de Prestación de Servicios Personales (9,08).</t>
    </r>
  </si>
  <si>
    <t>El día 26 de septiembre se realizó en la Alcaldía Local de la Candelaria, la socialización enfocada a presentar los alcances y modificaciones de la reforma tributaria, a esta socialización asistieron 27 servidores.</t>
  </si>
  <si>
    <t>Se realizó el comité de inventerios número 3  del 21 de septiembre, donde se aprobó dar de baja licencias de software, equipos de cómputo, vehículo, e instrumentos musicales.</t>
  </si>
  <si>
    <t xml:space="preserve">Se incorporó en el aplicativo SI CAPITAL, el avalúo de 70 bienes muebles, por un valor total de $1,389,266,633, con fecha de corte del 29 de septiembre. Adicionalmente se solicitó al DADEP el reporte de avalúos de los bienes inmuebles cuya administración esta a cargo de la SDG, ya que este es el ente encargado de realizar dichos avaluos.  </t>
  </si>
  <si>
    <t>Archivo con la relacion de bienes superiores 35 SMLMV e informe en excel entregado por el avaluador, que reposan en el grupo de inventarios de la Dirección Administrativa. Contrato de avalúo 819 de 2016. Registro en el módulo SAI del aplicativo SI-CAPITAL. Solicitud de valor real de bienes inmuebles mediante radicado  20174200337901.</t>
  </si>
  <si>
    <t>1) Cuadro Control de Pasivos Exigibles  de Funcionamiento e Inversión.
2) Acta de Depuración de Pasivos Exigibles</t>
  </si>
  <si>
    <t xml:space="preserve">Para el cumplimiento de este indicador, fueron remitidos por parte de la Dirección para la Gestión del Desarrollo Local para el trimestre 3 lo siguiente:
1)Celebración y liquidación del contrato de prestación de servicios No. 098 de 2015.
2)Justificación gastos de administarción en contratos estatales
3)Licitación pública procesos de sensibilización, control problemas ambientales 
4)Concepto obras de demolición 
5)Viabilidad respecto de estudios y docuementos
6)Cocnepto adición y prorroga
7)Concepto estudios y documentos previos
8)Concepto estudios y documentos previos
9)Concepto prorroga contrato - demoliciones infractores de espacio publico 
10)Observación proceso 008-2017 LP
11)Solicitud de prorroga y adición - parque
12)Solicitud concepto dotación equipos celulares
13)Concepto estudios y documentos previos - mitigación de riesgo por cambio climatico - equipos optimos Cuerpo Oficial de Bomberos
14)Solicitud de prorroga y adición - 
15)Solicitud de viabilidad de estudios y documentos previos
16)Concepto juridico formalizar entrega salon comunal
17)Concepto juridico - informe con relacion a exigencias legales para suscribir convenios de asociación con entidad sin animo de lucro
18)42962
19)Concepto estudios y documentos previos
20)Concepto prorroga convenio interadministrativo 
21)Concepto remiten docuemntos inhabilidad miembro de consorcio 
22)Concepto interventoria tecnica, financiera, Contable.
23)Solicitud concepto viabilidad prorroga contrato interadministrativo
24)Concepto contratar la adquisición de equipamento casas de integarción familiar
25)Concepto estudios y documentos previos -- licitación pública
26)Solicitud concepto para perfeccionar convenio - uso y apro´piación de tecnologias.
27)Solicitud consideración de adición 
28)Solicitud concepto adición y prorroga - interventoria
29)Solicitud concepto construcción 4 estructuras de contención 
30)Concepto estudios y documentos previos 
31)Solicitud concepto prorroga y adición 
32)Solicitud concepto contrato realidad
33)Solicitud concepto contrato interadministrativo 
34)Solicitud concepto contrato nuevo por estado de gravidez
35)Solicitud concepto justificación gastos de administración 
36)Solicitud viabilidad estudios y documentos previos proceso concurso de meritos. 
37)Solicitud concepto  continuidad contrato de arrendamiento 
38)Concepto estudios y documentos previos 
39)Solicitud concepto liquidacion
40)Solicitud concepto contrato de obra pubnlica 234-2015
41)Solicitud concepto estudios y documentos previos
42)Solicitud estudios y documentos previos
43)Solicitud concepto reconocer mayores valores causados en un contrato 
44)Soicitud concepto actuaciones que se deben tenerdesde el almacén de los FDL  frente a ingresos de los diversos proyectos de inversión 
45)Concepto procesos de liquidación y desembolso en contratos estatales.
46)Concepto concepto traspaso UBA MOVIL.
47)Solicitud conpeto prorroga CPS.
48)Solicitud modificación contrato prestacion de servicios 087-2016
49)Concepto sobre la meta del plan de desarrollo local en donde se establece adecuar la sede adtva local.
50)Solicitud lineamientos juridicos para liquidación de ocntrato de obras públicas No. 218 .
51)Solicitud concepto proceso de liquidación y desembolso CPS 098-2013 FDLB Y UNION TEMPORAL SALUD AMBIENTAL .
52)Solicitud concepto en relación con el CPS 087-2016 procesos para fortalecer encuentros y comités comunitarios de seguridad.
53)RESPUESTA VIABILIDAD ESTUDIOS PREVIOS PARA PROCESO MINIMA CUANTIA.
54)ACLARAR RESPUESTA CONTRATO INTERADMINISTARTIVO REDUCCION Y MITIGACION DE RIESGOS FRENTE AL CAMBIO CLIMATICO </t>
  </si>
  <si>
    <r>
      <t>Durante el tercer trimestre de la vigencia 2017, el promedio fue de</t>
    </r>
    <r>
      <rPr>
        <sz val="10"/>
        <rFont val="Arial"/>
        <family val="2"/>
      </rPr>
      <t xml:space="preserve"> 3,73</t>
    </r>
    <r>
      <rPr>
        <sz val="10"/>
        <color indexed="8"/>
        <rFont val="Arial"/>
        <family val="2"/>
      </rPr>
      <t xml:space="preserve"> dias hábiles, para realizar el pago de las 1.595 cuentas de contratos de prestación de servicios personales, estos días se consideran a partir del día siguiente a la radicación de las cuentas en la Dirección Financiera.
En el mes de julio se tramitaron un total de 520 ordenes de pago de contratos por  prestación de servicios, en el mes de agosto se tramitaron un total de 537 ordenes de pago de este mismo tipo de contratos,  finalmente en el mes de septiembre se tramitaron 538 ordenes de pago de CPS. </t>
    </r>
  </si>
  <si>
    <t>* Para el trimestre 3 de la vigencia del 2017, se realizaron 93 liquidaciones de un total de 93 contratos a liquidar. Es de anotar la base de cálculo varía mes a mes en relación a los contratos que van terminando (algunos casos corresponden a terminaciones anticipadas, es decir que al iniciar no se contemplaban como susceptibles de liquidación), para lo cual  la Direccion de Contratación está realizando una revisión de los contratos de las vigencias 2013, 2014, 2015, 2016 y lo corrido de 2017 de que contratos se deden liquidar para establecer y actualizar regularmente la línea base.</t>
  </si>
  <si>
    <t>Para este trimestre se publicaron 16 procesos y en lo corrido del año un total de 34 proceso de selección publicados (no incluye contratación directa) y actualmente el Plan Anual de Adquisiciones tiene un total de 66 líneas de procesos de contratación diferentes a contratación directa. Eso quiere decir que se ha publicado el 51,5%.</t>
  </si>
  <si>
    <t>Informe inversión con corte al 30 de Septiembre
Reporte PREDIS</t>
  </si>
  <si>
    <t>El proceso cuenta con 98 acciones correctias en plan de mejora SIG de las cuales 12 presentan vencimiento. En plan de mejora contraloría no presenta vencimiento en las 28 acciones correctivas asignadas</t>
  </si>
  <si>
    <t>El proceso cumplió con su reporte de riesgos en el III trimestre</t>
  </si>
  <si>
    <t>El proceso asistió a las 2 mesas convocadas</t>
  </si>
  <si>
    <t>El porcentaje corresponde al avance en la actualización del proceso. A 30 de septiembre no se contaba con caracterización de proceso (100%), no se tenía matriz de riesgos (90%) y un avance del 48% en la actualización de la demas documentación</t>
  </si>
  <si>
    <t>Corresponde al promedio del cumplimiento de acciones del PAAC en las que participa el proceso, con base en el monitoreo efectuado por la OAP sobre los compromisos del PAAC en la versión 4</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</si>
</sst>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0.0%"/>
    <numFmt numFmtId="187" formatCode="[$$-240A]\ #,##0.00"/>
    <numFmt numFmtId="188" formatCode="* #,##0.00&quot;    &quot;;\-* #,##0.00&quot;    &quot;;* \-#&quot;    &quot;;@\ "/>
  </numFmts>
  <fonts count="73">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8"/>
      <name val="Tahoma"/>
      <family val="2"/>
    </font>
    <font>
      <b/>
      <sz val="8"/>
      <name val="Tahoma"/>
      <family val="2"/>
    </font>
    <font>
      <sz val="14"/>
      <name val="Arial Narrow"/>
      <family val="2"/>
    </font>
    <font>
      <sz val="11"/>
      <name val="Calibri"/>
      <family val="2"/>
    </font>
    <font>
      <b/>
      <sz val="22"/>
      <name val="Arial"/>
      <family val="2"/>
    </font>
    <font>
      <b/>
      <sz val="20"/>
      <name val="Tahoma"/>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b/>
      <sz val="26"/>
      <color indexed="8"/>
      <name val="Arial"/>
      <family val="2"/>
    </font>
    <font>
      <b/>
      <sz val="12"/>
      <color indexed="8"/>
      <name val="Arial Rounded MT Bold"/>
      <family val="2"/>
    </font>
    <font>
      <b/>
      <sz val="11"/>
      <color indexed="8"/>
      <name val="Arial"/>
      <family val="2"/>
    </font>
    <font>
      <b/>
      <sz val="20"/>
      <color indexed="8"/>
      <name val="Arial"/>
      <family val="2"/>
    </font>
    <font>
      <sz val="14"/>
      <color indexed="8"/>
      <name val="Arial"/>
      <family val="2"/>
    </font>
    <font>
      <b/>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0"/>
      <color rgb="FF000000"/>
      <name val="Arial"/>
      <family val="2"/>
    </font>
    <font>
      <b/>
      <sz val="26"/>
      <color theme="1"/>
      <name val="Arial"/>
      <family val="2"/>
    </font>
    <font>
      <b/>
      <sz val="12"/>
      <color theme="1"/>
      <name val="Arial Rounded MT Bold"/>
      <family val="2"/>
    </font>
    <font>
      <b/>
      <sz val="11"/>
      <color theme="1"/>
      <name val="Arial"/>
      <family val="2"/>
    </font>
    <font>
      <b/>
      <sz val="18"/>
      <color theme="1"/>
      <name val="Calibri"/>
      <family val="2"/>
    </font>
    <font>
      <sz val="14"/>
      <color theme="1"/>
      <name val="Arial"/>
      <family val="2"/>
    </font>
    <font>
      <b/>
      <sz val="20"/>
      <color theme="1"/>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8" tint="-0.24997000396251678"/>
        <bgColor indexed="64"/>
      </patternFill>
    </fill>
    <fill>
      <patternFill patternType="solid">
        <fgColor rgb="FF0070C0"/>
        <bgColor indexed="64"/>
      </patternFill>
    </fill>
    <fill>
      <patternFill patternType="solid">
        <fgColor rgb="FFFFFF00"/>
        <bgColor indexed="64"/>
      </patternFill>
    </fill>
    <fill>
      <patternFill patternType="solid">
        <fgColor theme="2" tint="-0.24997000396251678"/>
        <bgColor indexed="64"/>
      </patternFill>
    </fill>
    <fill>
      <patternFill patternType="solid">
        <fgColor theme="2"/>
        <bgColor indexed="64"/>
      </patternFill>
    </fill>
    <fill>
      <patternFill patternType="solid">
        <fgColor rgb="FF00B050"/>
        <bgColor indexed="64"/>
      </patternFill>
    </fill>
    <fill>
      <patternFill patternType="solid">
        <fgColor rgb="FFFFFFFF"/>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medium"/>
      <right style="thin"/>
      <top style="thin"/>
      <bottom style="thin"/>
    </border>
    <border>
      <left style="medium"/>
      <right style="thin"/>
      <top style="thin"/>
      <bottom style="medium"/>
    </border>
    <border>
      <left style="thin"/>
      <right/>
      <top/>
      <bottom/>
    </border>
    <border>
      <left style="thin"/>
      <right/>
      <top style="thin"/>
      <bottom style="thin"/>
    </border>
    <border>
      <left style="medium"/>
      <right style="thin"/>
      <top style="medium"/>
      <bottom style="thin"/>
    </border>
    <border>
      <left style="thin"/>
      <right style="thin"/>
      <top/>
      <bottom/>
    </border>
    <border>
      <left style="thin">
        <color rgb="FF1A1A1A"/>
      </left>
      <right style="thin">
        <color rgb="FF1A1A1A"/>
      </right>
      <top style="thin">
        <color rgb="FF1A1A1A"/>
      </top>
      <bottom style="thin">
        <color rgb="FF1A1A1A"/>
      </bottom>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3" fillId="20" borderId="0" applyNumberFormat="0" applyBorder="0" applyAlignment="0" applyProtection="0"/>
    <xf numFmtId="0" fontId="42" fillId="21" borderId="0" applyNumberFormat="0" applyBorder="0" applyAlignment="0" applyProtection="0"/>
    <xf numFmtId="0" fontId="43" fillId="22" borderId="1" applyNumberFormat="0" applyAlignment="0" applyProtection="0"/>
    <xf numFmtId="0" fontId="44" fillId="2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7" fillId="30" borderId="1" applyNumberFormat="0" applyAlignment="0" applyProtection="0"/>
    <xf numFmtId="0" fontId="48"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8" fontId="3"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xf numFmtId="0" fontId="3" fillId="0" borderId="0">
      <alignment/>
      <protection/>
    </xf>
    <xf numFmtId="0" fontId="0" fillId="33" borderId="4" applyNumberFormat="0" applyFont="0" applyAlignment="0" applyProtection="0"/>
    <xf numFmtId="9" fontId="3" fillId="0" borderId="0" applyFill="0" applyBorder="0" applyAlignment="0" applyProtection="0"/>
    <xf numFmtId="9" fontId="0" fillId="0" borderId="0" applyFont="0" applyFill="0" applyBorder="0" applyAlignment="0" applyProtection="0"/>
    <xf numFmtId="9" fontId="3" fillId="0" borderId="0" applyFill="0" applyBorder="0" applyAlignment="0" applyProtection="0"/>
    <xf numFmtId="0" fontId="3" fillId="34" borderId="0" applyNumberFormat="0" applyBorder="0" applyAlignment="0" applyProtection="0"/>
    <xf numFmtId="0" fontId="50" fillId="22"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xf numFmtId="0" fontId="3" fillId="35" borderId="0" applyNumberFormat="0" applyBorder="0" applyAlignment="0" applyProtection="0"/>
  </cellStyleXfs>
  <cellXfs count="244">
    <xf numFmtId="0" fontId="0" fillId="0" borderId="0" xfId="0" applyFont="1" applyAlignment="1">
      <alignment/>
    </xf>
    <xf numFmtId="0" fontId="57" fillId="36" borderId="0" xfId="0" applyFont="1" applyFill="1" applyAlignment="1">
      <alignment/>
    </xf>
    <xf numFmtId="0" fontId="3" fillId="36" borderId="0" xfId="0" applyFont="1" applyFill="1" applyBorder="1" applyAlignment="1">
      <alignment horizontal="left" vertical="center" wrapText="1"/>
    </xf>
    <xf numFmtId="0" fontId="57" fillId="36" borderId="0" xfId="0" applyFont="1" applyFill="1" applyAlignment="1">
      <alignment horizontal="center"/>
    </xf>
    <xf numFmtId="9" fontId="3" fillId="36" borderId="10" xfId="56"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19" borderId="11" xfId="0" applyFont="1" applyFill="1" applyBorder="1" applyAlignment="1">
      <alignment horizontal="center" vertical="center" wrapText="1"/>
    </xf>
    <xf numFmtId="9" fontId="58" fillId="36" borderId="10" xfId="56" applyFont="1" applyFill="1" applyBorder="1" applyAlignment="1">
      <alignment horizontal="center" vertical="center" wrapText="1"/>
    </xf>
    <xf numFmtId="0" fontId="58" fillId="36" borderId="0" xfId="0" applyFont="1" applyFill="1" applyBorder="1" applyAlignment="1">
      <alignment vertical="center" wrapText="1"/>
    </xf>
    <xf numFmtId="0" fontId="58" fillId="36" borderId="0" xfId="0" applyFont="1" applyFill="1" applyAlignment="1">
      <alignment/>
    </xf>
    <xf numFmtId="0" fontId="57" fillId="36" borderId="0" xfId="0" applyFont="1" applyFill="1" applyAlignment="1">
      <alignment vertical="top" wrapText="1"/>
    </xf>
    <xf numFmtId="0" fontId="2" fillId="38" borderId="10" xfId="0" applyFont="1" applyFill="1" applyBorder="1" applyAlignment="1">
      <alignment horizontal="center" vertical="center" wrapText="1"/>
    </xf>
    <xf numFmtId="0" fontId="59" fillId="36" borderId="0" xfId="0" applyFont="1" applyFill="1" applyBorder="1" applyAlignment="1">
      <alignment vertical="center"/>
    </xf>
    <xf numFmtId="0" fontId="57" fillId="36" borderId="0" xfId="0" applyFont="1" applyFill="1" applyBorder="1" applyAlignment="1">
      <alignment/>
    </xf>
    <xf numFmtId="0" fontId="60" fillId="0" borderId="12" xfId="0" applyFont="1" applyFill="1" applyBorder="1" applyAlignment="1">
      <alignment horizontal="justify" vertical="center" wrapText="1"/>
    </xf>
    <xf numFmtId="0" fontId="60" fillId="0" borderId="10" xfId="0" applyFont="1" applyFill="1" applyBorder="1" applyAlignment="1">
      <alignment horizontal="center" vertical="center" wrapText="1"/>
    </xf>
    <xf numFmtId="0" fontId="0" fillId="0" borderId="0" xfId="0" applyAlignment="1">
      <alignment wrapText="1"/>
    </xf>
    <xf numFmtId="0" fontId="60" fillId="0" borderId="13" xfId="0" applyFont="1" applyFill="1" applyBorder="1" applyAlignment="1">
      <alignment horizontal="justify" vertical="center" wrapText="1"/>
    </xf>
    <xf numFmtId="0" fontId="60" fillId="0" borderId="10" xfId="0" applyFont="1" applyFill="1" applyBorder="1" applyAlignment="1">
      <alignment horizontal="justify" vertical="center" wrapText="1"/>
    </xf>
    <xf numFmtId="0" fontId="60" fillId="0" borderId="14" xfId="0" applyFont="1" applyFill="1" applyBorder="1" applyAlignment="1">
      <alignment horizontal="justify" vertical="center" wrapText="1"/>
    </xf>
    <xf numFmtId="0" fontId="60" fillId="0" borderId="15" xfId="0" applyFont="1" applyFill="1" applyBorder="1" applyAlignment="1">
      <alignment horizontal="justify" vertical="center" wrapText="1"/>
    </xf>
    <xf numFmtId="0" fontId="60" fillId="0" borderId="11"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4" fillId="36" borderId="0" xfId="0" applyFont="1" applyFill="1" applyBorder="1" applyAlignment="1">
      <alignment horizontal="center"/>
    </xf>
    <xf numFmtId="0" fontId="58" fillId="36" borderId="10" xfId="56" applyNumberFormat="1" applyFont="1" applyFill="1" applyBorder="1" applyAlignment="1">
      <alignment horizontal="center" vertical="center" wrapText="1"/>
    </xf>
    <xf numFmtId="0" fontId="61" fillId="0" borderId="0" xfId="0" applyFont="1" applyAlignment="1">
      <alignment horizontal="justify"/>
    </xf>
    <xf numFmtId="0" fontId="62" fillId="10" borderId="16" xfId="0" applyFont="1" applyFill="1" applyBorder="1" applyAlignment="1">
      <alignment horizontal="justify" vertical="center" wrapText="1"/>
    </xf>
    <xf numFmtId="0" fontId="62" fillId="36" borderId="16" xfId="0" applyFont="1" applyFill="1" applyBorder="1" applyAlignment="1">
      <alignment horizontal="justify" vertical="center" wrapText="1"/>
    </xf>
    <xf numFmtId="0" fontId="8" fillId="8" borderId="10" xfId="0" applyFont="1" applyFill="1" applyBorder="1" applyAlignment="1">
      <alignment horizontal="center" vertical="center" wrapText="1"/>
    </xf>
    <xf numFmtId="0" fontId="8" fillId="8" borderId="10" xfId="0" applyFont="1" applyFill="1" applyBorder="1" applyAlignment="1">
      <alignment horizontal="justify" vertical="center" wrapText="1"/>
    </xf>
    <xf numFmtId="0" fontId="62" fillId="8" borderId="16" xfId="0" applyFont="1" applyFill="1" applyBorder="1" applyAlignment="1">
      <alignment horizontal="justify" vertical="center" wrapText="1"/>
    </xf>
    <xf numFmtId="0" fontId="62" fillId="8" borderId="17" xfId="0" applyFont="1" applyFill="1" applyBorder="1" applyAlignment="1">
      <alignment horizontal="justify" vertical="center" wrapText="1"/>
    </xf>
    <xf numFmtId="0" fontId="8" fillId="39" borderId="18" xfId="0" applyFont="1" applyFill="1" applyBorder="1" applyAlignment="1">
      <alignment horizontal="justify" vertical="center" wrapText="1"/>
    </xf>
    <xf numFmtId="0" fontId="8" fillId="39" borderId="16" xfId="0" applyFont="1" applyFill="1" applyBorder="1" applyAlignment="1">
      <alignment horizontal="justify" vertical="center" wrapText="1"/>
    </xf>
    <xf numFmtId="0" fontId="8" fillId="11" borderId="10" xfId="0" applyFont="1" applyFill="1" applyBorder="1" applyAlignment="1">
      <alignment horizontal="justify" vertical="center" wrapText="1"/>
    </xf>
    <xf numFmtId="0" fontId="8" fillId="11" borderId="16" xfId="0" applyFont="1" applyFill="1" applyBorder="1" applyAlignment="1">
      <alignment horizontal="justify" vertical="center" wrapText="1"/>
    </xf>
    <xf numFmtId="0" fontId="8" fillId="40" borderId="16" xfId="0" applyFont="1" applyFill="1" applyBorder="1" applyAlignment="1">
      <alignment horizontal="justify" vertical="center" wrapText="1"/>
    </xf>
    <xf numFmtId="0" fontId="62" fillId="40" borderId="19" xfId="0" applyFont="1" applyFill="1" applyBorder="1" applyAlignment="1">
      <alignment horizontal="justify" vertical="center" wrapText="1"/>
    </xf>
    <xf numFmtId="0" fontId="62" fillId="40" borderId="16" xfId="0" applyFont="1" applyFill="1" applyBorder="1" applyAlignment="1">
      <alignment horizontal="justify" vertical="center" wrapText="1"/>
    </xf>
    <xf numFmtId="0" fontId="8" fillId="40" borderId="10" xfId="0" applyFont="1" applyFill="1" applyBorder="1" applyAlignment="1">
      <alignment vertical="center" wrapText="1"/>
    </xf>
    <xf numFmtId="0" fontId="62" fillId="13" borderId="18" xfId="0" applyFont="1" applyFill="1" applyBorder="1" applyAlignment="1">
      <alignment horizontal="justify" vertical="center" wrapText="1"/>
    </xf>
    <xf numFmtId="0" fontId="62" fillId="13" borderId="16" xfId="0" applyFont="1" applyFill="1" applyBorder="1" applyAlignment="1">
      <alignment horizontal="justify" vertical="center" wrapText="1"/>
    </xf>
    <xf numFmtId="0" fontId="8" fillId="13" borderId="16" xfId="0" applyFont="1" applyFill="1" applyBorder="1" applyAlignment="1">
      <alignment horizontal="justify" vertical="center" wrapText="1"/>
    </xf>
    <xf numFmtId="0" fontId="63" fillId="13" borderId="16" xfId="0" applyFont="1" applyFill="1" applyBorder="1" applyAlignment="1">
      <alignment horizontal="justify" vertical="center" wrapText="1"/>
    </xf>
    <xf numFmtId="0" fontId="62" fillId="13" borderId="20" xfId="0" applyFont="1" applyFill="1" applyBorder="1" applyAlignment="1">
      <alignment horizontal="left" vertical="center" wrapText="1"/>
    </xf>
    <xf numFmtId="0" fontId="62" fillId="13" borderId="17" xfId="0" applyFont="1" applyFill="1" applyBorder="1" applyAlignment="1">
      <alignment horizontal="justify" vertical="center" wrapText="1"/>
    </xf>
    <xf numFmtId="0" fontId="8" fillId="13" borderId="18" xfId="0" applyFont="1" applyFill="1" applyBorder="1" applyAlignment="1">
      <alignment horizontal="justify" vertical="center" wrapText="1"/>
    </xf>
    <xf numFmtId="0" fontId="8" fillId="13" borderId="17" xfId="0" applyFont="1" applyFill="1" applyBorder="1" applyAlignment="1">
      <alignment horizontal="justify" vertical="center" wrapText="1"/>
    </xf>
    <xf numFmtId="0" fontId="2" fillId="38" borderId="11" xfId="0" applyFont="1" applyFill="1" applyBorder="1" applyAlignment="1">
      <alignment horizontal="center" vertical="center" wrapText="1"/>
    </xf>
    <xf numFmtId="0" fontId="2" fillId="38" borderId="11" xfId="0" applyFont="1" applyFill="1" applyBorder="1" applyAlignment="1">
      <alignment vertical="center" wrapText="1"/>
    </xf>
    <xf numFmtId="0" fontId="2" fillId="37" borderId="11" xfId="0" applyFont="1" applyFill="1" applyBorder="1" applyAlignment="1">
      <alignment horizontal="center" vertical="center" wrapText="1"/>
    </xf>
    <xf numFmtId="0" fontId="2" fillId="24" borderId="10" xfId="0" applyFont="1" applyFill="1" applyBorder="1" applyAlignment="1">
      <alignment horizontal="center" vertical="center" wrapText="1"/>
    </xf>
    <xf numFmtId="9" fontId="3" fillId="36" borderId="0" xfId="56" applyFont="1" applyFill="1" applyBorder="1" applyAlignment="1">
      <alignment horizontal="center" vertical="center" wrapText="1"/>
    </xf>
    <xf numFmtId="9" fontId="3" fillId="36" borderId="10" xfId="56" applyFont="1" applyFill="1" applyBorder="1" applyAlignment="1" applyProtection="1">
      <alignment horizontal="center" vertical="center" wrapText="1"/>
      <protection locked="0"/>
    </xf>
    <xf numFmtId="0" fontId="61" fillId="36" borderId="10" xfId="0" applyFont="1" applyFill="1" applyBorder="1" applyAlignment="1" applyProtection="1">
      <alignment horizontal="center" vertical="center" wrapText="1"/>
      <protection locked="0"/>
    </xf>
    <xf numFmtId="0" fontId="58" fillId="36" borderId="10" xfId="0" applyFont="1" applyFill="1" applyBorder="1" applyAlignment="1" applyProtection="1">
      <alignment horizontal="center" vertical="center" wrapText="1"/>
      <protection locked="0"/>
    </xf>
    <xf numFmtId="9" fontId="58" fillId="36" borderId="10" xfId="56" applyFont="1" applyFill="1" applyBorder="1" applyAlignment="1" applyProtection="1">
      <alignment horizontal="center" vertical="center" wrapText="1"/>
      <protection locked="0"/>
    </xf>
    <xf numFmtId="9" fontId="58" fillId="36" borderId="10" xfId="0" applyNumberFormat="1" applyFont="1" applyFill="1" applyBorder="1" applyAlignment="1" applyProtection="1">
      <alignment horizontal="center" vertical="center" wrapText="1"/>
      <protection locked="0"/>
    </xf>
    <xf numFmtId="186" fontId="58" fillId="36" borderId="10" xfId="56" applyNumberFormat="1" applyFont="1" applyFill="1" applyBorder="1" applyAlignment="1" applyProtection="1">
      <alignment horizontal="center" vertical="center" wrapText="1"/>
      <protection locked="0"/>
    </xf>
    <xf numFmtId="0" fontId="58" fillId="36" borderId="10" xfId="0" applyFont="1" applyFill="1" applyBorder="1" applyAlignment="1" applyProtection="1">
      <alignment horizontal="justify" vertical="center" wrapText="1"/>
      <protection locked="0"/>
    </xf>
    <xf numFmtId="0" fontId="58" fillId="36" borderId="10" xfId="0" applyFont="1" applyFill="1" applyBorder="1" applyAlignment="1" applyProtection="1">
      <alignment horizontal="left" vertical="center" wrapText="1"/>
      <protection locked="0"/>
    </xf>
    <xf numFmtId="187" fontId="58" fillId="36" borderId="10" xfId="50" applyNumberFormat="1" applyFont="1" applyFill="1" applyBorder="1" applyAlignment="1" applyProtection="1">
      <alignment horizontal="center" vertical="center" wrapText="1"/>
      <protection locked="0"/>
    </xf>
    <xf numFmtId="0" fontId="59" fillId="36" borderId="0" xfId="0" applyFont="1" applyFill="1" applyBorder="1" applyAlignment="1">
      <alignment vertical="top" wrapText="1"/>
    </xf>
    <xf numFmtId="0" fontId="59" fillId="36" borderId="0" xfId="0" applyFont="1" applyFill="1" applyBorder="1" applyAlignment="1">
      <alignment horizontal="center" vertical="center" wrapText="1"/>
    </xf>
    <xf numFmtId="0" fontId="58" fillId="36" borderId="16" xfId="0" applyFont="1" applyFill="1" applyBorder="1" applyAlignment="1" applyProtection="1">
      <alignment horizontal="center" vertical="center" wrapText="1"/>
      <protection locked="0"/>
    </xf>
    <xf numFmtId="9" fontId="3" fillId="36" borderId="10" xfId="56" applyFont="1" applyFill="1" applyBorder="1" applyAlignment="1" applyProtection="1">
      <alignment horizontal="center" vertical="center" wrapText="1"/>
      <protection/>
    </xf>
    <xf numFmtId="0" fontId="61" fillId="36" borderId="10" xfId="0" applyFont="1" applyFill="1" applyBorder="1" applyAlignment="1" applyProtection="1">
      <alignment horizontal="center" vertical="center" wrapText="1"/>
      <protection/>
    </xf>
    <xf numFmtId="9" fontId="10" fillId="36" borderId="10" xfId="56" applyFont="1" applyFill="1" applyBorder="1" applyAlignment="1" applyProtection="1">
      <alignment horizontal="center" vertical="center" wrapText="1"/>
      <protection/>
    </xf>
    <xf numFmtId="0" fontId="0" fillId="39" borderId="10" xfId="0" applyFill="1" applyBorder="1" applyAlignment="1" applyProtection="1">
      <alignment horizontal="left" vertical="center" wrapText="1"/>
      <protection locked="0"/>
    </xf>
    <xf numFmtId="0" fontId="9" fillId="39" borderId="10" xfId="0" applyFont="1" applyFill="1" applyBorder="1" applyAlignment="1" applyProtection="1">
      <alignment horizontal="left" vertical="center" wrapText="1"/>
      <protection locked="0"/>
    </xf>
    <xf numFmtId="9" fontId="0" fillId="0" borderId="10" xfId="56" applyFont="1" applyBorder="1" applyAlignment="1">
      <alignment horizontal="center" vertical="center"/>
    </xf>
    <xf numFmtId="0" fontId="58" fillId="39" borderId="10" xfId="0" applyFont="1" applyFill="1" applyBorder="1" applyAlignment="1" applyProtection="1">
      <alignment horizontal="center" vertical="center" wrapText="1"/>
      <protection locked="0"/>
    </xf>
    <xf numFmtId="9" fontId="0" fillId="36" borderId="10" xfId="56" applyFont="1" applyFill="1" applyBorder="1" applyAlignment="1">
      <alignment horizontal="center" vertical="center"/>
    </xf>
    <xf numFmtId="0" fontId="0" fillId="39" borderId="21" xfId="0" applyFill="1" applyBorder="1" applyAlignment="1">
      <alignment vertical="center" wrapText="1"/>
    </xf>
    <xf numFmtId="0" fontId="58" fillId="36" borderId="10" xfId="0" applyFont="1" applyFill="1" applyBorder="1" applyAlignment="1">
      <alignment horizontal="left" vertical="center" wrapText="1"/>
    </xf>
    <xf numFmtId="0" fontId="57" fillId="36" borderId="10" xfId="0" applyFont="1" applyFill="1" applyBorder="1" applyAlignment="1" applyProtection="1">
      <alignment horizontal="center" vertical="center"/>
      <protection locked="0"/>
    </xf>
    <xf numFmtId="0" fontId="9" fillId="39" borderId="21" xfId="0" applyFont="1" applyFill="1" applyBorder="1" applyAlignment="1">
      <alignment vertical="center" wrapText="1"/>
    </xf>
    <xf numFmtId="0" fontId="0" fillId="39" borderId="22" xfId="0" applyFill="1" applyBorder="1" applyAlignment="1">
      <alignment vertical="center" wrapText="1"/>
    </xf>
    <xf numFmtId="9" fontId="0" fillId="0" borderId="15" xfId="56" applyFont="1" applyBorder="1" applyAlignment="1">
      <alignment horizontal="center" vertical="center"/>
    </xf>
    <xf numFmtId="0" fontId="58" fillId="39" borderId="15" xfId="0" applyFont="1" applyFill="1" applyBorder="1" applyAlignment="1" applyProtection="1">
      <alignment horizontal="center" vertical="center" wrapText="1"/>
      <protection locked="0"/>
    </xf>
    <xf numFmtId="0" fontId="0" fillId="39" borderId="15" xfId="0" applyFill="1" applyBorder="1" applyAlignment="1" applyProtection="1">
      <alignment horizontal="left" vertical="center" wrapText="1"/>
      <protection locked="0"/>
    </xf>
    <xf numFmtId="0" fontId="58" fillId="36" borderId="15" xfId="0" applyFont="1" applyFill="1" applyBorder="1" applyAlignment="1" applyProtection="1">
      <alignment horizontal="center" vertical="center" wrapText="1"/>
      <protection locked="0"/>
    </xf>
    <xf numFmtId="0" fontId="58" fillId="36" borderId="15" xfId="0" applyFont="1" applyFill="1" applyBorder="1" applyAlignment="1">
      <alignment horizontal="center" vertical="center" wrapText="1"/>
    </xf>
    <xf numFmtId="9" fontId="58" fillId="36" borderId="15" xfId="0" applyNumberFormat="1" applyFont="1" applyFill="1" applyBorder="1" applyAlignment="1" applyProtection="1">
      <alignment horizontal="center" vertical="center" wrapText="1"/>
      <protection locked="0"/>
    </xf>
    <xf numFmtId="0" fontId="58" fillId="36" borderId="10" xfId="56" applyNumberFormat="1" applyFont="1" applyFill="1" applyBorder="1" applyAlignment="1" applyProtection="1">
      <alignment horizontal="center" vertical="center" wrapText="1"/>
      <protection locked="0"/>
    </xf>
    <xf numFmtId="0" fontId="2" fillId="36" borderId="10" xfId="0" applyFont="1" applyFill="1" applyBorder="1" applyAlignment="1">
      <alignment horizontal="left" vertical="center" wrapText="1"/>
    </xf>
    <xf numFmtId="0" fontId="57" fillId="36" borderId="0" xfId="0" applyFont="1" applyFill="1" applyAlignment="1">
      <alignment horizontal="left" vertical="center"/>
    </xf>
    <xf numFmtId="0" fontId="2" fillId="37" borderId="10" xfId="0" applyFont="1" applyFill="1" applyBorder="1" applyAlignment="1">
      <alignment horizontal="left" vertical="center" wrapText="1"/>
    </xf>
    <xf numFmtId="0" fontId="2" fillId="37" borderId="11" xfId="0" applyFont="1" applyFill="1"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58" fillId="36" borderId="0" xfId="0" applyFont="1" applyFill="1" applyBorder="1" applyAlignment="1">
      <alignment horizontal="left" vertical="center" wrapText="1"/>
    </xf>
    <xf numFmtId="0" fontId="0" fillId="0" borderId="0" xfId="0" applyAlignment="1">
      <alignment horizontal="left" vertical="center"/>
    </xf>
    <xf numFmtId="0" fontId="58" fillId="36" borderId="11" xfId="0" applyFont="1" applyFill="1" applyBorder="1" applyAlignment="1">
      <alignment horizontal="center" vertical="center" wrapText="1"/>
    </xf>
    <xf numFmtId="0" fontId="64" fillId="37" borderId="11" xfId="0" applyFont="1" applyFill="1" applyBorder="1" applyAlignment="1">
      <alignment/>
    </xf>
    <xf numFmtId="0" fontId="60" fillId="0" borderId="10" xfId="0" applyFont="1" applyBorder="1" applyAlignment="1" applyProtection="1">
      <alignment horizontal="center" vertical="center" wrapText="1"/>
      <protection locked="0"/>
    </xf>
    <xf numFmtId="0" fontId="60" fillId="0" borderId="10" xfId="0" applyFont="1" applyBorder="1" applyAlignment="1">
      <alignment horizontal="left" vertical="center" wrapText="1"/>
    </xf>
    <xf numFmtId="0" fontId="60"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65" fillId="0" borderId="10" xfId="0" applyFont="1" applyBorder="1" applyAlignment="1">
      <alignment horizontal="justify" vertical="center" wrapText="1"/>
    </xf>
    <xf numFmtId="0" fontId="3" fillId="36" borderId="16" xfId="0" applyFont="1" applyFill="1" applyBorder="1" applyAlignment="1" applyProtection="1">
      <alignment horizontal="justify" vertical="center" wrapText="1"/>
      <protection locked="0"/>
    </xf>
    <xf numFmtId="0" fontId="12" fillId="0" borderId="10" xfId="0" applyFont="1" applyBorder="1" applyAlignment="1" applyProtection="1">
      <alignment horizontal="center" vertical="center" wrapText="1"/>
      <protection locked="0"/>
    </xf>
    <xf numFmtId="0" fontId="60" fillId="0"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60" fillId="36" borderId="10" xfId="0" applyFont="1" applyFill="1" applyBorder="1" applyAlignment="1" applyProtection="1">
      <alignment horizontal="center" vertical="center" wrapText="1"/>
      <protection locked="0"/>
    </xf>
    <xf numFmtId="0" fontId="60" fillId="41" borderId="10" xfId="0" applyFont="1" applyFill="1" applyBorder="1" applyAlignment="1" applyProtection="1">
      <alignment horizontal="center" vertical="center" wrapText="1"/>
      <protection locked="0"/>
    </xf>
    <xf numFmtId="0" fontId="60" fillId="36" borderId="16" xfId="0" applyFont="1" applyFill="1" applyBorder="1" applyAlignment="1" applyProtection="1">
      <alignment horizontal="center" vertical="center" wrapText="1"/>
      <protection locked="0"/>
    </xf>
    <xf numFmtId="9" fontId="60" fillId="36" borderId="10" xfId="0" applyNumberFormat="1" applyFont="1" applyFill="1" applyBorder="1" applyAlignment="1" applyProtection="1">
      <alignment horizontal="center" vertical="center" wrapText="1"/>
      <protection locked="0"/>
    </xf>
    <xf numFmtId="9" fontId="60" fillId="36" borderId="10" xfId="56" applyFont="1" applyFill="1" applyBorder="1" applyAlignment="1" applyProtection="1">
      <alignment horizontal="center" vertical="center" wrapText="1"/>
      <protection locked="0"/>
    </xf>
    <xf numFmtId="186" fontId="60" fillId="36" borderId="10" xfId="56" applyNumberFormat="1" applyFont="1" applyFill="1" applyBorder="1" applyAlignment="1" applyProtection="1">
      <alignment horizontal="center" vertical="center" wrapText="1"/>
      <protection locked="0"/>
    </xf>
    <xf numFmtId="9" fontId="60" fillId="36" borderId="10" xfId="56" applyFont="1" applyFill="1" applyBorder="1" applyAlignment="1">
      <alignment horizontal="center" vertical="center" wrapText="1"/>
    </xf>
    <xf numFmtId="9" fontId="60" fillId="0" borderId="10" xfId="56" applyFont="1" applyBorder="1" applyAlignment="1">
      <alignment horizontal="center" vertical="center" wrapText="1"/>
    </xf>
    <xf numFmtId="9" fontId="12" fillId="0" borderId="10" xfId="56" applyFont="1" applyBorder="1" applyAlignment="1">
      <alignment horizontal="center" vertical="center" wrapText="1"/>
    </xf>
    <xf numFmtId="0" fontId="3" fillId="36" borderId="23" xfId="0" applyFont="1" applyFill="1" applyBorder="1" applyAlignment="1">
      <alignment horizontal="center" vertical="center" wrapText="1"/>
    </xf>
    <xf numFmtId="0" fontId="3" fillId="36" borderId="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24" xfId="0" applyFont="1" applyFill="1" applyBorder="1" applyAlignment="1">
      <alignment horizontal="center" vertical="center" wrapText="1"/>
    </xf>
    <xf numFmtId="9" fontId="66" fillId="36" borderId="10" xfId="56" applyFont="1" applyFill="1" applyBorder="1" applyAlignment="1" applyProtection="1">
      <alignment horizontal="center" vertical="center" wrapText="1"/>
      <protection/>
    </xf>
    <xf numFmtId="0" fontId="60" fillId="36" borderId="10" xfId="56" applyNumberFormat="1" applyFont="1" applyFill="1" applyBorder="1" applyAlignment="1" applyProtection="1">
      <alignment horizontal="center" vertical="center" wrapText="1"/>
      <protection locked="0"/>
    </xf>
    <xf numFmtId="0" fontId="60" fillId="41" borderId="10" xfId="0" applyFont="1" applyFill="1" applyBorder="1" applyAlignment="1" applyProtection="1">
      <alignment horizontal="justify" vertical="center" wrapText="1"/>
      <protection locked="0"/>
    </xf>
    <xf numFmtId="9" fontId="58" fillId="36" borderId="10" xfId="0" applyNumberFormat="1" applyFont="1" applyFill="1" applyBorder="1" applyAlignment="1">
      <alignment horizontal="center" vertical="center" wrapText="1"/>
    </xf>
    <xf numFmtId="186" fontId="58" fillId="36" borderId="10" xfId="0" applyNumberFormat="1" applyFont="1" applyFill="1" applyBorder="1" applyAlignment="1">
      <alignment horizontal="center" vertical="center" wrapText="1"/>
    </xf>
    <xf numFmtId="9" fontId="60" fillId="0" borderId="10" xfId="56" applyFont="1" applyFill="1" applyBorder="1" applyAlignment="1" applyProtection="1">
      <alignment horizontal="center" vertical="center" wrapText="1"/>
      <protection locked="0"/>
    </xf>
    <xf numFmtId="9" fontId="60" fillId="0" borderId="10" xfId="0" applyNumberFormat="1" applyFont="1" applyFill="1" applyBorder="1" applyAlignment="1" applyProtection="1">
      <alignment horizontal="center" vertical="center" wrapText="1"/>
      <protection locked="0"/>
    </xf>
    <xf numFmtId="9" fontId="3" fillId="0" borderId="10" xfId="56" applyFont="1" applyFill="1" applyBorder="1" applyAlignment="1">
      <alignment horizontal="center" vertical="center" wrapText="1"/>
    </xf>
    <xf numFmtId="0" fontId="58" fillId="0" borderId="10" xfId="0" applyFont="1" applyFill="1" applyBorder="1" applyAlignment="1" applyProtection="1">
      <alignment horizontal="justify" vertical="center" wrapText="1"/>
      <protection locked="0"/>
    </xf>
    <xf numFmtId="0" fontId="58"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0" xfId="0" applyNumberFormat="1" applyFont="1" applyFill="1" applyBorder="1" applyAlignment="1" applyProtection="1">
      <alignment horizontal="center" vertical="center" wrapText="1"/>
      <protection locked="0"/>
    </xf>
    <xf numFmtId="0" fontId="58" fillId="0" borderId="10" xfId="0" applyNumberFormat="1" applyFont="1" applyFill="1" applyBorder="1" applyAlignment="1" applyProtection="1">
      <alignment horizontal="center" vertical="center"/>
      <protection locked="0"/>
    </xf>
    <xf numFmtId="9" fontId="9" fillId="0" borderId="13" xfId="56" applyFont="1" applyFill="1" applyBorder="1" applyAlignment="1">
      <alignment horizontal="center" vertical="center" wrapText="1"/>
    </xf>
    <xf numFmtId="186" fontId="67" fillId="0" borderId="10" xfId="0" applyNumberFormat="1" applyFont="1" applyBorder="1" applyAlignment="1">
      <alignment horizontal="center" vertical="center" wrapText="1"/>
    </xf>
    <xf numFmtId="10" fontId="58" fillId="36" borderId="10" xfId="56" applyNumberFormat="1" applyFont="1" applyFill="1" applyBorder="1" applyAlignment="1" applyProtection="1">
      <alignment horizontal="center" vertical="center" wrapText="1"/>
      <protection locked="0"/>
    </xf>
    <xf numFmtId="0" fontId="5" fillId="36" borderId="0"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2" fillId="42" borderId="10"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59" fillId="36" borderId="0" xfId="0" applyFont="1" applyFill="1" applyBorder="1" applyAlignment="1">
      <alignment horizontal="right" vertical="center" wrapText="1"/>
    </xf>
    <xf numFmtId="0" fontId="58" fillId="36" borderId="10" xfId="0" applyFont="1" applyFill="1" applyBorder="1" applyAlignment="1">
      <alignment horizontal="center" vertical="center" wrapText="1"/>
    </xf>
    <xf numFmtId="0" fontId="58" fillId="36" borderId="10" xfId="0" applyFont="1" applyFill="1" applyBorder="1" applyAlignment="1">
      <alignment horizontal="center" vertical="top" wrapText="1"/>
    </xf>
    <xf numFmtId="0" fontId="2" fillId="37" borderId="16"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36" borderId="10" xfId="0" applyFont="1" applyFill="1" applyBorder="1" applyAlignment="1">
      <alignment horizontal="justify" vertical="center" wrapText="1"/>
    </xf>
    <xf numFmtId="0" fontId="5" fillId="38" borderId="10" xfId="0" applyFont="1" applyFill="1" applyBorder="1" applyAlignment="1">
      <alignment horizontal="center" vertical="center" wrapText="1"/>
    </xf>
    <xf numFmtId="0" fontId="58" fillId="0" borderId="25" xfId="0" applyFont="1" applyFill="1" applyBorder="1" applyAlignment="1">
      <alignment horizontal="justify" vertical="center" wrapText="1"/>
    </xf>
    <xf numFmtId="0" fontId="4" fillId="0" borderId="13" xfId="0" applyFont="1" applyFill="1" applyBorder="1" applyAlignment="1" applyProtection="1">
      <alignment horizontal="center" vertical="center" wrapText="1"/>
      <protection locked="0"/>
    </xf>
    <xf numFmtId="0" fontId="58" fillId="0" borderId="13" xfId="0" applyFont="1" applyFill="1" applyBorder="1" applyAlignment="1">
      <alignment horizontal="justify" vertical="center" wrapText="1"/>
    </xf>
    <xf numFmtId="186" fontId="3" fillId="36" borderId="10" xfId="56" applyNumberFormat="1" applyFont="1" applyFill="1" applyBorder="1" applyAlignment="1">
      <alignment horizontal="center" vertical="center" wrapText="1"/>
    </xf>
    <xf numFmtId="10" fontId="3" fillId="36" borderId="10" xfId="56" applyNumberFormat="1" applyFont="1" applyFill="1" applyBorder="1" applyAlignment="1">
      <alignment horizontal="center" vertical="center" wrapText="1"/>
    </xf>
    <xf numFmtId="0" fontId="58" fillId="36" borderId="13" xfId="0" applyFont="1" applyFill="1" applyBorder="1" applyAlignment="1" applyProtection="1">
      <alignment horizontal="center" vertical="center" wrapText="1"/>
      <protection locked="0"/>
    </xf>
    <xf numFmtId="9" fontId="3" fillId="36" borderId="13" xfId="56" applyFont="1" applyFill="1" applyBorder="1" applyAlignment="1">
      <alignment horizontal="center" vertical="center" wrapText="1"/>
    </xf>
    <xf numFmtId="9" fontId="58" fillId="36" borderId="13" xfId="56" applyFont="1" applyFill="1" applyBorder="1" applyAlignment="1" applyProtection="1">
      <alignment horizontal="center" vertical="center" wrapText="1"/>
      <protection locked="0"/>
    </xf>
    <xf numFmtId="9" fontId="58" fillId="36" borderId="13" xfId="56" applyFont="1" applyFill="1" applyBorder="1" applyAlignment="1">
      <alignment horizontal="center" vertical="center" wrapText="1"/>
    </xf>
    <xf numFmtId="9" fontId="58" fillId="0" borderId="13" xfId="56" applyFont="1" applyFill="1" applyBorder="1" applyAlignment="1" applyProtection="1">
      <alignment horizontal="center" vertical="center" wrapText="1"/>
      <protection locked="0"/>
    </xf>
    <xf numFmtId="0" fontId="58" fillId="0" borderId="13" xfId="0" applyFont="1" applyFill="1" applyBorder="1" applyAlignment="1" applyProtection="1">
      <alignment horizontal="center" vertical="center" wrapText="1"/>
      <protection locked="0"/>
    </xf>
    <xf numFmtId="0" fontId="60" fillId="28" borderId="10" xfId="0" applyFont="1" applyFill="1" applyBorder="1" applyAlignment="1" applyProtection="1">
      <alignment horizontal="center" vertical="center" wrapText="1"/>
      <protection locked="0"/>
    </xf>
    <xf numFmtId="0" fontId="58" fillId="36" borderId="26" xfId="0" applyFont="1" applyFill="1" applyBorder="1" applyAlignment="1" applyProtection="1">
      <alignment horizontal="center" vertical="center" wrapText="1"/>
      <protection locked="0"/>
    </xf>
    <xf numFmtId="0" fontId="58" fillId="36" borderId="26" xfId="0" applyFont="1" applyFill="1" applyBorder="1" applyAlignment="1">
      <alignment horizontal="center" vertical="center" wrapText="1"/>
    </xf>
    <xf numFmtId="0" fontId="58" fillId="36" borderId="14" xfId="0" applyFont="1" applyFill="1" applyBorder="1" applyAlignment="1">
      <alignment horizontal="center" vertical="center" wrapText="1"/>
    </xf>
    <xf numFmtId="0" fontId="58" fillId="36" borderId="10" xfId="0" applyFont="1" applyFill="1" applyBorder="1" applyAlignment="1">
      <alignment horizontal="center" vertical="center" wrapText="1"/>
    </xf>
    <xf numFmtId="0" fontId="65" fillId="43" borderId="27" xfId="0" applyFont="1" applyFill="1" applyBorder="1" applyAlignment="1" applyProtection="1">
      <alignment horizontal="center" vertical="center" wrapText="1"/>
      <protection locked="0"/>
    </xf>
    <xf numFmtId="9" fontId="3" fillId="43" borderId="27" xfId="56" applyFont="1" applyFill="1" applyBorder="1" applyAlignment="1" applyProtection="1">
      <alignment horizontal="center" vertical="center" wrapText="1"/>
      <protection/>
    </xf>
    <xf numFmtId="10" fontId="58" fillId="36" borderId="10" xfId="0" applyNumberFormat="1" applyFont="1" applyFill="1" applyBorder="1" applyAlignment="1" applyProtection="1">
      <alignment horizontal="center" vertical="center" wrapText="1"/>
      <protection locked="0"/>
    </xf>
    <xf numFmtId="0" fontId="12" fillId="36" borderId="19" xfId="0" applyFont="1" applyFill="1" applyBorder="1" applyAlignment="1" applyProtection="1">
      <alignment horizontal="center" vertical="center" wrapText="1"/>
      <protection locked="0"/>
    </xf>
    <xf numFmtId="186" fontId="12" fillId="36" borderId="14" xfId="56" applyNumberFormat="1" applyFont="1" applyFill="1" applyBorder="1" applyAlignment="1">
      <alignment horizontal="center" vertical="center" wrapText="1"/>
    </xf>
    <xf numFmtId="0" fontId="60" fillId="36" borderId="14" xfId="0" applyFont="1" applyFill="1" applyBorder="1" applyAlignment="1" applyProtection="1">
      <alignment horizontal="center" vertical="center" wrapText="1"/>
      <protection locked="0"/>
    </xf>
    <xf numFmtId="0" fontId="12" fillId="36" borderId="14" xfId="0" applyFont="1" applyFill="1" applyBorder="1" applyAlignment="1">
      <alignment horizontal="left" vertical="center" wrapText="1"/>
    </xf>
    <xf numFmtId="0" fontId="60" fillId="36" borderId="10" xfId="0" applyFont="1" applyFill="1" applyBorder="1" applyAlignment="1" applyProtection="1">
      <alignment horizontal="justify" vertical="center" wrapText="1"/>
      <protection locked="0"/>
    </xf>
    <xf numFmtId="9" fontId="60" fillId="36" borderId="14" xfId="0" applyNumberFormat="1" applyFont="1" applyFill="1" applyBorder="1" applyAlignment="1" applyProtection="1">
      <alignment horizontal="center" vertical="center" wrapText="1"/>
      <protection locked="0"/>
    </xf>
    <xf numFmtId="0" fontId="58" fillId="36" borderId="14" xfId="0" applyFont="1" applyFill="1" applyBorder="1" applyAlignment="1" applyProtection="1">
      <alignment horizontal="center" vertical="center" wrapText="1"/>
      <protection locked="0"/>
    </xf>
    <xf numFmtId="0" fontId="0" fillId="36" borderId="0" xfId="0" applyFill="1" applyAlignment="1">
      <alignment/>
    </xf>
    <xf numFmtId="0" fontId="60" fillId="36" borderId="26" xfId="0" applyFont="1" applyFill="1" applyBorder="1" applyAlignment="1" applyProtection="1">
      <alignment horizontal="center" vertical="center" wrapText="1"/>
      <protection locked="0"/>
    </xf>
    <xf numFmtId="0" fontId="60" fillId="36" borderId="26" xfId="0" applyNumberFormat="1" applyFont="1" applyFill="1" applyBorder="1" applyAlignment="1" applyProtection="1">
      <alignment horizontal="center" vertical="center" wrapText="1"/>
      <protection locked="0"/>
    </xf>
    <xf numFmtId="0" fontId="58" fillId="36" borderId="11" xfId="0" applyFont="1" applyFill="1" applyBorder="1" applyAlignment="1" applyProtection="1">
      <alignment horizontal="center" vertical="center" wrapText="1"/>
      <protection locked="0"/>
    </xf>
    <xf numFmtId="0" fontId="58" fillId="36" borderId="11" xfId="56" applyNumberFormat="1" applyFont="1" applyFill="1" applyBorder="1" applyAlignment="1">
      <alignment horizontal="center" vertical="center" wrapText="1"/>
    </xf>
    <xf numFmtId="9" fontId="3" fillId="36" borderId="11" xfId="56" applyFont="1" applyFill="1" applyBorder="1" applyAlignment="1">
      <alignment horizontal="center" vertical="center" wrapText="1"/>
    </xf>
    <xf numFmtId="9" fontId="58" fillId="36" borderId="14" xfId="56" applyFont="1" applyFill="1" applyBorder="1" applyAlignment="1">
      <alignment horizontal="center" vertical="center" wrapText="1"/>
    </xf>
    <xf numFmtId="9" fontId="58" fillId="36" borderId="14" xfId="56" applyFont="1" applyFill="1" applyBorder="1" applyAlignment="1" applyProtection="1">
      <alignment horizontal="center" vertical="center" wrapText="1"/>
      <protection locked="0"/>
    </xf>
    <xf numFmtId="9" fontId="3" fillId="36" borderId="14" xfId="56" applyFont="1" applyFill="1" applyBorder="1" applyAlignment="1">
      <alignment horizontal="center" vertical="center" wrapText="1"/>
    </xf>
    <xf numFmtId="0" fontId="2" fillId="36" borderId="10" xfId="0" applyFont="1" applyFill="1" applyBorder="1" applyAlignment="1">
      <alignment horizontal="justify" vertical="center" wrapText="1"/>
    </xf>
    <xf numFmtId="0" fontId="66" fillId="44" borderId="24" xfId="0" applyFont="1" applyFill="1" applyBorder="1" applyAlignment="1" applyProtection="1">
      <alignment horizontal="center" vertical="center" wrapText="1"/>
      <protection/>
    </xf>
    <xf numFmtId="0" fontId="66" fillId="44" borderId="28" xfId="0" applyFont="1" applyFill="1" applyBorder="1" applyAlignment="1" applyProtection="1">
      <alignment horizontal="center" vertical="center" wrapText="1"/>
      <protection/>
    </xf>
    <xf numFmtId="0" fontId="66" fillId="44" borderId="16" xfId="0" applyFont="1" applyFill="1" applyBorder="1" applyAlignment="1" applyProtection="1">
      <alignment horizontal="center" vertical="center" wrapText="1"/>
      <protection/>
    </xf>
    <xf numFmtId="0" fontId="68" fillId="29" borderId="24" xfId="0" applyFont="1" applyFill="1" applyBorder="1" applyAlignment="1" applyProtection="1">
      <alignment horizontal="center" vertical="center" wrapText="1"/>
      <protection/>
    </xf>
    <xf numFmtId="0" fontId="68" fillId="29" borderId="28" xfId="0" applyFont="1" applyFill="1" applyBorder="1" applyAlignment="1" applyProtection="1">
      <alignment horizontal="center" vertical="center" wrapText="1"/>
      <protection/>
    </xf>
    <xf numFmtId="0" fontId="68" fillId="29" borderId="16" xfId="0" applyFont="1" applyFill="1" applyBorder="1" applyAlignment="1" applyProtection="1">
      <alignment horizontal="center" vertical="center" wrapText="1"/>
      <protection/>
    </xf>
    <xf numFmtId="0" fontId="68" fillId="26" borderId="24" xfId="0" applyFont="1" applyFill="1" applyBorder="1" applyAlignment="1" applyProtection="1">
      <alignment horizontal="center" vertical="center" wrapText="1"/>
      <protection/>
    </xf>
    <xf numFmtId="0" fontId="68" fillId="26" borderId="28" xfId="0" applyFont="1" applyFill="1" applyBorder="1" applyAlignment="1" applyProtection="1">
      <alignment horizontal="center" vertical="center" wrapText="1"/>
      <protection/>
    </xf>
    <xf numFmtId="0" fontId="68" fillId="26" borderId="16" xfId="0" applyFont="1" applyFill="1" applyBorder="1" applyAlignment="1" applyProtection="1">
      <alignment horizontal="center" vertical="center" wrapText="1"/>
      <protection/>
    </xf>
    <xf numFmtId="0" fontId="68" fillId="39" borderId="24" xfId="0" applyFont="1" applyFill="1" applyBorder="1" applyAlignment="1" applyProtection="1">
      <alignment horizontal="center" vertical="center" wrapText="1"/>
      <protection/>
    </xf>
    <xf numFmtId="0" fontId="68" fillId="39" borderId="28" xfId="0" applyFont="1" applyFill="1" applyBorder="1" applyAlignment="1" applyProtection="1">
      <alignment horizontal="center" vertical="center" wrapText="1"/>
      <protection/>
    </xf>
    <xf numFmtId="0" fontId="68" fillId="39" borderId="16" xfId="0" applyFont="1" applyFill="1" applyBorder="1" applyAlignment="1" applyProtection="1">
      <alignment horizontal="center" vertical="center" wrapText="1"/>
      <protection/>
    </xf>
    <xf numFmtId="0" fontId="58" fillId="36" borderId="24" xfId="0" applyFont="1" applyFill="1" applyBorder="1" applyAlignment="1" applyProtection="1">
      <alignment horizontal="center" vertical="center" wrapText="1"/>
      <protection/>
    </xf>
    <xf numFmtId="0" fontId="58" fillId="36" borderId="28" xfId="0" applyFont="1" applyFill="1" applyBorder="1" applyAlignment="1" applyProtection="1">
      <alignment horizontal="center" vertical="center" wrapText="1"/>
      <protection/>
    </xf>
    <xf numFmtId="0" fontId="58" fillId="36" borderId="16" xfId="0" applyFont="1" applyFill="1" applyBorder="1" applyAlignment="1" applyProtection="1">
      <alignment horizontal="center" vertical="center" wrapText="1"/>
      <protection/>
    </xf>
    <xf numFmtId="0" fontId="61" fillId="36" borderId="24" xfId="0" applyFont="1" applyFill="1" applyBorder="1" applyAlignment="1" applyProtection="1">
      <alignment horizontal="center" vertical="center" wrapText="1"/>
      <protection/>
    </xf>
    <xf numFmtId="0" fontId="61" fillId="36" borderId="16" xfId="0" applyFont="1" applyFill="1" applyBorder="1" applyAlignment="1" applyProtection="1">
      <alignment horizontal="center" vertical="center" wrapText="1"/>
      <protection/>
    </xf>
    <xf numFmtId="0" fontId="5" fillId="42" borderId="10"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8" xfId="0" applyFont="1" applyFill="1" applyBorder="1" applyAlignment="1">
      <alignment horizontal="center" vertical="center" wrapText="1"/>
    </xf>
    <xf numFmtId="0" fontId="2" fillId="37" borderId="16" xfId="0" applyFont="1" applyFill="1" applyBorder="1" applyAlignment="1">
      <alignment horizontal="center" vertical="center" wrapText="1"/>
    </xf>
    <xf numFmtId="22" fontId="69" fillId="14" borderId="10" xfId="0" applyNumberFormat="1" applyFont="1" applyFill="1" applyBorder="1" applyAlignment="1">
      <alignment horizontal="center" vertical="center"/>
    </xf>
    <xf numFmtId="0" fontId="69" fillId="14" borderId="10" xfId="0" applyFont="1" applyFill="1" applyBorder="1" applyAlignment="1">
      <alignment horizontal="center" vertical="center"/>
    </xf>
    <xf numFmtId="0" fontId="69" fillId="8" borderId="10" xfId="0" applyFont="1" applyFill="1" applyBorder="1" applyAlignment="1">
      <alignment horizontal="center" vertical="center"/>
    </xf>
    <xf numFmtId="0" fontId="59" fillId="36" borderId="0" xfId="0" applyFont="1" applyFill="1" applyBorder="1" applyAlignment="1">
      <alignment horizontal="right" vertical="center" wrapText="1"/>
    </xf>
    <xf numFmtId="0" fontId="64" fillId="36" borderId="10" xfId="0" applyFont="1" applyFill="1" applyBorder="1" applyAlignment="1">
      <alignment horizontal="center" vertical="center" wrapText="1"/>
    </xf>
    <xf numFmtId="0" fontId="58" fillId="36" borderId="26" xfId="0" applyFont="1" applyFill="1" applyBorder="1" applyAlignment="1">
      <alignment horizontal="center" vertical="center" wrapText="1"/>
    </xf>
    <xf numFmtId="0" fontId="58" fillId="39" borderId="26" xfId="0" applyFont="1" applyFill="1" applyBorder="1" applyAlignment="1">
      <alignment horizontal="center" vertical="center" wrapText="1"/>
    </xf>
    <xf numFmtId="0" fontId="58" fillId="36" borderId="14"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2" fillId="42" borderId="10" xfId="0" applyFont="1" applyFill="1" applyBorder="1" applyAlignment="1">
      <alignment horizontal="center" vertical="center" wrapText="1"/>
    </xf>
    <xf numFmtId="0" fontId="58" fillId="36" borderId="26" xfId="0" applyFont="1" applyFill="1" applyBorder="1" applyAlignment="1" applyProtection="1">
      <alignment horizontal="center" vertical="center" wrapText="1"/>
      <protection locked="0"/>
    </xf>
    <xf numFmtId="0" fontId="70" fillId="36" borderId="26" xfId="0" applyFont="1" applyFill="1" applyBorder="1" applyAlignment="1" applyProtection="1">
      <alignment horizontal="center" vertical="center" wrapText="1"/>
      <protection locked="0"/>
    </xf>
    <xf numFmtId="0" fontId="70" fillId="39" borderId="26" xfId="0" applyFont="1" applyFill="1" applyBorder="1" applyAlignment="1" applyProtection="1">
      <alignment horizontal="center" vertical="center" wrapText="1"/>
      <protection locked="0"/>
    </xf>
    <xf numFmtId="0" fontId="70" fillId="36" borderId="14" xfId="0" applyFont="1" applyFill="1" applyBorder="1" applyAlignment="1" applyProtection="1">
      <alignment horizontal="center" vertical="center" wrapText="1"/>
      <protection locked="0"/>
    </xf>
    <xf numFmtId="0" fontId="5" fillId="19" borderId="10" xfId="0" applyFont="1" applyFill="1" applyBorder="1" applyAlignment="1">
      <alignment horizontal="center" vertical="center" wrapText="1"/>
    </xf>
    <xf numFmtId="0" fontId="57" fillId="36" borderId="0" xfId="0" applyFont="1" applyFill="1" applyBorder="1" applyAlignment="1">
      <alignment horizontal="center"/>
    </xf>
    <xf numFmtId="0" fontId="2" fillId="26" borderId="10"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59" fillId="36" borderId="0" xfId="0" applyFont="1" applyFill="1" applyBorder="1" applyAlignment="1">
      <alignment horizontal="center" vertical="center"/>
    </xf>
    <xf numFmtId="0" fontId="2" fillId="36" borderId="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8" fillId="36" borderId="10" xfId="0" applyFont="1" applyFill="1" applyBorder="1" applyAlignment="1">
      <alignment horizontal="center" vertical="center" wrapText="1"/>
    </xf>
    <xf numFmtId="0" fontId="58" fillId="36" borderId="10" xfId="0" applyFont="1" applyFill="1" applyBorder="1" applyAlignment="1">
      <alignment horizontal="center" vertical="top" wrapText="1"/>
    </xf>
    <xf numFmtId="0" fontId="64" fillId="36" borderId="10" xfId="0" applyFont="1" applyFill="1" applyBorder="1" applyAlignment="1">
      <alignment horizontal="center" vertical="top" wrapText="1"/>
    </xf>
    <xf numFmtId="0" fontId="59" fillId="36" borderId="0" xfId="0" applyFont="1" applyFill="1" applyBorder="1" applyAlignment="1">
      <alignment horizontal="justify" vertical="center" wrapText="1"/>
    </xf>
    <xf numFmtId="0" fontId="2" fillId="16" borderId="10" xfId="0" applyFont="1" applyFill="1" applyBorder="1" applyAlignment="1">
      <alignment horizontal="center" vertical="center" wrapText="1"/>
    </xf>
    <xf numFmtId="9" fontId="3" fillId="36" borderId="24" xfId="56" applyFont="1" applyFill="1" applyBorder="1" applyAlignment="1" applyProtection="1">
      <alignment horizontal="center" vertical="center" wrapText="1"/>
      <protection/>
    </xf>
    <xf numFmtId="9" fontId="3" fillId="36" borderId="16" xfId="56" applyFont="1" applyFill="1" applyBorder="1" applyAlignment="1" applyProtection="1">
      <alignment horizontal="center" vertical="center" wrapText="1"/>
      <protection/>
    </xf>
    <xf numFmtId="0" fontId="2" fillId="39" borderId="10" xfId="0" applyFont="1" applyFill="1" applyBorder="1" applyAlignment="1">
      <alignment horizontal="center" vertical="center" wrapText="1"/>
    </xf>
    <xf numFmtId="0" fontId="71" fillId="26" borderId="24" xfId="0" applyFont="1" applyFill="1" applyBorder="1" applyAlignment="1" applyProtection="1">
      <alignment horizontal="center" vertical="center" wrapText="1"/>
      <protection/>
    </xf>
    <xf numFmtId="0" fontId="71" fillId="26" borderId="28" xfId="0" applyFont="1" applyFill="1" applyBorder="1" applyAlignment="1" applyProtection="1">
      <alignment horizontal="center" vertical="center" wrapText="1"/>
      <protection/>
    </xf>
    <xf numFmtId="0" fontId="71" fillId="26" borderId="16" xfId="0" applyFont="1" applyFill="1" applyBorder="1" applyAlignment="1" applyProtection="1">
      <alignment horizontal="center" vertical="center" wrapText="1"/>
      <protection/>
    </xf>
    <xf numFmtId="0" fontId="2" fillId="19" borderId="24" xfId="0" applyFont="1" applyFill="1" applyBorder="1" applyAlignment="1">
      <alignment horizontal="center" vertical="center" wrapText="1"/>
    </xf>
    <xf numFmtId="0" fontId="2" fillId="19" borderId="16"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58" fillId="36" borderId="13"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orcentaje 2" xfId="55"/>
    <cellStyle name="Percent" xfId="56"/>
    <cellStyle name="Porcentual 2" xfId="57"/>
    <cellStyle name="Rojo" xfId="58"/>
    <cellStyle name="Salida" xfId="59"/>
    <cellStyle name="Texto de advertencia" xfId="60"/>
    <cellStyle name="Texto explicativo" xfId="61"/>
    <cellStyle name="Título" xfId="62"/>
    <cellStyle name="Título 1" xfId="63"/>
    <cellStyle name="Título 2" xfId="64"/>
    <cellStyle name="Título 3" xfId="65"/>
    <cellStyle name="Total" xfId="66"/>
    <cellStyle name="Verde" xfId="67"/>
  </cellStyles>
  <dxfs count="333">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52"/>
  <sheetViews>
    <sheetView showGridLines="0" tabSelected="1" zoomScale="70" zoomScaleNormal="70" zoomScalePageLayoutView="0" workbookViewId="0" topLeftCell="E37">
      <pane xSplit="4995" topLeftCell="AM1" activePane="topRight" state="split"/>
      <selection pane="topLeft" activeCell="AQ18" sqref="AQ18"/>
      <selection pane="topRight" activeCell="AP40" sqref="AP40"/>
    </sheetView>
  </sheetViews>
  <sheetFormatPr defaultColWidth="11.421875" defaultRowHeight="15"/>
  <cols>
    <col min="1" max="1" width="8.8515625" style="22" customWidth="1"/>
    <col min="2" max="2" width="19.28125" style="0" customWidth="1"/>
    <col min="3" max="3" width="29.140625" style="0" customWidth="1"/>
    <col min="4" max="4" width="27.7109375" style="0" customWidth="1"/>
    <col min="5" max="5" width="63.140625" style="0" customWidth="1"/>
    <col min="6" max="6" width="24.7109375" style="0" customWidth="1"/>
    <col min="7" max="7" width="25.140625" style="0" customWidth="1"/>
    <col min="8" max="8" width="33.8515625" style="93" customWidth="1"/>
    <col min="9" max="9" width="39.7109375" style="0" customWidth="1"/>
    <col min="10" max="10" width="16.28125" style="0" customWidth="1"/>
    <col min="11" max="11" width="18.8515625" style="0" customWidth="1"/>
    <col min="12" max="16" width="11.421875" style="0" customWidth="1"/>
    <col min="17" max="17" width="24.57421875" style="0" customWidth="1"/>
    <col min="18" max="18" width="20.00390625" style="0" customWidth="1"/>
    <col min="19" max="19" width="27.28125" style="0" customWidth="1"/>
    <col min="20" max="20" width="19.57421875" style="0" customWidth="1"/>
    <col min="21" max="22" width="11.421875" style="0" customWidth="1"/>
    <col min="23" max="23" width="15.57421875" style="0" customWidth="1"/>
    <col min="24" max="24" width="11.421875" style="0" customWidth="1"/>
    <col min="25" max="25" width="20.8515625" style="0" customWidth="1"/>
    <col min="26" max="26" width="21.57421875" style="0" customWidth="1"/>
    <col min="27" max="27" width="26.7109375" style="0" customWidth="1"/>
    <col min="28" max="28" width="18.8515625" style="0" customWidth="1"/>
    <col min="29" max="29" width="14.140625" style="0" customWidth="1"/>
    <col min="30" max="30" width="18.421875" style="0" customWidth="1"/>
    <col min="31" max="31" width="29.421875" style="0" customWidth="1"/>
    <col min="32" max="32" width="17.7109375" style="0" customWidth="1"/>
    <col min="33" max="33" width="18.140625" style="0" customWidth="1"/>
    <col min="34" max="34" width="19.7109375" style="0" customWidth="1"/>
    <col min="35" max="36" width="16.421875" style="0" customWidth="1"/>
    <col min="37" max="37" width="38.140625" style="0" customWidth="1"/>
    <col min="38" max="38" width="17.8515625" style="0" customWidth="1"/>
    <col min="39" max="39" width="16.28125" style="0" customWidth="1"/>
    <col min="40" max="42" width="11.421875" style="0" customWidth="1"/>
    <col min="43" max="43" width="75.421875" style="0" customWidth="1"/>
    <col min="44" max="44" width="30.00390625" style="0" customWidth="1"/>
    <col min="45" max="45" width="16.421875" style="0" customWidth="1"/>
    <col min="46" max="47" width="11.421875" style="0" customWidth="1"/>
    <col min="48" max="48" width="14.8515625" style="0" customWidth="1"/>
    <col min="49" max="49" width="14.57421875" style="0" customWidth="1"/>
    <col min="50" max="50" width="20.7109375" style="0" customWidth="1"/>
    <col min="51" max="51" width="15.8515625" style="0" customWidth="1"/>
    <col min="52" max="52" width="19.140625" style="0" customWidth="1"/>
    <col min="53" max="53" width="31.421875" style="0" customWidth="1"/>
    <col min="54" max="54" width="18.421875" style="0" customWidth="1"/>
    <col min="55" max="55" width="19.8515625" style="0" customWidth="1"/>
  </cols>
  <sheetData>
    <row r="1" spans="1:26" ht="40.5" customHeight="1">
      <c r="A1" s="206">
        <f ca="1">NOW()</f>
        <v>43039.64380023148</v>
      </c>
      <c r="B1" s="207"/>
      <c r="C1" s="207"/>
      <c r="D1" s="207"/>
      <c r="E1" s="207"/>
      <c r="F1" s="207"/>
      <c r="G1" s="207"/>
      <c r="H1" s="207"/>
      <c r="I1" s="207"/>
      <c r="J1" s="207"/>
      <c r="K1" s="207"/>
      <c r="L1" s="207"/>
      <c r="M1" s="207"/>
      <c r="N1" s="207"/>
      <c r="O1" s="207"/>
      <c r="P1" s="207"/>
      <c r="Q1" s="207"/>
      <c r="R1" s="207"/>
      <c r="S1" s="207"/>
      <c r="T1" s="207"/>
      <c r="U1" s="207"/>
      <c r="V1" s="207"/>
      <c r="W1" s="207"/>
      <c r="X1" s="207"/>
      <c r="Y1" s="207"/>
      <c r="Z1" s="207"/>
    </row>
    <row r="2" spans="1:26" ht="40.5" customHeight="1">
      <c r="A2" s="208" t="s">
        <v>0</v>
      </c>
      <c r="B2" s="208"/>
      <c r="C2" s="208"/>
      <c r="D2" s="208"/>
      <c r="E2" s="208"/>
      <c r="F2" s="208"/>
      <c r="G2" s="208"/>
      <c r="H2" s="208"/>
      <c r="I2" s="208"/>
      <c r="J2" s="208"/>
      <c r="K2" s="208"/>
      <c r="L2" s="208"/>
      <c r="M2" s="208"/>
      <c r="N2" s="208"/>
      <c r="O2" s="208"/>
      <c r="P2" s="208"/>
      <c r="Q2" s="208"/>
      <c r="R2" s="208"/>
      <c r="S2" s="208"/>
      <c r="T2" s="208"/>
      <c r="U2" s="208"/>
      <c r="V2" s="208"/>
      <c r="W2" s="208"/>
      <c r="X2" s="208"/>
      <c r="Y2" s="208"/>
      <c r="Z2" s="208"/>
    </row>
    <row r="3" spans="1:55" ht="15" customHeight="1">
      <c r="A3" s="184" t="s">
        <v>1</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c r="A4" s="184" t="s">
        <v>2</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5" customHeight="1">
      <c r="A5" s="184" t="s">
        <v>3</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15" customHeight="1">
      <c r="A6" s="184" t="s">
        <v>4</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2"/>
      <c r="AB6" s="24"/>
      <c r="AC6" s="24"/>
      <c r="AD6" s="24"/>
      <c r="AE6" s="24"/>
      <c r="AF6" s="24"/>
      <c r="AG6" s="2"/>
      <c r="AH6" s="24"/>
      <c r="AI6" s="24"/>
      <c r="AJ6" s="24"/>
      <c r="AK6" s="24"/>
      <c r="AL6" s="24"/>
      <c r="AM6" s="2"/>
      <c r="AN6" s="24"/>
      <c r="AO6" s="24"/>
      <c r="AP6" s="24"/>
      <c r="AQ6" s="24"/>
      <c r="AR6" s="24"/>
      <c r="AS6" s="2"/>
      <c r="AT6" s="24"/>
      <c r="AU6" s="24"/>
      <c r="AV6" s="24"/>
      <c r="AW6" s="24"/>
      <c r="AX6" s="24"/>
      <c r="AY6" s="2"/>
      <c r="AZ6" s="24"/>
      <c r="BA6" s="24"/>
      <c r="BB6" s="24"/>
      <c r="BC6" s="24"/>
    </row>
    <row r="7" spans="1:55" ht="17.25" customHeight="1">
      <c r="A7" s="184" t="s">
        <v>5</v>
      </c>
      <c r="B7" s="184"/>
      <c r="C7" s="184"/>
      <c r="D7" s="184"/>
      <c r="E7" s="147"/>
      <c r="F7" s="147"/>
      <c r="G7" s="147"/>
      <c r="H7" s="86"/>
      <c r="I7" s="147"/>
      <c r="J7" s="147"/>
      <c r="K7" s="147"/>
      <c r="L7" s="147"/>
      <c r="M7" s="147"/>
      <c r="N7" s="147"/>
      <c r="O7" s="147"/>
      <c r="P7" s="147"/>
      <c r="Q7" s="147"/>
      <c r="R7" s="147"/>
      <c r="S7" s="147"/>
      <c r="T7" s="147"/>
      <c r="U7" s="147"/>
      <c r="V7" s="147"/>
      <c r="W7" s="147"/>
      <c r="X7" s="147"/>
      <c r="Y7" s="147"/>
      <c r="Z7" s="147"/>
      <c r="AA7" s="2"/>
      <c r="AB7" s="24"/>
      <c r="AC7" s="24"/>
      <c r="AD7" s="24"/>
      <c r="AE7" s="24"/>
      <c r="AF7" s="24"/>
      <c r="AG7" s="2"/>
      <c r="AH7" s="24"/>
      <c r="AI7" s="24"/>
      <c r="AJ7" s="24"/>
      <c r="AK7" s="24"/>
      <c r="AL7" s="24"/>
      <c r="AM7" s="2"/>
      <c r="AN7" s="24"/>
      <c r="AO7" s="24"/>
      <c r="AP7" s="24"/>
      <c r="AQ7" s="24"/>
      <c r="AR7" s="24"/>
      <c r="AS7" s="2"/>
      <c r="AT7" s="24"/>
      <c r="AU7" s="24"/>
      <c r="AV7" s="24"/>
      <c r="AW7" s="24"/>
      <c r="AX7" s="24"/>
      <c r="AY7" s="2"/>
      <c r="AZ7" s="24"/>
      <c r="BA7" s="24"/>
      <c r="BB7" s="24"/>
      <c r="BC7" s="24"/>
    </row>
    <row r="8" spans="1:55" ht="15.75" customHeight="1">
      <c r="A8" s="184" t="s">
        <v>6</v>
      </c>
      <c r="B8" s="184"/>
      <c r="C8" s="184"/>
      <c r="D8" s="184"/>
      <c r="E8" s="184"/>
      <c r="F8" s="184"/>
      <c r="G8" s="184"/>
      <c r="H8" s="184"/>
      <c r="I8" s="184"/>
      <c r="J8" s="184"/>
      <c r="K8" s="184"/>
      <c r="L8" s="184"/>
      <c r="M8" s="184"/>
      <c r="N8" s="184"/>
      <c r="O8" s="184"/>
      <c r="P8" s="184"/>
      <c r="Q8" s="184"/>
      <c r="R8" s="184"/>
      <c r="S8" s="184"/>
      <c r="T8" s="184"/>
      <c r="U8" s="184"/>
      <c r="V8" s="184"/>
      <c r="W8" s="184"/>
      <c r="X8" s="184"/>
      <c r="Y8" s="184"/>
      <c r="Z8" s="18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row>
    <row r="9" spans="1:55" ht="15">
      <c r="A9" s="114"/>
      <c r="B9" s="2"/>
      <c r="C9" s="2"/>
      <c r="D9" s="2"/>
      <c r="E9" s="2"/>
      <c r="F9" s="2"/>
      <c r="G9" s="2"/>
      <c r="H9" s="2"/>
      <c r="I9" s="2"/>
      <c r="J9" s="2"/>
      <c r="K9" s="2"/>
      <c r="L9" s="2"/>
      <c r="M9" s="2"/>
      <c r="N9" s="2"/>
      <c r="O9" s="2"/>
      <c r="P9" s="2"/>
      <c r="Q9" s="2"/>
      <c r="R9" s="1"/>
      <c r="S9" s="1"/>
      <c r="T9" s="1"/>
      <c r="U9" s="1"/>
      <c r="V9" s="1"/>
      <c r="W9" s="1"/>
      <c r="X9" s="1"/>
      <c r="Y9" s="1"/>
      <c r="Z9" s="1"/>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row>
    <row r="10" spans="1:55" ht="15">
      <c r="A10" s="115"/>
      <c r="B10" s="2"/>
      <c r="C10" s="2"/>
      <c r="D10" s="2"/>
      <c r="E10" s="225"/>
      <c r="F10" s="225"/>
      <c r="G10" s="225"/>
      <c r="H10" s="225"/>
      <c r="I10" s="225"/>
      <c r="J10" s="225"/>
      <c r="K10" s="225"/>
      <c r="L10" s="225"/>
      <c r="M10" s="225"/>
      <c r="N10" s="225"/>
      <c r="O10" s="225"/>
      <c r="P10" s="225"/>
      <c r="Q10" s="225"/>
      <c r="R10" s="225"/>
      <c r="S10" s="225"/>
      <c r="T10" s="225"/>
      <c r="U10" s="12"/>
      <c r="V10" s="1"/>
      <c r="W10" s="1"/>
      <c r="X10" s="1"/>
      <c r="Y10" s="1"/>
      <c r="Z10" s="1"/>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row>
    <row r="11" spans="1:55" ht="15">
      <c r="A11" s="3"/>
      <c r="B11" s="1"/>
      <c r="C11" s="1"/>
      <c r="D11" s="1"/>
      <c r="E11" s="222"/>
      <c r="F11" s="222"/>
      <c r="G11" s="222"/>
      <c r="H11" s="222"/>
      <c r="I11" s="222"/>
      <c r="J11" s="222"/>
      <c r="K11" s="222"/>
      <c r="L11" s="222"/>
      <c r="M11" s="226"/>
      <c r="N11" s="226"/>
      <c r="O11" s="226"/>
      <c r="P11" s="226"/>
      <c r="Q11" s="135"/>
      <c r="R11" s="135"/>
      <c r="S11" s="135"/>
      <c r="T11" s="135"/>
      <c r="U11" s="135"/>
      <c r="V11" s="1"/>
      <c r="W11" s="1"/>
      <c r="X11" s="1"/>
      <c r="Y11" s="1"/>
      <c r="Z11" s="1"/>
      <c r="AA11" s="226"/>
      <c r="AB11" s="226"/>
      <c r="AC11" s="226"/>
      <c r="AD11" s="136"/>
      <c r="AE11" s="136"/>
      <c r="AF11" s="136"/>
      <c r="AG11" s="226"/>
      <c r="AH11" s="226"/>
      <c r="AI11" s="226"/>
      <c r="AJ11" s="136"/>
      <c r="AK11" s="136"/>
      <c r="AL11" s="136"/>
      <c r="AM11" s="226"/>
      <c r="AN11" s="226"/>
      <c r="AO11" s="226"/>
      <c r="AP11" s="136"/>
      <c r="AQ11" s="136"/>
      <c r="AR11" s="136"/>
      <c r="AS11" s="226"/>
      <c r="AT11" s="226"/>
      <c r="AU11" s="226"/>
      <c r="AV11" s="136"/>
      <c r="AW11" s="136"/>
      <c r="AX11" s="136"/>
      <c r="AY11" s="226"/>
      <c r="AZ11" s="226"/>
      <c r="BA11" s="226"/>
      <c r="BB11" s="136"/>
      <c r="BC11" s="136"/>
    </row>
    <row r="12" spans="1:55" ht="15">
      <c r="A12" s="3"/>
      <c r="B12" s="1"/>
      <c r="C12" s="1"/>
      <c r="D12" s="1"/>
      <c r="E12" s="1"/>
      <c r="F12" s="1"/>
      <c r="G12" s="1"/>
      <c r="H12" s="87"/>
      <c r="I12" s="1"/>
      <c r="J12" s="1"/>
      <c r="K12" s="1"/>
      <c r="L12" s="1"/>
      <c r="M12" s="1"/>
      <c r="N12" s="1"/>
      <c r="O12" s="1"/>
      <c r="P12" s="1"/>
      <c r="Q12" s="1"/>
      <c r="R12" s="1"/>
      <c r="S12" s="1"/>
      <c r="T12" s="1"/>
      <c r="U12" s="1"/>
      <c r="V12" s="1"/>
      <c r="W12" s="1"/>
      <c r="X12" s="1"/>
      <c r="Y12" s="1"/>
      <c r="Z12" s="1"/>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row>
    <row r="13" spans="1:55" ht="15">
      <c r="A13" s="215" t="s">
        <v>7</v>
      </c>
      <c r="B13" s="215"/>
      <c r="C13" s="215"/>
      <c r="D13" s="215"/>
      <c r="E13" s="227"/>
      <c r="F13" s="227"/>
      <c r="G13" s="227"/>
      <c r="H13" s="227"/>
      <c r="I13" s="227"/>
      <c r="J13" s="227"/>
      <c r="K13" s="227"/>
      <c r="L13" s="227"/>
      <c r="M13" s="227"/>
      <c r="N13" s="227"/>
      <c r="O13" s="227"/>
      <c r="P13" s="227"/>
      <c r="Q13" s="227"/>
      <c r="R13" s="227"/>
      <c r="S13" s="227"/>
      <c r="T13" s="227"/>
      <c r="U13" s="227"/>
      <c r="V13" s="227"/>
      <c r="W13" s="227"/>
      <c r="X13" s="227"/>
      <c r="Y13" s="227"/>
      <c r="Z13" s="227"/>
      <c r="AA13" s="202" t="s">
        <v>8</v>
      </c>
      <c r="AB13" s="202"/>
      <c r="AC13" s="202"/>
      <c r="AD13" s="202"/>
      <c r="AE13" s="202"/>
      <c r="AF13" s="202"/>
      <c r="AG13" s="221" t="s">
        <v>8</v>
      </c>
      <c r="AH13" s="221"/>
      <c r="AI13" s="221"/>
      <c r="AJ13" s="221"/>
      <c r="AK13" s="221"/>
      <c r="AL13" s="221"/>
      <c r="AM13" s="202" t="s">
        <v>8</v>
      </c>
      <c r="AN13" s="202"/>
      <c r="AO13" s="202"/>
      <c r="AP13" s="202"/>
      <c r="AQ13" s="202"/>
      <c r="AR13" s="202"/>
      <c r="AS13" s="241" t="s">
        <v>8</v>
      </c>
      <c r="AT13" s="241"/>
      <c r="AU13" s="241"/>
      <c r="AV13" s="241"/>
      <c r="AW13" s="241"/>
      <c r="AX13" s="241"/>
      <c r="AY13" s="242" t="s">
        <v>8</v>
      </c>
      <c r="AZ13" s="242"/>
      <c r="BA13" s="242"/>
      <c r="BB13" s="242"/>
      <c r="BC13" s="242"/>
    </row>
    <row r="14" spans="1:55" ht="15">
      <c r="A14" s="215"/>
      <c r="B14" s="215"/>
      <c r="C14" s="215"/>
      <c r="D14" s="215"/>
      <c r="E14" s="227"/>
      <c r="F14" s="227"/>
      <c r="G14" s="227"/>
      <c r="H14" s="227"/>
      <c r="I14" s="227"/>
      <c r="J14" s="227"/>
      <c r="K14" s="227"/>
      <c r="L14" s="227"/>
      <c r="M14" s="227"/>
      <c r="N14" s="227"/>
      <c r="O14" s="227"/>
      <c r="P14" s="227"/>
      <c r="Q14" s="227"/>
      <c r="R14" s="227"/>
      <c r="S14" s="227"/>
      <c r="T14" s="227"/>
      <c r="U14" s="227"/>
      <c r="V14" s="227"/>
      <c r="W14" s="227"/>
      <c r="X14" s="227"/>
      <c r="Y14" s="227"/>
      <c r="Z14" s="227"/>
      <c r="AA14" s="202" t="s">
        <v>9</v>
      </c>
      <c r="AB14" s="202"/>
      <c r="AC14" s="202"/>
      <c r="AD14" s="202"/>
      <c r="AE14" s="202"/>
      <c r="AF14" s="202"/>
      <c r="AG14" s="221" t="s">
        <v>10</v>
      </c>
      <c r="AH14" s="221"/>
      <c r="AI14" s="221"/>
      <c r="AJ14" s="221"/>
      <c r="AK14" s="221"/>
      <c r="AL14" s="221"/>
      <c r="AM14" s="202" t="s">
        <v>11</v>
      </c>
      <c r="AN14" s="202"/>
      <c r="AO14" s="202"/>
      <c r="AP14" s="202"/>
      <c r="AQ14" s="202"/>
      <c r="AR14" s="202"/>
      <c r="AS14" s="241" t="s">
        <v>12</v>
      </c>
      <c r="AT14" s="241"/>
      <c r="AU14" s="241"/>
      <c r="AV14" s="241"/>
      <c r="AW14" s="241"/>
      <c r="AX14" s="241"/>
      <c r="AY14" s="242" t="s">
        <v>13</v>
      </c>
      <c r="AZ14" s="242"/>
      <c r="BA14" s="242"/>
      <c r="BB14" s="242"/>
      <c r="BC14" s="242"/>
    </row>
    <row r="15" spans="1:55" ht="15" customHeight="1">
      <c r="A15" s="148"/>
      <c r="B15" s="148"/>
      <c r="C15" s="148"/>
      <c r="D15" s="148"/>
      <c r="E15" s="203" t="s">
        <v>14</v>
      </c>
      <c r="F15" s="204"/>
      <c r="G15" s="204"/>
      <c r="H15" s="204"/>
      <c r="I15" s="204"/>
      <c r="J15" s="204"/>
      <c r="K15" s="204"/>
      <c r="L15" s="204"/>
      <c r="M15" s="204"/>
      <c r="N15" s="204"/>
      <c r="O15" s="204"/>
      <c r="P15" s="204"/>
      <c r="Q15" s="204"/>
      <c r="R15" s="204"/>
      <c r="S15" s="204"/>
      <c r="T15" s="205"/>
      <c r="U15" s="145"/>
      <c r="V15" s="221" t="s">
        <v>15</v>
      </c>
      <c r="W15" s="221"/>
      <c r="X15" s="221"/>
      <c r="Y15" s="221"/>
      <c r="Z15" s="221"/>
      <c r="AA15" s="216" t="s">
        <v>16</v>
      </c>
      <c r="AB15" s="216"/>
      <c r="AC15" s="216"/>
      <c r="AD15" s="223" t="s">
        <v>17</v>
      </c>
      <c r="AE15" s="216" t="s">
        <v>18</v>
      </c>
      <c r="AF15" s="216" t="s">
        <v>19</v>
      </c>
      <c r="AG15" s="224" t="s">
        <v>16</v>
      </c>
      <c r="AH15" s="224"/>
      <c r="AI15" s="224"/>
      <c r="AJ15" s="224" t="s">
        <v>17</v>
      </c>
      <c r="AK15" s="224" t="s">
        <v>18</v>
      </c>
      <c r="AL15" s="224" t="s">
        <v>19</v>
      </c>
      <c r="AM15" s="216" t="s">
        <v>16</v>
      </c>
      <c r="AN15" s="216"/>
      <c r="AO15" s="216"/>
      <c r="AP15" s="216" t="s">
        <v>17</v>
      </c>
      <c r="AQ15" s="216" t="s">
        <v>18</v>
      </c>
      <c r="AR15" s="216" t="s">
        <v>19</v>
      </c>
      <c r="AS15" s="235" t="s">
        <v>16</v>
      </c>
      <c r="AT15" s="235"/>
      <c r="AU15" s="235"/>
      <c r="AV15" s="235" t="s">
        <v>17</v>
      </c>
      <c r="AW15" s="235" t="s">
        <v>18</v>
      </c>
      <c r="AX15" s="235" t="s">
        <v>19</v>
      </c>
      <c r="AY15" s="232" t="s">
        <v>16</v>
      </c>
      <c r="AZ15" s="232"/>
      <c r="BA15" s="232"/>
      <c r="BB15" s="232" t="s">
        <v>17</v>
      </c>
      <c r="BC15" s="232" t="s">
        <v>20</v>
      </c>
    </row>
    <row r="16" spans="1:55" ht="51">
      <c r="A16" s="11" t="s">
        <v>21</v>
      </c>
      <c r="B16" s="11" t="s">
        <v>22</v>
      </c>
      <c r="C16" s="11" t="s">
        <v>23</v>
      </c>
      <c r="D16" s="52" t="s">
        <v>24</v>
      </c>
      <c r="E16" s="5" t="s">
        <v>25</v>
      </c>
      <c r="F16" s="5" t="s">
        <v>26</v>
      </c>
      <c r="G16" s="5" t="s">
        <v>27</v>
      </c>
      <c r="H16" s="88" t="s">
        <v>28</v>
      </c>
      <c r="I16" s="5" t="s">
        <v>29</v>
      </c>
      <c r="J16" s="5" t="s">
        <v>30</v>
      </c>
      <c r="K16" s="5" t="s">
        <v>31</v>
      </c>
      <c r="L16" s="5" t="s">
        <v>32</v>
      </c>
      <c r="M16" s="5" t="s">
        <v>33</v>
      </c>
      <c r="N16" s="5" t="s">
        <v>34</v>
      </c>
      <c r="O16" s="5" t="s">
        <v>35</v>
      </c>
      <c r="P16" s="5" t="s">
        <v>36</v>
      </c>
      <c r="Q16" s="5" t="s">
        <v>37</v>
      </c>
      <c r="R16" s="5" t="s">
        <v>38</v>
      </c>
      <c r="S16" s="5" t="s">
        <v>39</v>
      </c>
      <c r="T16" s="5" t="s">
        <v>40</v>
      </c>
      <c r="U16" s="5" t="s">
        <v>41</v>
      </c>
      <c r="V16" s="140" t="s">
        <v>42</v>
      </c>
      <c r="W16" s="140" t="s">
        <v>43</v>
      </c>
      <c r="X16" s="239" t="s">
        <v>44</v>
      </c>
      <c r="Y16" s="240"/>
      <c r="Z16" s="140" t="s">
        <v>45</v>
      </c>
      <c r="AA16" s="146" t="s">
        <v>28</v>
      </c>
      <c r="AB16" s="139" t="s">
        <v>46</v>
      </c>
      <c r="AC16" s="139" t="s">
        <v>47</v>
      </c>
      <c r="AD16" s="223"/>
      <c r="AE16" s="216"/>
      <c r="AF16" s="216"/>
      <c r="AG16" s="140" t="s">
        <v>28</v>
      </c>
      <c r="AH16" s="140" t="s">
        <v>46</v>
      </c>
      <c r="AI16" s="140" t="s">
        <v>47</v>
      </c>
      <c r="AJ16" s="224"/>
      <c r="AK16" s="224"/>
      <c r="AL16" s="224"/>
      <c r="AM16" s="139" t="s">
        <v>28</v>
      </c>
      <c r="AN16" s="139" t="s">
        <v>46</v>
      </c>
      <c r="AO16" s="139" t="s">
        <v>47</v>
      </c>
      <c r="AP16" s="216"/>
      <c r="AQ16" s="216"/>
      <c r="AR16" s="216"/>
      <c r="AS16" s="138" t="s">
        <v>28</v>
      </c>
      <c r="AT16" s="138" t="s">
        <v>46</v>
      </c>
      <c r="AU16" s="138" t="s">
        <v>47</v>
      </c>
      <c r="AV16" s="235"/>
      <c r="AW16" s="235"/>
      <c r="AX16" s="235"/>
      <c r="AY16" s="137" t="s">
        <v>28</v>
      </c>
      <c r="AZ16" s="137" t="s">
        <v>46</v>
      </c>
      <c r="BA16" s="137" t="s">
        <v>47</v>
      </c>
      <c r="BB16" s="232"/>
      <c r="BC16" s="232"/>
    </row>
    <row r="17" spans="1:55" ht="15">
      <c r="A17" s="49"/>
      <c r="B17" s="50"/>
      <c r="C17" s="50"/>
      <c r="D17" s="49"/>
      <c r="E17" s="51" t="s">
        <v>48</v>
      </c>
      <c r="F17" s="51"/>
      <c r="G17" s="51" t="s">
        <v>48</v>
      </c>
      <c r="H17" s="89" t="s">
        <v>48</v>
      </c>
      <c r="I17" s="51" t="s">
        <v>48</v>
      </c>
      <c r="J17" s="51" t="s">
        <v>48</v>
      </c>
      <c r="K17" s="51" t="s">
        <v>48</v>
      </c>
      <c r="L17" s="51" t="s">
        <v>48</v>
      </c>
      <c r="M17" s="95" t="s">
        <v>48</v>
      </c>
      <c r="N17" s="95" t="s">
        <v>48</v>
      </c>
      <c r="O17" s="95" t="s">
        <v>48</v>
      </c>
      <c r="P17" s="95" t="s">
        <v>48</v>
      </c>
      <c r="Q17" s="51" t="s">
        <v>48</v>
      </c>
      <c r="R17" s="51" t="s">
        <v>48</v>
      </c>
      <c r="S17" s="51" t="s">
        <v>48</v>
      </c>
      <c r="T17" s="51" t="s">
        <v>48</v>
      </c>
      <c r="U17" s="51"/>
      <c r="V17" s="6" t="s">
        <v>49</v>
      </c>
      <c r="W17" s="6" t="s">
        <v>48</v>
      </c>
      <c r="X17" s="6" t="s">
        <v>50</v>
      </c>
      <c r="Y17" s="6" t="s">
        <v>51</v>
      </c>
      <c r="Z17" s="6" t="s">
        <v>48</v>
      </c>
      <c r="AA17" s="139" t="s">
        <v>48</v>
      </c>
      <c r="AB17" s="139" t="s">
        <v>48</v>
      </c>
      <c r="AC17" s="139"/>
      <c r="AD17" s="146" t="s">
        <v>48</v>
      </c>
      <c r="AE17" s="139" t="s">
        <v>48</v>
      </c>
      <c r="AF17" s="139" t="s">
        <v>48</v>
      </c>
      <c r="AG17" s="140" t="s">
        <v>48</v>
      </c>
      <c r="AH17" s="140" t="s">
        <v>48</v>
      </c>
      <c r="AI17" s="140" t="s">
        <v>48</v>
      </c>
      <c r="AJ17" s="140" t="s">
        <v>48</v>
      </c>
      <c r="AK17" s="140" t="s">
        <v>48</v>
      </c>
      <c r="AL17" s="140" t="s">
        <v>48</v>
      </c>
      <c r="AM17" s="139" t="s">
        <v>48</v>
      </c>
      <c r="AN17" s="139" t="s">
        <v>48</v>
      </c>
      <c r="AO17" s="139" t="s">
        <v>48</v>
      </c>
      <c r="AP17" s="139"/>
      <c r="AQ17" s="139" t="s">
        <v>48</v>
      </c>
      <c r="AR17" s="139" t="s">
        <v>48</v>
      </c>
      <c r="AS17" s="138" t="s">
        <v>48</v>
      </c>
      <c r="AT17" s="138" t="s">
        <v>48</v>
      </c>
      <c r="AU17" s="138" t="s">
        <v>48</v>
      </c>
      <c r="AV17" s="138" t="s">
        <v>48</v>
      </c>
      <c r="AW17" s="138" t="s">
        <v>48</v>
      </c>
      <c r="AX17" s="138" t="s">
        <v>48</v>
      </c>
      <c r="AY17" s="137" t="s">
        <v>48</v>
      </c>
      <c r="AZ17" s="137"/>
      <c r="BA17" s="137" t="s">
        <v>48</v>
      </c>
      <c r="BB17" s="137" t="s">
        <v>48</v>
      </c>
      <c r="BC17" s="137" t="s">
        <v>48</v>
      </c>
    </row>
    <row r="18" spans="1:55" ht="183" customHeight="1">
      <c r="A18" s="116">
        <v>1</v>
      </c>
      <c r="B18" s="211" t="s">
        <v>52</v>
      </c>
      <c r="C18" s="217" t="s">
        <v>53</v>
      </c>
      <c r="D18" s="143"/>
      <c r="E18" s="96" t="s">
        <v>54</v>
      </c>
      <c r="F18" s="111">
        <v>0.02</v>
      </c>
      <c r="G18" s="105" t="s">
        <v>55</v>
      </c>
      <c r="H18" s="97" t="s">
        <v>56</v>
      </c>
      <c r="I18" s="106" t="s">
        <v>57</v>
      </c>
      <c r="J18" s="107" t="s">
        <v>58</v>
      </c>
      <c r="K18" s="105" t="s">
        <v>59</v>
      </c>
      <c r="L18" s="105" t="s">
        <v>60</v>
      </c>
      <c r="M18" s="105">
        <v>0</v>
      </c>
      <c r="N18" s="105">
        <v>1</v>
      </c>
      <c r="O18" s="105">
        <v>1</v>
      </c>
      <c r="P18" s="105">
        <v>1</v>
      </c>
      <c r="Q18" s="105">
        <v>3</v>
      </c>
      <c r="R18" s="56" t="s">
        <v>61</v>
      </c>
      <c r="S18" s="56" t="s">
        <v>62</v>
      </c>
      <c r="T18" s="56" t="s">
        <v>63</v>
      </c>
      <c r="U18" s="56" t="s">
        <v>64</v>
      </c>
      <c r="V18" s="56"/>
      <c r="W18" s="56"/>
      <c r="X18" s="56"/>
      <c r="Y18" s="61"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62"/>
      <c r="AA18" s="143" t="str">
        <f>H18</f>
        <v>Ejercicios de depuración de inventarios realizados</v>
      </c>
      <c r="AB18" s="143">
        <f>M18</f>
        <v>0</v>
      </c>
      <c r="AC18" s="56">
        <v>0</v>
      </c>
      <c r="AD18" s="4"/>
      <c r="AE18" s="60" t="s">
        <v>65</v>
      </c>
      <c r="AF18" s="60"/>
      <c r="AG18" s="143" t="str">
        <f>H18</f>
        <v>Ejercicios de depuración de inventarios realizados</v>
      </c>
      <c r="AH18" s="25">
        <f>N18</f>
        <v>1</v>
      </c>
      <c r="AI18" s="25">
        <v>1</v>
      </c>
      <c r="AJ18" s="4">
        <f>(AI18/AH18)</f>
        <v>1</v>
      </c>
      <c r="AK18" s="61" t="s">
        <v>66</v>
      </c>
      <c r="AL18" s="56" t="s">
        <v>67</v>
      </c>
      <c r="AM18" s="143" t="str">
        <f>H18</f>
        <v>Ejercicios de depuración de inventarios realizados</v>
      </c>
      <c r="AN18" s="143">
        <f>O18</f>
        <v>1</v>
      </c>
      <c r="AO18" s="165">
        <v>1</v>
      </c>
      <c r="AP18" s="166">
        <f>(AO18/AN18)</f>
        <v>1</v>
      </c>
      <c r="AQ18" s="165" t="s">
        <v>318</v>
      </c>
      <c r="AR18" s="165" t="s">
        <v>311</v>
      </c>
      <c r="AS18" s="143" t="str">
        <f>H18</f>
        <v>Ejercicios de depuración de inventarios realizados</v>
      </c>
      <c r="AT18" s="143">
        <f>P18</f>
        <v>1</v>
      </c>
      <c r="AU18" s="59"/>
      <c r="AV18" s="4">
        <f>(AU18/AT18)</f>
        <v>0</v>
      </c>
      <c r="AW18" s="55"/>
      <c r="AX18" s="56"/>
      <c r="AY18" s="143" t="str">
        <f>H18</f>
        <v>Ejercicios de depuración de inventarios realizados</v>
      </c>
      <c r="AZ18" s="143">
        <f>Q18</f>
        <v>3</v>
      </c>
      <c r="BA18" s="7">
        <f>IF(K18="CONSTANTE",AVERAGE(AC18,AI18,AO18,AU18),(SUM(AC18,AI18,AO18,AU18)))</f>
        <v>2</v>
      </c>
      <c r="BB18" s="54"/>
      <c r="BC18" s="55"/>
    </row>
    <row r="19" spans="1:55" ht="183" customHeight="1">
      <c r="A19" s="116">
        <v>2</v>
      </c>
      <c r="B19" s="211"/>
      <c r="C19" s="217"/>
      <c r="D19" s="100"/>
      <c r="E19" s="98" t="s">
        <v>68</v>
      </c>
      <c r="F19" s="111">
        <v>0.03</v>
      </c>
      <c r="G19" s="105" t="s">
        <v>55</v>
      </c>
      <c r="H19" s="97" t="s">
        <v>69</v>
      </c>
      <c r="I19" s="106" t="s">
        <v>70</v>
      </c>
      <c r="J19" s="107" t="s">
        <v>58</v>
      </c>
      <c r="K19" s="105" t="s">
        <v>59</v>
      </c>
      <c r="L19" s="105" t="s">
        <v>71</v>
      </c>
      <c r="M19" s="105">
        <v>0</v>
      </c>
      <c r="N19" s="105">
        <v>0</v>
      </c>
      <c r="O19" s="105">
        <v>0</v>
      </c>
      <c r="P19" s="105">
        <v>1</v>
      </c>
      <c r="Q19" s="105">
        <v>1</v>
      </c>
      <c r="R19" s="56" t="s">
        <v>61</v>
      </c>
      <c r="S19" s="56" t="s">
        <v>72</v>
      </c>
      <c r="T19" s="56" t="s">
        <v>73</v>
      </c>
      <c r="U19" s="56" t="s">
        <v>64</v>
      </c>
      <c r="V19" s="56"/>
      <c r="W19" s="56"/>
      <c r="X19" s="56"/>
      <c r="Y19" s="61"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62"/>
      <c r="AA19" s="143" t="str">
        <f>H19</f>
        <v>Documento de plan de modernización de sedes de Alcaldías Locales formulado</v>
      </c>
      <c r="AB19" s="143">
        <f>M19</f>
        <v>0</v>
      </c>
      <c r="AC19" s="56">
        <v>0</v>
      </c>
      <c r="AD19" s="4"/>
      <c r="AE19" s="60" t="s">
        <v>65</v>
      </c>
      <c r="AF19" s="60"/>
      <c r="AG19" s="143" t="str">
        <f>H19</f>
        <v>Documento de plan de modernización de sedes de Alcaldías Locales formulado</v>
      </c>
      <c r="AH19" s="25">
        <f>N19</f>
        <v>0</v>
      </c>
      <c r="AI19" s="57">
        <v>0</v>
      </c>
      <c r="AJ19" s="4"/>
      <c r="AK19" s="61" t="s">
        <v>74</v>
      </c>
      <c r="AL19" s="56"/>
      <c r="AM19" s="143" t="str">
        <f>H19</f>
        <v>Documento de plan de modernización de sedes de Alcaldías Locales formulado</v>
      </c>
      <c r="AN19" s="143">
        <f>O19</f>
        <v>0</v>
      </c>
      <c r="AO19" s="56"/>
      <c r="AP19" s="4"/>
      <c r="AQ19" s="61" t="s">
        <v>74</v>
      </c>
      <c r="AR19" s="56"/>
      <c r="AS19" s="143" t="str">
        <f>H19</f>
        <v>Documento de plan de modernización de sedes de Alcaldías Locales formulado</v>
      </c>
      <c r="AT19" s="143">
        <f>P19</f>
        <v>1</v>
      </c>
      <c r="AU19" s="59"/>
      <c r="AV19" s="4">
        <f>(AU19/AT19)</f>
        <v>0</v>
      </c>
      <c r="AW19" s="55"/>
      <c r="AX19" s="56"/>
      <c r="AY19" s="143" t="str">
        <f>H19</f>
        <v>Documento de plan de modernización de sedes de Alcaldías Locales formulado</v>
      </c>
      <c r="AZ19" s="143">
        <f>Q19</f>
        <v>1</v>
      </c>
      <c r="BA19" s="7">
        <f>IF(K19="CONSTANTE",AVERAGE(AC19,AI19,AO19,AU19),(SUM(AC19,AI19,AO19,AU19)))</f>
        <v>0</v>
      </c>
      <c r="BB19" s="54"/>
      <c r="BC19" s="55"/>
    </row>
    <row r="20" spans="1:55" ht="183" customHeight="1">
      <c r="A20" s="116">
        <v>3</v>
      </c>
      <c r="B20" s="211"/>
      <c r="C20" s="217"/>
      <c r="D20" s="100"/>
      <c r="E20" s="98" t="s">
        <v>75</v>
      </c>
      <c r="F20" s="111">
        <v>0.03</v>
      </c>
      <c r="G20" s="105" t="s">
        <v>55</v>
      </c>
      <c r="H20" s="97" t="s">
        <v>76</v>
      </c>
      <c r="I20" s="106" t="s">
        <v>77</v>
      </c>
      <c r="J20" s="107" t="s">
        <v>58</v>
      </c>
      <c r="K20" s="105" t="s">
        <v>59</v>
      </c>
      <c r="L20" s="105" t="s">
        <v>78</v>
      </c>
      <c r="M20" s="105">
        <v>0</v>
      </c>
      <c r="N20" s="105">
        <v>0</v>
      </c>
      <c r="O20" s="105">
        <v>1</v>
      </c>
      <c r="P20" s="105">
        <v>0</v>
      </c>
      <c r="Q20" s="105">
        <v>1</v>
      </c>
      <c r="R20" s="56" t="s">
        <v>61</v>
      </c>
      <c r="S20" s="56" t="s">
        <v>79</v>
      </c>
      <c r="T20" s="56" t="s">
        <v>73</v>
      </c>
      <c r="U20" s="56" t="s">
        <v>64</v>
      </c>
      <c r="V20" s="56"/>
      <c r="W20" s="56"/>
      <c r="X20" s="56"/>
      <c r="Y20" s="61"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COMPLETAR</v>
      </c>
      <c r="Z20" s="62"/>
      <c r="AA20" s="143" t="str">
        <f aca="true" t="shared" si="0" ref="AA20:AA44">H20</f>
        <v>Documento de avalúo de bienes con valor superior a 35 SMLMV con vigencia no superior a 24 meses</v>
      </c>
      <c r="AB20" s="143">
        <f aca="true" t="shared" si="1" ref="AB20:AB44">M20</f>
        <v>0</v>
      </c>
      <c r="AC20" s="56">
        <v>0</v>
      </c>
      <c r="AD20" s="4"/>
      <c r="AE20" s="60" t="s">
        <v>65</v>
      </c>
      <c r="AF20" s="60"/>
      <c r="AG20" s="143" t="str">
        <f aca="true" t="shared" si="2" ref="AG20:AG44">H20</f>
        <v>Documento de avalúo de bienes con valor superior a 35 SMLMV con vigencia no superior a 24 meses</v>
      </c>
      <c r="AH20" s="25">
        <f aca="true" t="shared" si="3" ref="AH20:AH36">N20</f>
        <v>0</v>
      </c>
      <c r="AI20" s="57">
        <v>0</v>
      </c>
      <c r="AJ20" s="4"/>
      <c r="AK20" s="61" t="s">
        <v>74</v>
      </c>
      <c r="AL20" s="56"/>
      <c r="AM20" s="143" t="str">
        <f aca="true" t="shared" si="4" ref="AM20:AM44">H20</f>
        <v>Documento de avalúo de bienes con valor superior a 35 SMLMV con vigencia no superior a 24 meses</v>
      </c>
      <c r="AN20" s="143">
        <f aca="true" t="shared" si="5" ref="AN20:AN44">O20</f>
        <v>1</v>
      </c>
      <c r="AO20" s="165">
        <v>1</v>
      </c>
      <c r="AP20" s="166">
        <f>(AO20/AN20)</f>
        <v>1</v>
      </c>
      <c r="AQ20" s="165" t="s">
        <v>319</v>
      </c>
      <c r="AR20" s="165" t="s">
        <v>320</v>
      </c>
      <c r="AS20" s="143" t="str">
        <f aca="true" t="shared" si="6" ref="AS20:AS44">H20</f>
        <v>Documento de avalúo de bienes con valor superior a 35 SMLMV con vigencia no superior a 24 meses</v>
      </c>
      <c r="AT20" s="143">
        <f aca="true" t="shared" si="7" ref="AT20:AT44">P20</f>
        <v>0</v>
      </c>
      <c r="AU20" s="58"/>
      <c r="AV20" s="4" t="e">
        <f aca="true" t="shared" si="8" ref="AV20:AV44">(AU20/AT20)</f>
        <v>#DIV/0!</v>
      </c>
      <c r="AW20" s="55"/>
      <c r="AX20" s="56"/>
      <c r="AY20" s="143" t="str">
        <f aca="true" t="shared" si="9" ref="AY20:AY44">H20</f>
        <v>Documento de avalúo de bienes con valor superior a 35 SMLMV con vigencia no superior a 24 meses</v>
      </c>
      <c r="AZ20" s="143">
        <f aca="true" t="shared" si="10" ref="AZ20:AZ44">Q20</f>
        <v>1</v>
      </c>
      <c r="BA20" s="7">
        <f aca="true" t="shared" si="11" ref="BA20:BA44">IF(K20="CONSTANTE",AVERAGE(AC20,AI20,AO20,AU20),(SUM(AC20,AI20,AO20,AU20)))</f>
        <v>1</v>
      </c>
      <c r="BB20" s="54"/>
      <c r="BC20" s="55"/>
    </row>
    <row r="21" spans="1:55" ht="183" customHeight="1">
      <c r="A21" s="116">
        <v>4</v>
      </c>
      <c r="B21" s="211"/>
      <c r="C21" s="217"/>
      <c r="D21" s="100"/>
      <c r="E21" s="98" t="s">
        <v>80</v>
      </c>
      <c r="F21" s="111">
        <v>0.03</v>
      </c>
      <c r="G21" s="105" t="s">
        <v>55</v>
      </c>
      <c r="H21" s="97" t="s">
        <v>81</v>
      </c>
      <c r="I21" s="106" t="s">
        <v>82</v>
      </c>
      <c r="J21" s="107" t="s">
        <v>58</v>
      </c>
      <c r="K21" s="105" t="s">
        <v>59</v>
      </c>
      <c r="L21" s="105" t="s">
        <v>83</v>
      </c>
      <c r="M21" s="105">
        <v>1</v>
      </c>
      <c r="N21" s="105">
        <v>0</v>
      </c>
      <c r="O21" s="105">
        <v>1</v>
      </c>
      <c r="P21" s="105">
        <v>0</v>
      </c>
      <c r="Q21" s="105">
        <v>2</v>
      </c>
      <c r="R21" s="56" t="s">
        <v>84</v>
      </c>
      <c r="S21" s="56" t="s">
        <v>85</v>
      </c>
      <c r="T21" s="56" t="s">
        <v>73</v>
      </c>
      <c r="U21" s="56" t="s">
        <v>64</v>
      </c>
      <c r="V21" s="56" t="s">
        <v>86</v>
      </c>
      <c r="W21" s="56" t="s">
        <v>87</v>
      </c>
      <c r="X21" s="56"/>
      <c r="Y21" s="61" t="str">
        <f>IF('PLAN GESTION POR PROCESO'!X21=Hoja2!$B$100,Hoja2!$C$100,IF('PLAN GESTION POR PROCESO'!X21=Hoja2!$B$101,Hoja2!$C$101,IF('PLAN GESTION POR PROCESO'!X21=Hoja2!$B$102,Hoja2!$C$102,IF('PLAN GESTION POR PROCESO'!X21=Hoja2!$B$103,Hoja2!$C$103,IF('PLAN GESTION POR PROCESO'!X21=Hoja2!$B$104,Hoja2!$C$104,IF('PLAN GESTION POR PROCESO'!X21=Hoja2!$B$105,Hoja2!$C$105,IF('PLAN GESTION POR PROCESO'!X21=Hoja2!$B$106,Hoja2!$C$106,IF(X21=Hoja2!$B$107,Hoja2!$C$107,"COMPLETAR"))))))))</f>
        <v>COMPLETAR</v>
      </c>
      <c r="Z21" s="62"/>
      <c r="AA21" s="143" t="str">
        <f t="shared" si="0"/>
        <v>Mecanismos tecnológicos de seguridad implementados</v>
      </c>
      <c r="AB21" s="143">
        <f t="shared" si="1"/>
        <v>1</v>
      </c>
      <c r="AC21" s="56">
        <v>1</v>
      </c>
      <c r="AD21" s="4">
        <f aca="true" t="shared" si="12" ref="AD21:AD44">(AC21/AB21)</f>
        <v>1</v>
      </c>
      <c r="AE21" s="60" t="s">
        <v>88</v>
      </c>
      <c r="AF21" s="60" t="s">
        <v>89</v>
      </c>
      <c r="AG21" s="143" t="str">
        <f t="shared" si="2"/>
        <v>Mecanismos tecnológicos de seguridad implementados</v>
      </c>
      <c r="AH21" s="25">
        <f t="shared" si="3"/>
        <v>0</v>
      </c>
      <c r="AI21" s="57">
        <v>0</v>
      </c>
      <c r="AJ21" s="4"/>
      <c r="AK21" s="61" t="s">
        <v>74</v>
      </c>
      <c r="AL21" s="56"/>
      <c r="AM21" s="143" t="str">
        <f t="shared" si="4"/>
        <v>Mecanismos tecnológicos de seguridad implementados</v>
      </c>
      <c r="AN21" s="143">
        <f t="shared" si="5"/>
        <v>1</v>
      </c>
      <c r="AO21" s="165">
        <v>1</v>
      </c>
      <c r="AP21" s="166">
        <f>(AO21/AN21)</f>
        <v>1</v>
      </c>
      <c r="AQ21" s="165" t="s">
        <v>312</v>
      </c>
      <c r="AR21" s="165" t="s">
        <v>313</v>
      </c>
      <c r="AS21" s="143" t="str">
        <f t="shared" si="6"/>
        <v>Mecanismos tecnológicos de seguridad implementados</v>
      </c>
      <c r="AT21" s="143">
        <f t="shared" si="7"/>
        <v>0</v>
      </c>
      <c r="AU21" s="59"/>
      <c r="AV21" s="4" t="e">
        <f t="shared" si="8"/>
        <v>#DIV/0!</v>
      </c>
      <c r="AW21" s="55"/>
      <c r="AX21" s="56"/>
      <c r="AY21" s="143" t="str">
        <f t="shared" si="9"/>
        <v>Mecanismos tecnológicos de seguridad implementados</v>
      </c>
      <c r="AZ21" s="143">
        <f t="shared" si="10"/>
        <v>2</v>
      </c>
      <c r="BA21" s="7">
        <f t="shared" si="11"/>
        <v>2</v>
      </c>
      <c r="BB21" s="54"/>
      <c r="BC21" s="55"/>
    </row>
    <row r="22" spans="1:55" ht="183" customHeight="1">
      <c r="A22" s="116">
        <v>5</v>
      </c>
      <c r="B22" s="211"/>
      <c r="C22" s="217"/>
      <c r="D22" s="100"/>
      <c r="E22" s="99" t="s">
        <v>90</v>
      </c>
      <c r="F22" s="111">
        <v>0.03</v>
      </c>
      <c r="G22" s="105" t="s">
        <v>91</v>
      </c>
      <c r="H22" s="97" t="s">
        <v>92</v>
      </c>
      <c r="I22" s="106" t="s">
        <v>93</v>
      </c>
      <c r="J22" s="107" t="s">
        <v>58</v>
      </c>
      <c r="K22" s="105" t="s">
        <v>59</v>
      </c>
      <c r="L22" s="105" t="s">
        <v>94</v>
      </c>
      <c r="M22" s="105">
        <v>1</v>
      </c>
      <c r="N22" s="105">
        <v>0</v>
      </c>
      <c r="O22" s="105">
        <v>0</v>
      </c>
      <c r="P22" s="105">
        <v>0</v>
      </c>
      <c r="Q22" s="105">
        <v>1</v>
      </c>
      <c r="R22" s="56" t="s">
        <v>61</v>
      </c>
      <c r="S22" s="56" t="s">
        <v>95</v>
      </c>
      <c r="T22" s="56" t="s">
        <v>73</v>
      </c>
      <c r="U22" s="56" t="s">
        <v>64</v>
      </c>
      <c r="V22" s="56"/>
      <c r="W22" s="56"/>
      <c r="X22" s="56"/>
      <c r="Y22" s="61"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PROCESO'!X22=Hoja2!$B$106,Hoja2!$C$106,IF(X22=Hoja2!$B$107,Hoja2!$C$107,"COMPLETAR"))))))))</f>
        <v>COMPLETAR</v>
      </c>
      <c r="Z22" s="62"/>
      <c r="AA22" s="143" t="str">
        <f t="shared" si="0"/>
        <v>Herramienta de seguimiento al uso, mantenimiento y consumo generado por los vehículos diseñada</v>
      </c>
      <c r="AB22" s="143">
        <f t="shared" si="1"/>
        <v>1</v>
      </c>
      <c r="AC22" s="56">
        <v>1</v>
      </c>
      <c r="AD22" s="4">
        <f t="shared" si="12"/>
        <v>1</v>
      </c>
      <c r="AE22" s="60" t="s">
        <v>96</v>
      </c>
      <c r="AF22" s="60" t="s">
        <v>97</v>
      </c>
      <c r="AG22" s="143" t="str">
        <f t="shared" si="2"/>
        <v>Herramienta de seguimiento al uso, mantenimiento y consumo generado por los vehículos diseñada</v>
      </c>
      <c r="AH22" s="25">
        <f t="shared" si="3"/>
        <v>0</v>
      </c>
      <c r="AI22" s="57">
        <v>0</v>
      </c>
      <c r="AJ22" s="4"/>
      <c r="AK22" s="61" t="s">
        <v>74</v>
      </c>
      <c r="AL22" s="56"/>
      <c r="AM22" s="143" t="str">
        <f t="shared" si="4"/>
        <v>Herramienta de seguimiento al uso, mantenimiento y consumo generado por los vehículos diseñada</v>
      </c>
      <c r="AN22" s="143">
        <f t="shared" si="5"/>
        <v>0</v>
      </c>
      <c r="AO22" s="56"/>
      <c r="AP22" s="4"/>
      <c r="AQ22" s="61" t="s">
        <v>74</v>
      </c>
      <c r="AR22" s="56"/>
      <c r="AS22" s="143" t="str">
        <f t="shared" si="6"/>
        <v>Herramienta de seguimiento al uso, mantenimiento y consumo generado por los vehículos diseñada</v>
      </c>
      <c r="AT22" s="143">
        <f t="shared" si="7"/>
        <v>0</v>
      </c>
      <c r="AU22" s="59"/>
      <c r="AV22" s="4" t="e">
        <f t="shared" si="8"/>
        <v>#DIV/0!</v>
      </c>
      <c r="AW22" s="55"/>
      <c r="AX22" s="56"/>
      <c r="AY22" s="143" t="str">
        <f t="shared" si="9"/>
        <v>Herramienta de seguimiento al uso, mantenimiento y consumo generado por los vehículos diseñada</v>
      </c>
      <c r="AZ22" s="143">
        <f t="shared" si="10"/>
        <v>1</v>
      </c>
      <c r="BA22" s="7">
        <f t="shared" si="11"/>
        <v>1</v>
      </c>
      <c r="BB22" s="54"/>
      <c r="BC22" s="55"/>
    </row>
    <row r="23" spans="1:55" ht="183" customHeight="1">
      <c r="A23" s="116">
        <v>6</v>
      </c>
      <c r="B23" s="211"/>
      <c r="C23" s="217"/>
      <c r="D23" s="100"/>
      <c r="E23" s="98" t="s">
        <v>98</v>
      </c>
      <c r="F23" s="111">
        <v>0.02</v>
      </c>
      <c r="G23" s="105" t="s">
        <v>91</v>
      </c>
      <c r="H23" s="103" t="s">
        <v>99</v>
      </c>
      <c r="I23" s="106" t="s">
        <v>100</v>
      </c>
      <c r="J23" s="107" t="s">
        <v>58</v>
      </c>
      <c r="K23" s="105" t="s">
        <v>59</v>
      </c>
      <c r="L23" s="105" t="s">
        <v>71</v>
      </c>
      <c r="M23" s="105">
        <v>0</v>
      </c>
      <c r="N23" s="105">
        <v>0</v>
      </c>
      <c r="O23" s="105">
        <v>0</v>
      </c>
      <c r="P23" s="98">
        <v>1</v>
      </c>
      <c r="Q23" s="105">
        <v>1</v>
      </c>
      <c r="R23" s="56" t="s">
        <v>61</v>
      </c>
      <c r="S23" s="56" t="s">
        <v>101</v>
      </c>
      <c r="T23" s="56" t="s">
        <v>73</v>
      </c>
      <c r="U23" s="56" t="s">
        <v>64</v>
      </c>
      <c r="V23" s="56"/>
      <c r="W23" s="56"/>
      <c r="X23" s="56"/>
      <c r="Y23" s="61"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PROCESO'!X23=Hoja2!$B$106,Hoja2!$C$106,IF(X23=Hoja2!$B$107,Hoja2!$C$107,"COMPLETAR"))))))))</f>
        <v>COMPLETAR</v>
      </c>
      <c r="Z23" s="62"/>
      <c r="AA23" s="143" t="str">
        <f t="shared" si="0"/>
        <v>Documento de línea base que  identifique el consumo de papel, generado por dependencias</v>
      </c>
      <c r="AB23" s="143">
        <f t="shared" si="1"/>
        <v>0</v>
      </c>
      <c r="AC23" s="56">
        <v>0</v>
      </c>
      <c r="AD23" s="4"/>
      <c r="AE23" s="60" t="s">
        <v>65</v>
      </c>
      <c r="AF23" s="60"/>
      <c r="AG23" s="143" t="str">
        <f t="shared" si="2"/>
        <v>Documento de línea base que  identifique el consumo de papel, generado por dependencias</v>
      </c>
      <c r="AH23" s="25">
        <f t="shared" si="3"/>
        <v>0</v>
      </c>
      <c r="AI23" s="57">
        <v>0</v>
      </c>
      <c r="AJ23" s="4"/>
      <c r="AK23" s="61" t="s">
        <v>74</v>
      </c>
      <c r="AL23" s="56"/>
      <c r="AM23" s="143" t="str">
        <f t="shared" si="4"/>
        <v>Documento de línea base que  identifique el consumo de papel, generado por dependencias</v>
      </c>
      <c r="AN23" s="143">
        <f t="shared" si="5"/>
        <v>0</v>
      </c>
      <c r="AO23" s="56"/>
      <c r="AP23" s="4"/>
      <c r="AQ23" s="61" t="s">
        <v>74</v>
      </c>
      <c r="AR23" s="56"/>
      <c r="AS23" s="143" t="str">
        <f t="shared" si="6"/>
        <v>Documento de línea base que  identifique el consumo de papel, generado por dependencias</v>
      </c>
      <c r="AT23" s="143">
        <f t="shared" si="7"/>
        <v>1</v>
      </c>
      <c r="AU23" s="59"/>
      <c r="AV23" s="4">
        <f t="shared" si="8"/>
        <v>0</v>
      </c>
      <c r="AW23" s="55"/>
      <c r="AX23" s="56"/>
      <c r="AY23" s="143" t="str">
        <f t="shared" si="9"/>
        <v>Documento de línea base que  identifique el consumo de papel, generado por dependencias</v>
      </c>
      <c r="AZ23" s="143">
        <f t="shared" si="10"/>
        <v>1</v>
      </c>
      <c r="BA23" s="7">
        <f t="shared" si="11"/>
        <v>0</v>
      </c>
      <c r="BB23" s="54"/>
      <c r="BC23" s="55"/>
    </row>
    <row r="24" spans="1:55" ht="183" customHeight="1">
      <c r="A24" s="116">
        <v>7</v>
      </c>
      <c r="B24" s="211"/>
      <c r="C24" s="217"/>
      <c r="D24" s="101"/>
      <c r="E24" s="96" t="s">
        <v>102</v>
      </c>
      <c r="F24" s="112">
        <v>0.02</v>
      </c>
      <c r="G24" s="105" t="s">
        <v>91</v>
      </c>
      <c r="H24" s="97" t="s">
        <v>103</v>
      </c>
      <c r="I24" s="106" t="s">
        <v>104</v>
      </c>
      <c r="J24" s="107" t="s">
        <v>58</v>
      </c>
      <c r="K24" s="105" t="s">
        <v>59</v>
      </c>
      <c r="L24" s="105" t="s">
        <v>105</v>
      </c>
      <c r="M24" s="105">
        <v>0</v>
      </c>
      <c r="N24" s="105">
        <v>1</v>
      </c>
      <c r="O24" s="105">
        <v>0</v>
      </c>
      <c r="P24" s="105">
        <v>0</v>
      </c>
      <c r="Q24" s="105">
        <v>1</v>
      </c>
      <c r="R24" s="56" t="s">
        <v>61</v>
      </c>
      <c r="S24" s="56" t="s">
        <v>106</v>
      </c>
      <c r="T24" s="56" t="s">
        <v>73</v>
      </c>
      <c r="U24" s="56" t="s">
        <v>64</v>
      </c>
      <c r="V24" s="56"/>
      <c r="W24" s="56"/>
      <c r="X24" s="56"/>
      <c r="Y24" s="61" t="str">
        <f>IF('PLAN GESTION POR PROCESO'!X24=Hoja2!$B$100,Hoja2!$C$100,IF('PLAN GESTION POR PROCESO'!X24=Hoja2!$B$101,Hoja2!$C$101,IF('PLAN GESTION POR PROCESO'!X24=Hoja2!$B$102,Hoja2!$C$102,IF('PLAN GESTION POR PROCESO'!X24=Hoja2!$B$103,Hoja2!$C$103,IF('PLAN GESTION POR PROCESO'!X24=Hoja2!$B$104,Hoja2!$C$104,IF('PLAN GESTION POR PROCESO'!X24=Hoja2!$B$105,Hoja2!$C$105,IF('PLAN GESTION POR PROCESO'!X24=Hoja2!$B$106,Hoja2!$C$106,IF(X24=Hoja2!$B$107,Hoja2!$C$107,"COMPLETAR"))))))))</f>
        <v>COMPLETAR</v>
      </c>
      <c r="Z24" s="62"/>
      <c r="AA24" s="143" t="str">
        <f t="shared" si="0"/>
        <v>Postulación ante la Secretaría Distrital de Movilidad realizada</v>
      </c>
      <c r="AB24" s="143">
        <f t="shared" si="1"/>
        <v>0</v>
      </c>
      <c r="AC24" s="56">
        <v>0</v>
      </c>
      <c r="AD24" s="4"/>
      <c r="AE24" s="60" t="s">
        <v>65</v>
      </c>
      <c r="AF24" s="60"/>
      <c r="AG24" s="143" t="str">
        <f t="shared" si="2"/>
        <v>Postulación ante la Secretaría Distrital de Movilidad realizada</v>
      </c>
      <c r="AH24" s="25">
        <f t="shared" si="3"/>
        <v>1</v>
      </c>
      <c r="AI24" s="25">
        <v>1</v>
      </c>
      <c r="AJ24" s="4">
        <f aca="true" t="shared" si="13" ref="AJ24:AJ37">(AI24/AH24)</f>
        <v>1</v>
      </c>
      <c r="AK24" s="61" t="s">
        <v>107</v>
      </c>
      <c r="AL24" s="56" t="s">
        <v>108</v>
      </c>
      <c r="AM24" s="143" t="str">
        <f t="shared" si="4"/>
        <v>Postulación ante la Secretaría Distrital de Movilidad realizada</v>
      </c>
      <c r="AN24" s="143">
        <f t="shared" si="5"/>
        <v>0</v>
      </c>
      <c r="AO24" s="56"/>
      <c r="AP24" s="4"/>
      <c r="AQ24" s="61" t="s">
        <v>74</v>
      </c>
      <c r="AR24" s="56"/>
      <c r="AS24" s="143" t="str">
        <f t="shared" si="6"/>
        <v>Postulación ante la Secretaría Distrital de Movilidad realizada</v>
      </c>
      <c r="AT24" s="143">
        <f t="shared" si="7"/>
        <v>0</v>
      </c>
      <c r="AU24" s="59"/>
      <c r="AV24" s="4" t="e">
        <f t="shared" si="8"/>
        <v>#DIV/0!</v>
      </c>
      <c r="AW24" s="55"/>
      <c r="AX24" s="56"/>
      <c r="AY24" s="143" t="str">
        <f t="shared" si="9"/>
        <v>Postulación ante la Secretaría Distrital de Movilidad realizada</v>
      </c>
      <c r="AZ24" s="143">
        <f t="shared" si="10"/>
        <v>1</v>
      </c>
      <c r="BA24" s="7">
        <f t="shared" si="11"/>
        <v>1</v>
      </c>
      <c r="BB24" s="54"/>
      <c r="BC24" s="55"/>
    </row>
    <row r="25" spans="1:55" ht="213" customHeight="1">
      <c r="A25" s="116">
        <v>8</v>
      </c>
      <c r="B25" s="211"/>
      <c r="C25" s="217"/>
      <c r="D25" s="101"/>
      <c r="E25" s="96" t="s">
        <v>109</v>
      </c>
      <c r="F25" s="112">
        <v>0.02</v>
      </c>
      <c r="G25" s="105" t="s">
        <v>91</v>
      </c>
      <c r="H25" s="97" t="s">
        <v>110</v>
      </c>
      <c r="I25" s="106" t="s">
        <v>111</v>
      </c>
      <c r="J25" s="107" t="s">
        <v>112</v>
      </c>
      <c r="K25" s="105" t="s">
        <v>59</v>
      </c>
      <c r="L25" s="105" t="s">
        <v>113</v>
      </c>
      <c r="M25" s="108">
        <v>0</v>
      </c>
      <c r="N25" s="108">
        <v>0.5</v>
      </c>
      <c r="O25" s="108">
        <v>0</v>
      </c>
      <c r="P25" s="108">
        <v>0.5</v>
      </c>
      <c r="Q25" s="108">
        <v>1</v>
      </c>
      <c r="R25" s="56" t="s">
        <v>61</v>
      </c>
      <c r="S25" s="56" t="s">
        <v>114</v>
      </c>
      <c r="T25" s="56" t="s">
        <v>73</v>
      </c>
      <c r="U25" s="56" t="s">
        <v>64</v>
      </c>
      <c r="V25" s="56" t="s">
        <v>86</v>
      </c>
      <c r="W25" s="56"/>
      <c r="X25" s="56"/>
      <c r="Y25" s="61" t="str">
        <f>IF('PLAN GESTION POR PROCESO'!X25=Hoja2!$B$100,Hoja2!$C$100,IF('PLAN GESTION POR PROCESO'!X25=Hoja2!$B$101,Hoja2!$C$101,IF('PLAN GESTION POR PROCESO'!X25=Hoja2!$B$102,Hoja2!$C$102,IF('PLAN GESTION POR PROCESO'!X25=Hoja2!$B$103,Hoja2!$C$103,IF('PLAN GESTION POR PROCESO'!X25=Hoja2!$B$104,Hoja2!$C$104,IF('PLAN GESTION POR PROCESO'!X25=Hoja2!$B$105,Hoja2!$C$105,IF('PLAN GESTION POR PROCESO'!X25=Hoja2!$B$106,Hoja2!$C$106,IF(X25=Hoja2!$B$107,Hoja2!$C$107,"COMPLETAR"))))))))</f>
        <v>COMPLETAR</v>
      </c>
      <c r="Z25" s="62"/>
      <c r="AA25" s="143" t="str">
        <f t="shared" si="0"/>
        <v>Porcentaje de fuentes lumínicas y sistemas hidrosanitarios ahorradores en las sedes Archivo Central de Kennedy y Furatena sustituidos</v>
      </c>
      <c r="AB25" s="143">
        <f t="shared" si="1"/>
        <v>0</v>
      </c>
      <c r="AC25" s="56">
        <v>0</v>
      </c>
      <c r="AD25" s="4"/>
      <c r="AE25" s="60" t="s">
        <v>65</v>
      </c>
      <c r="AF25" s="60"/>
      <c r="AG25" s="143" t="str">
        <f>H25</f>
        <v>Porcentaje de fuentes lumínicas y sistemas hidrosanitarios ahorradores en las sedes Archivo Central de Kennedy y Furatena sustituidos</v>
      </c>
      <c r="AH25" s="4">
        <f t="shared" si="3"/>
        <v>0.5</v>
      </c>
      <c r="AI25" s="57">
        <v>0.25</v>
      </c>
      <c r="AJ25" s="4">
        <f t="shared" si="13"/>
        <v>0.5</v>
      </c>
      <c r="AK25" s="61" t="s">
        <v>115</v>
      </c>
      <c r="AL25" s="56" t="s">
        <v>116</v>
      </c>
      <c r="AM25" s="143" t="str">
        <f>H25</f>
        <v>Porcentaje de fuentes lumínicas y sistemas hidrosanitarios ahorradores en las sedes Archivo Central de Kennedy y Furatena sustituidos</v>
      </c>
      <c r="AN25" s="143">
        <f t="shared" si="5"/>
        <v>0</v>
      </c>
      <c r="AO25" s="56"/>
      <c r="AP25" s="4"/>
      <c r="AQ25" s="61" t="s">
        <v>74</v>
      </c>
      <c r="AR25" s="56"/>
      <c r="AS25" s="143" t="str">
        <f t="shared" si="6"/>
        <v>Porcentaje de fuentes lumínicas y sistemas hidrosanitarios ahorradores en las sedes Archivo Central de Kennedy y Furatena sustituidos</v>
      </c>
      <c r="AT25" s="143">
        <f t="shared" si="7"/>
        <v>0.5</v>
      </c>
      <c r="AU25" s="59"/>
      <c r="AV25" s="4">
        <f t="shared" si="8"/>
        <v>0</v>
      </c>
      <c r="AW25" s="55"/>
      <c r="AX25" s="56"/>
      <c r="AY25" s="143" t="str">
        <f t="shared" si="9"/>
        <v>Porcentaje de fuentes lumínicas y sistemas hidrosanitarios ahorradores en las sedes Archivo Central de Kennedy y Furatena sustituidos</v>
      </c>
      <c r="AZ25" s="143">
        <f t="shared" si="10"/>
        <v>1</v>
      </c>
      <c r="BA25" s="7">
        <f t="shared" si="11"/>
        <v>0.25</v>
      </c>
      <c r="BB25" s="54"/>
      <c r="BC25" s="55"/>
    </row>
    <row r="26" spans="1:55" ht="128.25" customHeight="1">
      <c r="A26" s="116">
        <v>9</v>
      </c>
      <c r="B26" s="211"/>
      <c r="C26" s="218"/>
      <c r="D26" s="65"/>
      <c r="E26" s="160" t="s">
        <v>306</v>
      </c>
      <c r="F26" s="112">
        <v>0.03</v>
      </c>
      <c r="G26" s="105" t="s">
        <v>55</v>
      </c>
      <c r="H26" s="103" t="s">
        <v>117</v>
      </c>
      <c r="I26" s="120" t="s">
        <v>307</v>
      </c>
      <c r="J26" s="105" t="s">
        <v>118</v>
      </c>
      <c r="K26" s="105" t="s">
        <v>119</v>
      </c>
      <c r="L26" s="105" t="s">
        <v>120</v>
      </c>
      <c r="M26" s="109">
        <v>0.25</v>
      </c>
      <c r="N26" s="108">
        <v>0.5</v>
      </c>
      <c r="O26" s="109">
        <v>0.6</v>
      </c>
      <c r="P26" s="108">
        <v>0.9</v>
      </c>
      <c r="Q26" s="108">
        <v>0.9</v>
      </c>
      <c r="R26" s="143" t="s">
        <v>61</v>
      </c>
      <c r="S26" s="56" t="s">
        <v>121</v>
      </c>
      <c r="T26" s="56" t="s">
        <v>122</v>
      </c>
      <c r="U26" s="56" t="s">
        <v>64</v>
      </c>
      <c r="V26" s="56"/>
      <c r="W26" s="56"/>
      <c r="X26" s="56">
        <v>1128</v>
      </c>
      <c r="Y26" s="61" t="str">
        <f>IF('PLAN GESTION POR PROCESO'!X26=Hoja2!$B$100,Hoja2!$C$100,IF('PLAN GESTION POR PROCESO'!X26=Hoja2!$B$101,Hoja2!$C$101,IF('PLAN GESTION POR PROCESO'!X26=Hoja2!$B$102,Hoja2!$C$102,IF('PLAN GESTION POR PROCESO'!X26=Hoja2!$B$103,Hoja2!$C$103,IF('PLAN GESTION POR PROCESO'!X26=Hoja2!$B$104,Hoja2!$C$104,IF('PLAN GESTION POR PROCESO'!X26=Hoja2!$B$105,Hoja2!$C$105,IF('PLAN GESTION POR PROCESO'!X26=Hoja2!$B$106,Hoja2!$C$106,IF(X26=Hoja2!$B$107,Hoja2!$C$107,"COMPLETAR"))))))))</f>
        <v>FORTALECIMIENTO DE LA CAPACIDAD INSTITUCIONAL</v>
      </c>
      <c r="Z26" s="62"/>
      <c r="AA26" s="143" t="str">
        <f t="shared" si="0"/>
        <v>Porcentaje de depuración de Pasivos Exigibles</v>
      </c>
      <c r="AB26" s="121">
        <f>M26</f>
        <v>0.25</v>
      </c>
      <c r="AC26" s="121">
        <v>0.2602</v>
      </c>
      <c r="AD26" s="125">
        <v>1</v>
      </c>
      <c r="AE26" s="60" t="s">
        <v>123</v>
      </c>
      <c r="AF26" s="60" t="s">
        <v>124</v>
      </c>
      <c r="AG26" s="143" t="str">
        <f t="shared" si="2"/>
        <v>Porcentaje de depuración de Pasivos Exigibles</v>
      </c>
      <c r="AH26" s="4">
        <f t="shared" si="3"/>
        <v>0.5</v>
      </c>
      <c r="AI26" s="134">
        <v>0.3486</v>
      </c>
      <c r="AJ26" s="4">
        <f t="shared" si="13"/>
        <v>0.6972</v>
      </c>
      <c r="AK26" s="60" t="s">
        <v>125</v>
      </c>
      <c r="AL26" s="60" t="s">
        <v>124</v>
      </c>
      <c r="AM26" s="143" t="str">
        <f t="shared" si="4"/>
        <v>Porcentaje de depuración de Pasivos Exigibles</v>
      </c>
      <c r="AN26" s="4">
        <f t="shared" si="5"/>
        <v>0.6</v>
      </c>
      <c r="AO26" s="167">
        <v>0.8209</v>
      </c>
      <c r="AP26" s="4">
        <v>1</v>
      </c>
      <c r="AQ26" s="60" t="s">
        <v>314</v>
      </c>
      <c r="AR26" s="60" t="s">
        <v>321</v>
      </c>
      <c r="AS26" s="143" t="str">
        <f t="shared" si="6"/>
        <v>Porcentaje de depuración de Pasivos Exigibles</v>
      </c>
      <c r="AT26" s="143">
        <f t="shared" si="7"/>
        <v>0.9</v>
      </c>
      <c r="AU26" s="59"/>
      <c r="AV26" s="4">
        <f t="shared" si="8"/>
        <v>0</v>
      </c>
      <c r="AW26" s="55"/>
      <c r="AX26" s="56"/>
      <c r="AY26" s="143" t="str">
        <f t="shared" si="9"/>
        <v>Porcentaje de depuración de Pasivos Exigibles</v>
      </c>
      <c r="AZ26" s="143">
        <f t="shared" si="10"/>
        <v>0.9</v>
      </c>
      <c r="BA26" s="7">
        <f t="shared" si="11"/>
        <v>1.4297</v>
      </c>
      <c r="BB26" s="54"/>
      <c r="BC26" s="55"/>
    </row>
    <row r="27" spans="1:55" ht="198" customHeight="1">
      <c r="A27" s="116">
        <v>10</v>
      </c>
      <c r="B27" s="211"/>
      <c r="C27" s="218"/>
      <c r="D27" s="65"/>
      <c r="E27" s="99" t="s">
        <v>126</v>
      </c>
      <c r="F27" s="113">
        <v>0.04</v>
      </c>
      <c r="G27" s="105" t="s">
        <v>55</v>
      </c>
      <c r="H27" s="104" t="s">
        <v>127</v>
      </c>
      <c r="I27" s="120" t="s">
        <v>128</v>
      </c>
      <c r="J27" s="105" t="s">
        <v>129</v>
      </c>
      <c r="K27" s="105" t="s">
        <v>119</v>
      </c>
      <c r="L27" s="105" t="s">
        <v>130</v>
      </c>
      <c r="M27" s="109">
        <v>0.3</v>
      </c>
      <c r="N27" s="108">
        <v>0.5</v>
      </c>
      <c r="O27" s="109">
        <v>0.7</v>
      </c>
      <c r="P27" s="108">
        <v>0.93</v>
      </c>
      <c r="Q27" s="108">
        <v>0.93</v>
      </c>
      <c r="R27" s="143" t="s">
        <v>61</v>
      </c>
      <c r="S27" s="56" t="s">
        <v>131</v>
      </c>
      <c r="T27" s="56" t="s">
        <v>122</v>
      </c>
      <c r="U27" s="56" t="s">
        <v>64</v>
      </c>
      <c r="V27" s="56"/>
      <c r="W27" s="56"/>
      <c r="X27" s="56"/>
      <c r="Y27" s="61" t="str">
        <f>IF('PLAN GESTION POR PROCESO'!X27=Hoja2!$B$100,Hoja2!$C$100,IF('PLAN GESTION POR PROCESO'!X27=Hoja2!$B$101,Hoja2!$C$101,IF('PLAN GESTION POR PROCESO'!X27=Hoja2!$B$102,Hoja2!$C$102,IF('PLAN GESTION POR PROCESO'!X27=Hoja2!$B$103,Hoja2!$C$103,IF('PLAN GESTION POR PROCESO'!X27=Hoja2!$B$104,Hoja2!$C$104,IF('PLAN GESTION POR PROCESO'!X27=Hoja2!$B$105,Hoja2!$C$105,IF('PLAN GESTION POR PROCESO'!X27=Hoja2!$B$106,Hoja2!$C$106,IF(X27=Hoja2!$B$107,Hoja2!$C$107,"COMPLETAR"))))))))</f>
        <v>COMPLETAR</v>
      </c>
      <c r="Z27" s="62"/>
      <c r="AA27" s="143" t="str">
        <f t="shared" si="0"/>
        <v>Porcentaje de Giro de Reservas Presupuestales</v>
      </c>
      <c r="AB27" s="121">
        <f>M27</f>
        <v>0.3</v>
      </c>
      <c r="AC27" s="121">
        <v>0.364</v>
      </c>
      <c r="AD27" s="125">
        <v>1</v>
      </c>
      <c r="AE27" s="60" t="s">
        <v>132</v>
      </c>
      <c r="AF27" s="60" t="s">
        <v>133</v>
      </c>
      <c r="AG27" s="143" t="str">
        <f t="shared" si="2"/>
        <v>Porcentaje de Giro de Reservas Presupuestales</v>
      </c>
      <c r="AH27" s="4">
        <f t="shared" si="3"/>
        <v>0.5</v>
      </c>
      <c r="AI27" s="134">
        <v>0.7526</v>
      </c>
      <c r="AJ27" s="4">
        <v>1</v>
      </c>
      <c r="AK27" s="60" t="s">
        <v>134</v>
      </c>
      <c r="AL27" s="60" t="s">
        <v>135</v>
      </c>
      <c r="AM27" s="143" t="str">
        <f t="shared" si="4"/>
        <v>Porcentaje de Giro de Reservas Presupuestales</v>
      </c>
      <c r="AN27" s="4">
        <f t="shared" si="5"/>
        <v>0.7</v>
      </c>
      <c r="AO27" s="167">
        <v>0.9062</v>
      </c>
      <c r="AP27" s="4">
        <v>1</v>
      </c>
      <c r="AQ27" s="60" t="s">
        <v>315</v>
      </c>
      <c r="AR27" s="60" t="s">
        <v>135</v>
      </c>
      <c r="AS27" s="143" t="str">
        <f t="shared" si="6"/>
        <v>Porcentaje de Giro de Reservas Presupuestales</v>
      </c>
      <c r="AT27" s="143">
        <f t="shared" si="7"/>
        <v>0.93</v>
      </c>
      <c r="AU27" s="59"/>
      <c r="AV27" s="4">
        <f t="shared" si="8"/>
        <v>0</v>
      </c>
      <c r="AW27" s="55"/>
      <c r="AX27" s="56"/>
      <c r="AY27" s="143" t="str">
        <f t="shared" si="9"/>
        <v>Porcentaje de Giro de Reservas Presupuestales</v>
      </c>
      <c r="AZ27" s="143">
        <f t="shared" si="10"/>
        <v>0.93</v>
      </c>
      <c r="BA27" s="7">
        <f t="shared" si="11"/>
        <v>2.0228</v>
      </c>
      <c r="BB27" s="54"/>
      <c r="BC27" s="55"/>
    </row>
    <row r="28" spans="1:55" ht="231" customHeight="1">
      <c r="A28" s="116">
        <v>11</v>
      </c>
      <c r="B28" s="211"/>
      <c r="C28" s="218"/>
      <c r="D28" s="65"/>
      <c r="E28" s="99" t="s">
        <v>136</v>
      </c>
      <c r="F28" s="113">
        <v>0.06</v>
      </c>
      <c r="G28" s="105" t="s">
        <v>91</v>
      </c>
      <c r="H28" s="104" t="s">
        <v>137</v>
      </c>
      <c r="I28" s="120" t="s">
        <v>138</v>
      </c>
      <c r="J28" s="105">
        <v>8.74</v>
      </c>
      <c r="K28" s="105" t="s">
        <v>139</v>
      </c>
      <c r="L28" s="105" t="s">
        <v>140</v>
      </c>
      <c r="M28" s="110">
        <v>0.085</v>
      </c>
      <c r="N28" s="110">
        <v>0.085</v>
      </c>
      <c r="O28" s="110">
        <v>0.085</v>
      </c>
      <c r="P28" s="110">
        <v>0.085</v>
      </c>
      <c r="Q28" s="110">
        <v>0.085</v>
      </c>
      <c r="R28" s="143" t="s">
        <v>84</v>
      </c>
      <c r="S28" s="56" t="s">
        <v>141</v>
      </c>
      <c r="T28" s="56" t="s">
        <v>122</v>
      </c>
      <c r="U28" s="56" t="s">
        <v>64</v>
      </c>
      <c r="V28" s="56"/>
      <c r="W28" s="56"/>
      <c r="X28" s="56"/>
      <c r="Y28" s="61" t="str">
        <f>IF('PLAN GESTION POR PROCESO'!X28=Hoja2!$B$100,Hoja2!$C$100,IF('PLAN GESTION POR PROCESO'!X28=Hoja2!$B$101,Hoja2!$C$101,IF('PLAN GESTION POR PROCESO'!X28=Hoja2!$B$102,Hoja2!$C$102,IF('PLAN GESTION POR PROCESO'!X28=Hoja2!$B$103,Hoja2!$C$103,IF('PLAN GESTION POR PROCESO'!X28=Hoja2!$B$104,Hoja2!$C$104,IF('PLAN GESTION POR PROCESO'!X28=Hoja2!$B$105,Hoja2!$C$105,IF('PLAN GESTION POR PROCESO'!X28=Hoja2!$B$106,Hoja2!$C$106,IF(X28=Hoja2!$B$107,Hoja2!$C$107,"COMPLETAR"))))))))</f>
        <v>COMPLETAR</v>
      </c>
      <c r="Z28" s="62"/>
      <c r="AA28" s="143" t="str">
        <f t="shared" si="0"/>
        <v>Nivel de satisfacción financiera</v>
      </c>
      <c r="AB28" s="122">
        <f>M28</f>
        <v>0.085</v>
      </c>
      <c r="AC28" s="121">
        <v>0.0917</v>
      </c>
      <c r="AD28" s="125">
        <v>1</v>
      </c>
      <c r="AE28" s="60" t="s">
        <v>142</v>
      </c>
      <c r="AF28" s="60" t="s">
        <v>143</v>
      </c>
      <c r="AG28" s="143" t="str">
        <f t="shared" si="2"/>
        <v>Nivel de satisfacción financiera</v>
      </c>
      <c r="AH28" s="152">
        <v>0.085</v>
      </c>
      <c r="AI28" s="134">
        <v>0.0807</v>
      </c>
      <c r="AJ28" s="153">
        <f t="shared" si="13"/>
        <v>0.9494117647058822</v>
      </c>
      <c r="AK28" s="60" t="s">
        <v>144</v>
      </c>
      <c r="AL28" s="60" t="s">
        <v>143</v>
      </c>
      <c r="AM28" s="143" t="str">
        <f t="shared" si="4"/>
        <v>Nivel de satisfacción financiera</v>
      </c>
      <c r="AN28" s="25">
        <v>8.5</v>
      </c>
      <c r="AO28" s="25">
        <v>9.54</v>
      </c>
      <c r="AP28" s="4">
        <v>1</v>
      </c>
      <c r="AQ28" s="60" t="s">
        <v>316</v>
      </c>
      <c r="AR28" s="60" t="s">
        <v>143</v>
      </c>
      <c r="AS28" s="143" t="str">
        <f t="shared" si="6"/>
        <v>Nivel de satisfacción financiera</v>
      </c>
      <c r="AT28" s="143">
        <f t="shared" si="7"/>
        <v>0.085</v>
      </c>
      <c r="AU28" s="58"/>
      <c r="AV28" s="4">
        <f t="shared" si="8"/>
        <v>0</v>
      </c>
      <c r="AW28" s="55"/>
      <c r="AX28" s="56"/>
      <c r="AY28" s="143" t="str">
        <f t="shared" si="9"/>
        <v>Nivel de satisfacción financiera</v>
      </c>
      <c r="AZ28" s="143">
        <f t="shared" si="10"/>
        <v>0.085</v>
      </c>
      <c r="BA28" s="7">
        <f t="shared" si="11"/>
        <v>3.2374666666666663</v>
      </c>
      <c r="BB28" s="54"/>
      <c r="BC28" s="55"/>
    </row>
    <row r="29" spans="1:55" ht="118.5" customHeight="1">
      <c r="A29" s="116">
        <v>12</v>
      </c>
      <c r="B29" s="211"/>
      <c r="C29" s="218"/>
      <c r="D29" s="65"/>
      <c r="E29" s="99" t="s">
        <v>145</v>
      </c>
      <c r="F29" s="113">
        <v>0.04</v>
      </c>
      <c r="G29" s="105" t="s">
        <v>91</v>
      </c>
      <c r="H29" s="104" t="s">
        <v>146</v>
      </c>
      <c r="I29" s="120" t="s">
        <v>147</v>
      </c>
      <c r="J29" s="105" t="s">
        <v>148</v>
      </c>
      <c r="K29" s="105" t="s">
        <v>139</v>
      </c>
      <c r="L29" s="105" t="s">
        <v>149</v>
      </c>
      <c r="M29" s="119">
        <v>5</v>
      </c>
      <c r="N29" s="119">
        <v>5</v>
      </c>
      <c r="O29" s="119">
        <v>5</v>
      </c>
      <c r="P29" s="119">
        <v>5</v>
      </c>
      <c r="Q29" s="119">
        <v>5</v>
      </c>
      <c r="R29" s="143" t="s">
        <v>150</v>
      </c>
      <c r="S29" s="56" t="s">
        <v>151</v>
      </c>
      <c r="T29" s="56" t="s">
        <v>122</v>
      </c>
      <c r="U29" s="56" t="s">
        <v>64</v>
      </c>
      <c r="V29" s="56"/>
      <c r="W29" s="56"/>
      <c r="X29" s="56"/>
      <c r="Y29" s="61" t="str">
        <f>IF('PLAN GESTION POR PROCESO'!X29=Hoja2!$B$100,Hoja2!$C$100,IF('PLAN GESTION POR PROCESO'!X29=Hoja2!$B$101,Hoja2!$C$101,IF('PLAN GESTION POR PROCESO'!X29=Hoja2!$B$102,Hoja2!$C$102,IF('PLAN GESTION POR PROCESO'!X29=Hoja2!$B$103,Hoja2!$C$103,IF('PLAN GESTION POR PROCESO'!X29=Hoja2!$B$104,Hoja2!$C$104,IF('PLAN GESTION POR PROCESO'!X29=Hoja2!$B$105,Hoja2!$C$105,IF('PLAN GESTION POR PROCESO'!X29=Hoja2!$B$106,Hoja2!$C$106,IF(X29=Hoja2!$B$107,Hoja2!$C$107,"COMPLETAR"))))))))</f>
        <v>COMPLETAR</v>
      </c>
      <c r="Z29" s="62"/>
      <c r="AA29" s="143" t="str">
        <f>H29</f>
        <v>Eficiencia en el pago de cuentas</v>
      </c>
      <c r="AB29" s="143">
        <f>M29</f>
        <v>5</v>
      </c>
      <c r="AC29" s="56">
        <v>3.17</v>
      </c>
      <c r="AD29" s="125">
        <v>1</v>
      </c>
      <c r="AE29" s="60" t="s">
        <v>152</v>
      </c>
      <c r="AF29" s="60" t="s">
        <v>153</v>
      </c>
      <c r="AG29" s="143" t="str">
        <f>H29</f>
        <v>Eficiencia en el pago de cuentas</v>
      </c>
      <c r="AH29" s="25">
        <f>N29</f>
        <v>5</v>
      </c>
      <c r="AI29" s="25">
        <v>2.61</v>
      </c>
      <c r="AJ29" s="4">
        <v>1</v>
      </c>
      <c r="AK29" s="60" t="s">
        <v>154</v>
      </c>
      <c r="AL29" s="60" t="s">
        <v>153</v>
      </c>
      <c r="AM29" s="143" t="str">
        <f>H29</f>
        <v>Eficiencia en el pago de cuentas</v>
      </c>
      <c r="AN29" s="164">
        <f>O29</f>
        <v>5</v>
      </c>
      <c r="AO29" s="56">
        <v>3.73</v>
      </c>
      <c r="AP29" s="4">
        <v>1</v>
      </c>
      <c r="AQ29" s="60" t="s">
        <v>323</v>
      </c>
      <c r="AR29" s="60" t="s">
        <v>153</v>
      </c>
      <c r="AS29" s="143" t="str">
        <f>H29</f>
        <v>Eficiencia en el pago de cuentas</v>
      </c>
      <c r="AT29" s="143">
        <f>P29</f>
        <v>5</v>
      </c>
      <c r="AU29" s="58"/>
      <c r="AV29" s="4">
        <f>(AU29/AT29)</f>
        <v>0</v>
      </c>
      <c r="AW29" s="55"/>
      <c r="AX29" s="56"/>
      <c r="AY29" s="143" t="str">
        <f>H29</f>
        <v>Eficiencia en el pago de cuentas</v>
      </c>
      <c r="AZ29" s="143">
        <f>Q29</f>
        <v>5</v>
      </c>
      <c r="BA29" s="7">
        <f>IF(K29="CONSTANTE",AVERAGE(AC29,AI29,AO29,AU29),(SUM(AC29,AI29,AO29,AU29)))</f>
        <v>3.17</v>
      </c>
      <c r="BB29" s="54"/>
      <c r="BC29" s="55"/>
    </row>
    <row r="30" spans="1:55" ht="93" customHeight="1">
      <c r="A30" s="116">
        <v>13</v>
      </c>
      <c r="B30" s="211"/>
      <c r="C30" s="218"/>
      <c r="D30" s="65"/>
      <c r="E30" s="99" t="s">
        <v>155</v>
      </c>
      <c r="F30" s="113">
        <v>0.03</v>
      </c>
      <c r="G30" s="105" t="s">
        <v>55</v>
      </c>
      <c r="H30" s="104" t="s">
        <v>156</v>
      </c>
      <c r="I30" s="120" t="s">
        <v>157</v>
      </c>
      <c r="J30" s="105" t="s">
        <v>58</v>
      </c>
      <c r="K30" s="105" t="s">
        <v>59</v>
      </c>
      <c r="L30" s="105" t="s">
        <v>158</v>
      </c>
      <c r="M30" s="105">
        <v>0</v>
      </c>
      <c r="N30" s="105">
        <v>1</v>
      </c>
      <c r="O30" s="105">
        <v>0</v>
      </c>
      <c r="P30" s="105">
        <v>0</v>
      </c>
      <c r="Q30" s="105">
        <v>1</v>
      </c>
      <c r="R30" s="143" t="s">
        <v>61</v>
      </c>
      <c r="S30" s="56" t="s">
        <v>159</v>
      </c>
      <c r="T30" s="56" t="s">
        <v>122</v>
      </c>
      <c r="U30" s="56" t="s">
        <v>64</v>
      </c>
      <c r="V30" s="56"/>
      <c r="W30" s="56"/>
      <c r="X30" s="56"/>
      <c r="Y30" s="61" t="str">
        <f>IF('PLAN GESTION POR PROCESO'!X30=Hoja2!$B$100,Hoja2!$C$100,IF('PLAN GESTION POR PROCESO'!X30=Hoja2!$B$101,Hoja2!$C$101,IF('PLAN GESTION POR PROCESO'!X30=Hoja2!$B$102,Hoja2!$C$102,IF('PLAN GESTION POR PROCESO'!X30=Hoja2!$B$103,Hoja2!$C$103,IF('PLAN GESTION POR PROCESO'!X30=Hoja2!$B$104,Hoja2!$C$104,IF('PLAN GESTION POR PROCESO'!X30=Hoja2!$B$105,Hoja2!$C$105,IF('PLAN GESTION POR PROCESO'!X30=Hoja2!$B$106,Hoja2!$C$106,IF(X30=Hoja2!$B$107,Hoja2!$C$107,"COMPLETAR"))))))))</f>
        <v>COMPLETAR</v>
      </c>
      <c r="Z30" s="62"/>
      <c r="AA30" s="143" t="str">
        <f t="shared" si="0"/>
        <v>Socialización alcances reforma tributaria realizada</v>
      </c>
      <c r="AB30" s="143">
        <f t="shared" si="1"/>
        <v>0</v>
      </c>
      <c r="AC30" s="56">
        <v>0</v>
      </c>
      <c r="AD30" s="4"/>
      <c r="AE30" s="60" t="s">
        <v>65</v>
      </c>
      <c r="AF30" s="60"/>
      <c r="AG30" s="143" t="str">
        <f t="shared" si="2"/>
        <v>Socialización alcances reforma tributaria realizada</v>
      </c>
      <c r="AH30" s="25">
        <f t="shared" si="3"/>
        <v>1</v>
      </c>
      <c r="AI30" s="57"/>
      <c r="AJ30" s="4">
        <f t="shared" si="13"/>
        <v>0</v>
      </c>
      <c r="AK30" s="60" t="s">
        <v>160</v>
      </c>
      <c r="AL30" s="56"/>
      <c r="AM30" s="143" t="str">
        <f t="shared" si="4"/>
        <v>Socialización alcances reforma tributaria realizada</v>
      </c>
      <c r="AN30" s="164">
        <f t="shared" si="5"/>
        <v>0</v>
      </c>
      <c r="AO30" s="56">
        <v>1</v>
      </c>
      <c r="AP30" s="4">
        <v>1</v>
      </c>
      <c r="AQ30" s="61" t="s">
        <v>317</v>
      </c>
      <c r="AR30" s="56" t="s">
        <v>159</v>
      </c>
      <c r="AS30" s="143" t="str">
        <f t="shared" si="6"/>
        <v>Socialización alcances reforma tributaria realizada</v>
      </c>
      <c r="AT30" s="143">
        <f t="shared" si="7"/>
        <v>0</v>
      </c>
      <c r="AU30" s="59"/>
      <c r="AV30" s="4" t="e">
        <f t="shared" si="8"/>
        <v>#DIV/0!</v>
      </c>
      <c r="AW30" s="55"/>
      <c r="AX30" s="56"/>
      <c r="AY30" s="143" t="str">
        <f t="shared" si="9"/>
        <v>Socialización alcances reforma tributaria realizada</v>
      </c>
      <c r="AZ30" s="143">
        <f t="shared" si="10"/>
        <v>1</v>
      </c>
      <c r="BA30" s="7">
        <f t="shared" si="11"/>
        <v>1</v>
      </c>
      <c r="BB30" s="54"/>
      <c r="BC30" s="55"/>
    </row>
    <row r="31" spans="1:55" ht="240" customHeight="1">
      <c r="A31" s="116">
        <v>14</v>
      </c>
      <c r="B31" s="211"/>
      <c r="C31" s="218"/>
      <c r="D31" s="65"/>
      <c r="E31" s="99" t="s">
        <v>161</v>
      </c>
      <c r="F31" s="113">
        <v>0.06</v>
      </c>
      <c r="G31" s="105" t="s">
        <v>55</v>
      </c>
      <c r="H31" s="104" t="s">
        <v>162</v>
      </c>
      <c r="I31" s="120" t="s">
        <v>163</v>
      </c>
      <c r="J31" s="105">
        <v>76</v>
      </c>
      <c r="K31" s="98" t="s">
        <v>119</v>
      </c>
      <c r="L31" s="98" t="s">
        <v>164</v>
      </c>
      <c r="M31" s="123">
        <v>0.4</v>
      </c>
      <c r="N31" s="123">
        <v>0.6</v>
      </c>
      <c r="O31" s="123">
        <v>0.8</v>
      </c>
      <c r="P31" s="109">
        <v>1</v>
      </c>
      <c r="Q31" s="124">
        <v>1</v>
      </c>
      <c r="R31" s="94" t="s">
        <v>61</v>
      </c>
      <c r="S31" s="56" t="s">
        <v>165</v>
      </c>
      <c r="T31" s="56" t="s">
        <v>166</v>
      </c>
      <c r="U31" s="56" t="s">
        <v>64</v>
      </c>
      <c r="V31" s="56"/>
      <c r="W31" s="56"/>
      <c r="X31" s="56"/>
      <c r="Y31" s="61" t="str">
        <f>IF('PLAN GESTION POR PROCESO'!X31=Hoja2!$B$100,Hoja2!$C$100,IF('PLAN GESTION POR PROCESO'!X31=Hoja2!$B$101,Hoja2!$C$101,IF('PLAN GESTION POR PROCESO'!X31=Hoja2!$B$102,Hoja2!$C$102,IF('PLAN GESTION POR PROCESO'!X31=Hoja2!$B$103,Hoja2!$C$103,IF('PLAN GESTION POR PROCESO'!X31=Hoja2!$B$104,Hoja2!$C$104,IF('PLAN GESTION POR PROCESO'!X31=Hoja2!$B$105,Hoja2!$C$105,IF('PLAN GESTION POR PROCESO'!X31=Hoja2!$B$106,Hoja2!$C$106,IF(X31=Hoja2!$B$107,Hoja2!$C$107,"COMPLETAR"))))))))</f>
        <v>COMPLETAR</v>
      </c>
      <c r="Z31" s="62"/>
      <c r="AA31" s="143" t="str">
        <f t="shared" si="0"/>
        <v>Porcentaje de contratos liquidados</v>
      </c>
      <c r="AB31" s="121">
        <f>M31</f>
        <v>0.4</v>
      </c>
      <c r="AC31" s="57">
        <v>0.36</v>
      </c>
      <c r="AD31" s="4">
        <f t="shared" si="12"/>
        <v>0.8999999999999999</v>
      </c>
      <c r="AE31" s="126" t="s">
        <v>167</v>
      </c>
      <c r="AF31" s="126" t="s">
        <v>168</v>
      </c>
      <c r="AG31" s="143" t="str">
        <f t="shared" si="2"/>
        <v>Porcentaje de contratos liquidados</v>
      </c>
      <c r="AH31" s="4">
        <f t="shared" si="3"/>
        <v>0.6</v>
      </c>
      <c r="AI31" s="57">
        <v>1.41</v>
      </c>
      <c r="AJ31" s="4">
        <v>1</v>
      </c>
      <c r="AK31" s="126" t="s">
        <v>169</v>
      </c>
      <c r="AL31" s="126" t="s">
        <v>168</v>
      </c>
      <c r="AM31" s="143" t="str">
        <f t="shared" si="4"/>
        <v>Porcentaje de contratos liquidados</v>
      </c>
      <c r="AN31" s="7">
        <f t="shared" si="5"/>
        <v>0.8</v>
      </c>
      <c r="AO31" s="57">
        <v>1</v>
      </c>
      <c r="AP31" s="4">
        <v>1</v>
      </c>
      <c r="AQ31" s="56" t="s">
        <v>324</v>
      </c>
      <c r="AR31" s="56" t="s">
        <v>165</v>
      </c>
      <c r="AS31" s="143" t="str">
        <f t="shared" si="6"/>
        <v>Porcentaje de contratos liquidados</v>
      </c>
      <c r="AT31" s="143">
        <f t="shared" si="7"/>
        <v>1</v>
      </c>
      <c r="AU31" s="59"/>
      <c r="AV31" s="4">
        <f t="shared" si="8"/>
        <v>0</v>
      </c>
      <c r="AW31" s="55"/>
      <c r="AX31" s="56"/>
      <c r="AY31" s="143" t="str">
        <f t="shared" si="9"/>
        <v>Porcentaje de contratos liquidados</v>
      </c>
      <c r="AZ31" s="143">
        <f t="shared" si="10"/>
        <v>1</v>
      </c>
      <c r="BA31" s="7">
        <f t="shared" si="11"/>
        <v>2.77</v>
      </c>
      <c r="BB31" s="54"/>
      <c r="BC31" s="55"/>
    </row>
    <row r="32" spans="1:55" ht="201.75" customHeight="1">
      <c r="A32" s="116">
        <v>15</v>
      </c>
      <c r="B32" s="211"/>
      <c r="C32" s="218"/>
      <c r="D32" s="65"/>
      <c r="E32" s="102" t="s">
        <v>170</v>
      </c>
      <c r="F32" s="113">
        <v>0.07</v>
      </c>
      <c r="G32" s="105" t="s">
        <v>91</v>
      </c>
      <c r="H32" s="104" t="s">
        <v>171</v>
      </c>
      <c r="I32" s="120" t="s">
        <v>172</v>
      </c>
      <c r="J32" s="105" t="s">
        <v>58</v>
      </c>
      <c r="K32" s="105" t="s">
        <v>119</v>
      </c>
      <c r="L32" s="105" t="s">
        <v>164</v>
      </c>
      <c r="M32" s="109">
        <v>0.05</v>
      </c>
      <c r="N32" s="108">
        <v>0.1</v>
      </c>
      <c r="O32" s="109">
        <v>0.2</v>
      </c>
      <c r="P32" s="108">
        <v>0.5</v>
      </c>
      <c r="Q32" s="124">
        <v>0.5</v>
      </c>
      <c r="R32" s="143" t="s">
        <v>61</v>
      </c>
      <c r="S32" s="56" t="s">
        <v>173</v>
      </c>
      <c r="T32" s="56" t="s">
        <v>166</v>
      </c>
      <c r="U32" s="56" t="s">
        <v>64</v>
      </c>
      <c r="V32" s="56"/>
      <c r="W32" s="56"/>
      <c r="X32" s="56"/>
      <c r="Y32" s="61" t="str">
        <f>IF('PLAN GESTION POR PROCESO'!X32=Hoja2!$B$100,Hoja2!$C$100,IF('PLAN GESTION POR PROCESO'!X32=Hoja2!$B$101,Hoja2!$C$101,IF('PLAN GESTION POR PROCESO'!X32=Hoja2!$B$102,Hoja2!$C$102,IF('PLAN GESTION POR PROCESO'!X32=Hoja2!$B$103,Hoja2!$C$103,IF('PLAN GESTION POR PROCESO'!X32=Hoja2!$B$104,Hoja2!$C$104,IF('PLAN GESTION POR PROCESO'!X32=Hoja2!$B$105,Hoja2!$C$105,IF('PLAN GESTION POR PROCESO'!X32=Hoja2!$B$106,Hoja2!$C$106,IF(X32=Hoja2!$B$107,Hoja2!$C$107,"COMPLETAR"))))))))</f>
        <v>COMPLETAR</v>
      </c>
      <c r="Z32" s="62"/>
      <c r="AA32" s="143" t="str">
        <f t="shared" si="0"/>
        <v>Porcentaje de procesos de contratación registrados en el SECOP II</v>
      </c>
      <c r="AB32" s="7">
        <f t="shared" si="1"/>
        <v>0.05</v>
      </c>
      <c r="AC32" s="57">
        <f>1/66</f>
        <v>0.015151515151515152</v>
      </c>
      <c r="AD32" s="125">
        <f t="shared" si="12"/>
        <v>0.30303030303030304</v>
      </c>
      <c r="AE32" s="126" t="s">
        <v>174</v>
      </c>
      <c r="AF32" s="126" t="s">
        <v>175</v>
      </c>
      <c r="AG32" s="143" t="str">
        <f t="shared" si="2"/>
        <v>Porcentaje de procesos de contratación registrados en el SECOP II</v>
      </c>
      <c r="AH32" s="4">
        <f t="shared" si="3"/>
        <v>0.1</v>
      </c>
      <c r="AI32" s="57">
        <v>0.023</v>
      </c>
      <c r="AJ32" s="4">
        <f>AI32/AH32</f>
        <v>0.22999999999999998</v>
      </c>
      <c r="AK32" s="126" t="s">
        <v>176</v>
      </c>
      <c r="AL32" s="126" t="s">
        <v>175</v>
      </c>
      <c r="AM32" s="143" t="str">
        <f t="shared" si="4"/>
        <v>Porcentaje de procesos de contratación registrados en el SECOP II</v>
      </c>
      <c r="AN32" s="7">
        <f t="shared" si="5"/>
        <v>0.2</v>
      </c>
      <c r="AO32" s="57">
        <v>0.515</v>
      </c>
      <c r="AP32" s="4">
        <v>1</v>
      </c>
      <c r="AQ32" s="56" t="s">
        <v>325</v>
      </c>
      <c r="AR32" s="56" t="s">
        <v>173</v>
      </c>
      <c r="AS32" s="143" t="str">
        <f t="shared" si="6"/>
        <v>Porcentaje de procesos de contratación registrados en el SECOP II</v>
      </c>
      <c r="AT32" s="143">
        <f t="shared" si="7"/>
        <v>0.5</v>
      </c>
      <c r="AU32" s="58"/>
      <c r="AV32" s="4">
        <f t="shared" si="8"/>
        <v>0</v>
      </c>
      <c r="AW32" s="55"/>
      <c r="AX32" s="56"/>
      <c r="AY32" s="143" t="str">
        <f t="shared" si="9"/>
        <v>Porcentaje de procesos de contratación registrados en el SECOP II</v>
      </c>
      <c r="AZ32" s="143">
        <f t="shared" si="10"/>
        <v>0.5</v>
      </c>
      <c r="BA32" s="7">
        <f t="shared" si="11"/>
        <v>0.5531515151515152</v>
      </c>
      <c r="BB32" s="54"/>
      <c r="BC32" s="55"/>
    </row>
    <row r="33" spans="1:55" ht="175.5" customHeight="1">
      <c r="A33" s="116">
        <v>16</v>
      </c>
      <c r="B33" s="211"/>
      <c r="C33" s="218"/>
      <c r="D33" s="65"/>
      <c r="E33" s="102" t="s">
        <v>177</v>
      </c>
      <c r="F33" s="113">
        <v>0.07</v>
      </c>
      <c r="G33" s="105" t="s">
        <v>91</v>
      </c>
      <c r="H33" s="104" t="s">
        <v>178</v>
      </c>
      <c r="I33" s="120" t="s">
        <v>179</v>
      </c>
      <c r="J33" s="105" t="s">
        <v>58</v>
      </c>
      <c r="K33" s="105" t="s">
        <v>139</v>
      </c>
      <c r="L33" s="105" t="s">
        <v>164</v>
      </c>
      <c r="M33" s="108">
        <v>1</v>
      </c>
      <c r="N33" s="108">
        <v>1</v>
      </c>
      <c r="O33" s="108">
        <v>1</v>
      </c>
      <c r="P33" s="108">
        <v>1</v>
      </c>
      <c r="Q33" s="108">
        <v>1</v>
      </c>
      <c r="R33" s="143" t="s">
        <v>61</v>
      </c>
      <c r="S33" s="56" t="s">
        <v>180</v>
      </c>
      <c r="T33" s="56" t="s">
        <v>166</v>
      </c>
      <c r="U33" s="56" t="s">
        <v>64</v>
      </c>
      <c r="V33" s="56"/>
      <c r="W33" s="56"/>
      <c r="X33" s="56"/>
      <c r="Y33" s="61" t="str">
        <f>IF('PLAN GESTION POR PROCESO'!X33=Hoja2!$B$100,Hoja2!$C$100,IF('PLAN GESTION POR PROCESO'!X33=Hoja2!$B$101,Hoja2!$C$101,IF('PLAN GESTION POR PROCESO'!X33=Hoja2!$B$102,Hoja2!$C$102,IF('PLAN GESTION POR PROCESO'!X33=Hoja2!$B$103,Hoja2!$C$103,IF('PLAN GESTION POR PROCESO'!X33=Hoja2!$B$104,Hoja2!$C$104,IF('PLAN GESTION POR PROCESO'!X33=Hoja2!$B$105,Hoja2!$C$105,IF('PLAN GESTION POR PROCESO'!X33=Hoja2!$B$106,Hoja2!$C$106,IF(X33=Hoja2!$B$107,Hoja2!$C$107,"COMPLETAR"))))))))</f>
        <v>COMPLETAR</v>
      </c>
      <c r="Z33" s="62"/>
      <c r="AA33" s="143" t="str">
        <f t="shared" si="0"/>
        <v>Porcentaje de procesos de contratación revisados, asesorados y con asistencia técnica, según los lineamientos de la Directiva 12 de 2016</v>
      </c>
      <c r="AB33" s="121">
        <f>M33</f>
        <v>1</v>
      </c>
      <c r="AC33" s="57">
        <f>8/8</f>
        <v>1</v>
      </c>
      <c r="AD33" s="125">
        <f t="shared" si="12"/>
        <v>1</v>
      </c>
      <c r="AE33" s="126" t="s">
        <v>181</v>
      </c>
      <c r="AF33" s="126" t="s">
        <v>182</v>
      </c>
      <c r="AG33" s="143" t="str">
        <f t="shared" si="2"/>
        <v>Porcentaje de procesos de contratación revisados, asesorados y con asistencia técnica, según los lineamientos de la Directiva 12 de 2016</v>
      </c>
      <c r="AH33" s="4">
        <f t="shared" si="3"/>
        <v>1</v>
      </c>
      <c r="AI33" s="57">
        <v>1</v>
      </c>
      <c r="AJ33" s="4">
        <f t="shared" si="13"/>
        <v>1</v>
      </c>
      <c r="AK33" s="126" t="s">
        <v>183</v>
      </c>
      <c r="AL33" s="56" t="s">
        <v>182</v>
      </c>
      <c r="AM33" s="143" t="str">
        <f t="shared" si="4"/>
        <v>Porcentaje de procesos de contratación revisados, asesorados y con asistencia técnica, según los lineamientos de la Directiva 12 de 2016</v>
      </c>
      <c r="AN33" s="7">
        <f t="shared" si="5"/>
        <v>1</v>
      </c>
      <c r="AO33" s="57">
        <v>1</v>
      </c>
      <c r="AP33" s="4">
        <f>(AO33/AN33)</f>
        <v>1</v>
      </c>
      <c r="AQ33" s="56" t="s">
        <v>322</v>
      </c>
      <c r="AR33" s="56" t="s">
        <v>180</v>
      </c>
      <c r="AS33" s="143" t="str">
        <f t="shared" si="6"/>
        <v>Porcentaje de procesos de contratación revisados, asesorados y con asistencia técnica, según los lineamientos de la Directiva 12 de 2016</v>
      </c>
      <c r="AT33" s="143">
        <f t="shared" si="7"/>
        <v>1</v>
      </c>
      <c r="AU33" s="59"/>
      <c r="AV33" s="4">
        <f t="shared" si="8"/>
        <v>0</v>
      </c>
      <c r="AW33" s="55"/>
      <c r="AX33" s="56"/>
      <c r="AY33" s="143" t="str">
        <f t="shared" si="9"/>
        <v>Porcentaje de procesos de contratación revisados, asesorados y con asistencia técnica, según los lineamientos de la Directiva 12 de 2016</v>
      </c>
      <c r="AZ33" s="143">
        <f t="shared" si="10"/>
        <v>1</v>
      </c>
      <c r="BA33" s="7">
        <f t="shared" si="11"/>
        <v>1</v>
      </c>
      <c r="BB33" s="54"/>
      <c r="BC33" s="55"/>
    </row>
    <row r="34" spans="1:55" ht="93" customHeight="1">
      <c r="A34" s="116">
        <v>17</v>
      </c>
      <c r="B34" s="211"/>
      <c r="C34" s="218"/>
      <c r="D34" s="65"/>
      <c r="E34" s="102" t="s">
        <v>184</v>
      </c>
      <c r="F34" s="113">
        <v>0.06</v>
      </c>
      <c r="G34" s="105" t="s">
        <v>55</v>
      </c>
      <c r="H34" s="104" t="s">
        <v>185</v>
      </c>
      <c r="I34" s="120" t="s">
        <v>186</v>
      </c>
      <c r="J34" s="105" t="s">
        <v>187</v>
      </c>
      <c r="K34" s="98" t="s">
        <v>59</v>
      </c>
      <c r="L34" s="98" t="s">
        <v>188</v>
      </c>
      <c r="M34" s="98">
        <v>3</v>
      </c>
      <c r="N34" s="98">
        <v>3</v>
      </c>
      <c r="O34" s="98">
        <v>3</v>
      </c>
      <c r="P34" s="98">
        <v>3</v>
      </c>
      <c r="Q34" s="98">
        <v>12</v>
      </c>
      <c r="R34" s="143" t="s">
        <v>61</v>
      </c>
      <c r="S34" s="56" t="s">
        <v>189</v>
      </c>
      <c r="T34" s="56" t="s">
        <v>190</v>
      </c>
      <c r="U34" s="56" t="s">
        <v>64</v>
      </c>
      <c r="V34" s="56"/>
      <c r="W34" s="56"/>
      <c r="X34" s="56"/>
      <c r="Y34" s="61" t="str">
        <f>IF('PLAN GESTION POR PROCESO'!X34=Hoja2!$B$100,Hoja2!$C$100,IF('PLAN GESTION POR PROCESO'!X34=Hoja2!$B$101,Hoja2!$C$101,IF('PLAN GESTION POR PROCESO'!X34=Hoja2!$B$102,Hoja2!$C$102,IF('PLAN GESTION POR PROCESO'!X34=Hoja2!$B$103,Hoja2!$C$103,IF('PLAN GESTION POR PROCESO'!X34=Hoja2!$B$104,Hoja2!$C$104,IF('PLAN GESTION POR PROCESO'!X34=Hoja2!$B$105,Hoja2!$C$105,IF('PLAN GESTION POR PROCESO'!X34=Hoja2!$B$106,Hoja2!$C$106,IF(X34=Hoja2!$B$107,Hoja2!$C$107,"COMPLETAR"))))))))</f>
        <v>COMPLETAR</v>
      </c>
      <c r="Z34" s="62"/>
      <c r="AA34" s="143" t="str">
        <f t="shared" si="0"/>
        <v>Número de seguimientos al Plan Anual de Adquisiciones realizados</v>
      </c>
      <c r="AB34" s="143">
        <f t="shared" si="1"/>
        <v>3</v>
      </c>
      <c r="AC34" s="56">
        <v>3</v>
      </c>
      <c r="AD34" s="4">
        <f t="shared" si="12"/>
        <v>1</v>
      </c>
      <c r="AE34" s="60" t="s">
        <v>191</v>
      </c>
      <c r="AF34" s="60" t="s">
        <v>192</v>
      </c>
      <c r="AG34" s="143" t="str">
        <f t="shared" si="2"/>
        <v>Número de seguimientos al Plan Anual de Adquisiciones realizados</v>
      </c>
      <c r="AH34" s="25">
        <f t="shared" si="3"/>
        <v>3</v>
      </c>
      <c r="AI34" s="25">
        <v>3</v>
      </c>
      <c r="AJ34" s="4">
        <f t="shared" si="13"/>
        <v>1</v>
      </c>
      <c r="AK34" s="61" t="s">
        <v>295</v>
      </c>
      <c r="AL34" s="56" t="s">
        <v>193</v>
      </c>
      <c r="AM34" s="143" t="str">
        <f t="shared" si="4"/>
        <v>Número de seguimientos al Plan Anual de Adquisiciones realizados</v>
      </c>
      <c r="AN34" s="143">
        <f t="shared" si="5"/>
        <v>3</v>
      </c>
      <c r="AO34" s="56">
        <v>3</v>
      </c>
      <c r="AP34" s="4">
        <f>(AO34/AN34)</f>
        <v>1</v>
      </c>
      <c r="AQ34" s="61" t="s">
        <v>295</v>
      </c>
      <c r="AR34" s="56" t="s">
        <v>310</v>
      </c>
      <c r="AS34" s="143" t="str">
        <f t="shared" si="6"/>
        <v>Número de seguimientos al Plan Anual de Adquisiciones realizados</v>
      </c>
      <c r="AT34" s="143">
        <f t="shared" si="7"/>
        <v>3</v>
      </c>
      <c r="AU34" s="59"/>
      <c r="AV34" s="4">
        <f t="shared" si="8"/>
        <v>0</v>
      </c>
      <c r="AW34" s="55"/>
      <c r="AX34" s="56"/>
      <c r="AY34" s="143" t="str">
        <f t="shared" si="9"/>
        <v>Número de seguimientos al Plan Anual de Adquisiciones realizados</v>
      </c>
      <c r="AZ34" s="143">
        <f t="shared" si="10"/>
        <v>12</v>
      </c>
      <c r="BA34" s="7">
        <f t="shared" si="11"/>
        <v>9</v>
      </c>
      <c r="BB34" s="54"/>
      <c r="BC34" s="55"/>
    </row>
    <row r="35" spans="1:55" ht="121.5" customHeight="1">
      <c r="A35" s="116">
        <v>18</v>
      </c>
      <c r="B35" s="211"/>
      <c r="C35" s="218"/>
      <c r="D35" s="65"/>
      <c r="E35" s="102" t="s">
        <v>194</v>
      </c>
      <c r="F35" s="113">
        <v>0.07</v>
      </c>
      <c r="G35" s="105" t="s">
        <v>55</v>
      </c>
      <c r="H35" s="104" t="s">
        <v>195</v>
      </c>
      <c r="I35" s="120" t="s">
        <v>196</v>
      </c>
      <c r="J35" s="105" t="s">
        <v>187</v>
      </c>
      <c r="K35" s="98" t="s">
        <v>59</v>
      </c>
      <c r="L35" s="98" t="s">
        <v>188</v>
      </c>
      <c r="M35" s="98">
        <v>3</v>
      </c>
      <c r="N35" s="98">
        <v>3</v>
      </c>
      <c r="O35" s="98">
        <v>3</v>
      </c>
      <c r="P35" s="98">
        <v>3</v>
      </c>
      <c r="Q35" s="98">
        <v>12</v>
      </c>
      <c r="R35" s="143" t="s">
        <v>61</v>
      </c>
      <c r="S35" s="56" t="s">
        <v>197</v>
      </c>
      <c r="T35" s="56" t="s">
        <v>190</v>
      </c>
      <c r="U35" s="56" t="s">
        <v>64</v>
      </c>
      <c r="V35" s="56"/>
      <c r="W35" s="56"/>
      <c r="X35" s="56"/>
      <c r="Y35" s="61" t="str">
        <f>IF('PLAN GESTION POR PROCESO'!X35=Hoja2!$B$100,Hoja2!$C$100,IF('PLAN GESTION POR PROCESO'!X35=Hoja2!$B$101,Hoja2!$C$101,IF('PLAN GESTION POR PROCESO'!X35=Hoja2!$B$102,Hoja2!$C$102,IF('PLAN GESTION POR PROCESO'!X35=Hoja2!$B$103,Hoja2!$C$103,IF('PLAN GESTION POR PROCESO'!X35=Hoja2!$B$104,Hoja2!$C$104,IF('PLAN GESTION POR PROCESO'!X35=Hoja2!$B$105,Hoja2!$C$105,IF('PLAN GESTION POR PROCESO'!X35=Hoja2!$B$106,Hoja2!$C$106,IF(X35=Hoja2!$B$107,Hoja2!$C$107,"COMPLETAR"))))))))</f>
        <v>COMPLETAR</v>
      </c>
      <c r="Z35" s="62"/>
      <c r="AA35" s="143" t="str">
        <f t="shared" si="0"/>
        <v>Número de seguimientos a los compromisos de los acuerdos laborales de la Entidad realizados</v>
      </c>
      <c r="AB35" s="143">
        <f t="shared" si="1"/>
        <v>3</v>
      </c>
      <c r="AC35" s="56">
        <v>3</v>
      </c>
      <c r="AD35" s="4">
        <f t="shared" si="12"/>
        <v>1</v>
      </c>
      <c r="AE35" s="60" t="s">
        <v>198</v>
      </c>
      <c r="AF35" s="60" t="s">
        <v>199</v>
      </c>
      <c r="AG35" s="143" t="str">
        <f t="shared" si="2"/>
        <v>Número de seguimientos a los compromisos de los acuerdos laborales de la Entidad realizados</v>
      </c>
      <c r="AH35" s="25">
        <f t="shared" si="3"/>
        <v>3</v>
      </c>
      <c r="AI35" s="25">
        <v>3</v>
      </c>
      <c r="AJ35" s="4">
        <f t="shared" si="13"/>
        <v>1</v>
      </c>
      <c r="AK35" s="61" t="s">
        <v>200</v>
      </c>
      <c r="AL35" s="60" t="s">
        <v>199</v>
      </c>
      <c r="AM35" s="143" t="str">
        <f t="shared" si="4"/>
        <v>Número de seguimientos a los compromisos de los acuerdos laborales de la Entidad realizados</v>
      </c>
      <c r="AN35" s="143">
        <f t="shared" si="5"/>
        <v>3</v>
      </c>
      <c r="AO35" s="56">
        <v>3</v>
      </c>
      <c r="AP35" s="4">
        <f>(AO35/AN35)</f>
        <v>1</v>
      </c>
      <c r="AQ35" s="56" t="s">
        <v>200</v>
      </c>
      <c r="AR35" s="56" t="s">
        <v>197</v>
      </c>
      <c r="AS35" s="143" t="str">
        <f t="shared" si="6"/>
        <v>Número de seguimientos a los compromisos de los acuerdos laborales de la Entidad realizados</v>
      </c>
      <c r="AT35" s="143">
        <f t="shared" si="7"/>
        <v>3</v>
      </c>
      <c r="AU35" s="58"/>
      <c r="AV35" s="4">
        <f t="shared" si="8"/>
        <v>0</v>
      </c>
      <c r="AW35" s="55"/>
      <c r="AX35" s="56"/>
      <c r="AY35" s="143" t="str">
        <f t="shared" si="9"/>
        <v>Número de seguimientos a los compromisos de los acuerdos laborales de la Entidad realizados</v>
      </c>
      <c r="AZ35" s="143">
        <f t="shared" si="10"/>
        <v>12</v>
      </c>
      <c r="BA35" s="7">
        <f t="shared" si="11"/>
        <v>9</v>
      </c>
      <c r="BB35" s="54"/>
      <c r="BC35" s="55"/>
    </row>
    <row r="36" spans="1:55" s="175" customFormat="1" ht="180" customHeight="1">
      <c r="A36" s="116">
        <v>19</v>
      </c>
      <c r="B36" s="212"/>
      <c r="C36" s="219"/>
      <c r="D36" s="65"/>
      <c r="E36" s="168" t="s">
        <v>201</v>
      </c>
      <c r="F36" s="169">
        <v>0.035</v>
      </c>
      <c r="G36" s="170" t="s">
        <v>91</v>
      </c>
      <c r="H36" s="171" t="s">
        <v>202</v>
      </c>
      <c r="I36" s="172" t="s">
        <v>203</v>
      </c>
      <c r="J36" s="170" t="s">
        <v>204</v>
      </c>
      <c r="K36" s="170" t="s">
        <v>119</v>
      </c>
      <c r="L36" s="170" t="s">
        <v>205</v>
      </c>
      <c r="M36" s="173">
        <v>0.6</v>
      </c>
      <c r="N36" s="173">
        <v>0.7</v>
      </c>
      <c r="O36" s="173">
        <v>0.8</v>
      </c>
      <c r="P36" s="173">
        <v>0.9</v>
      </c>
      <c r="Q36" s="173">
        <v>0.9</v>
      </c>
      <c r="R36" s="163" t="s">
        <v>150</v>
      </c>
      <c r="S36" s="174" t="s">
        <v>206</v>
      </c>
      <c r="T36" s="56" t="s">
        <v>190</v>
      </c>
      <c r="U36" s="56" t="s">
        <v>64</v>
      </c>
      <c r="V36" s="56"/>
      <c r="W36" s="56"/>
      <c r="X36" s="56">
        <v>1128</v>
      </c>
      <c r="Y36" s="61" t="str">
        <f>IF('PLAN GESTION POR PROCESO'!X36=Hoja2!$B$100,Hoja2!$C$100,IF('PLAN GESTION POR PROCESO'!X36=Hoja2!$B$101,Hoja2!$C$101,IF('PLAN GESTION POR PROCESO'!X36=Hoja2!$B$102,Hoja2!$C$102,IF('PLAN GESTION POR PROCESO'!X36=Hoja2!$B$103,Hoja2!$C$103,IF('PLAN GESTION POR PROCESO'!X36=Hoja2!$B$104,Hoja2!$C$104,IF('PLAN GESTION POR PROCESO'!X36=Hoja2!$B$105,Hoja2!$C$105,IF('PLAN GESTION POR PROCESO'!X36=Hoja2!$B$106,Hoja2!$C$106,IF(X36=Hoja2!$B$107,Hoja2!$C$107,"COMPLETAR"))))))))</f>
        <v>FORTALECIMIENTO DE LA CAPACIDAD INSTITUCIONAL</v>
      </c>
      <c r="Z36" s="62"/>
      <c r="AA36" s="164" t="str">
        <f t="shared" si="0"/>
        <v>Porcentaje de ejecución presupuestal de los proyectos de inversión 1120 y 1128</v>
      </c>
      <c r="AB36" s="7">
        <f t="shared" si="1"/>
        <v>0.6</v>
      </c>
      <c r="AC36" s="57">
        <v>0.54</v>
      </c>
      <c r="AD36" s="4">
        <f t="shared" si="12"/>
        <v>0.9000000000000001</v>
      </c>
      <c r="AE36" s="60" t="s">
        <v>207</v>
      </c>
      <c r="AF36" s="60" t="s">
        <v>208</v>
      </c>
      <c r="AG36" s="164" t="str">
        <f t="shared" si="2"/>
        <v>Porcentaje de ejecución presupuestal de los proyectos de inversión 1120 y 1128</v>
      </c>
      <c r="AH36" s="4">
        <f t="shared" si="3"/>
        <v>0.7</v>
      </c>
      <c r="AI36" s="57">
        <v>0.656</v>
      </c>
      <c r="AJ36" s="4">
        <f t="shared" si="13"/>
        <v>0.9371428571428573</v>
      </c>
      <c r="AK36" s="56" t="s">
        <v>298</v>
      </c>
      <c r="AL36" s="60" t="s">
        <v>299</v>
      </c>
      <c r="AM36" s="164" t="str">
        <f t="shared" si="4"/>
        <v>Porcentaje de ejecución presupuestal de los proyectos de inversión 1120 y 1128</v>
      </c>
      <c r="AN36" s="7">
        <f t="shared" si="5"/>
        <v>0.8</v>
      </c>
      <c r="AO36" s="59">
        <v>0.951</v>
      </c>
      <c r="AP36" s="4">
        <v>1</v>
      </c>
      <c r="AQ36" s="56" t="s">
        <v>308</v>
      </c>
      <c r="AR36" s="60" t="s">
        <v>326</v>
      </c>
      <c r="AS36" s="164" t="str">
        <f t="shared" si="6"/>
        <v>Porcentaje de ejecución presupuestal de los proyectos de inversión 1120 y 1128</v>
      </c>
      <c r="AT36" s="164">
        <f t="shared" si="7"/>
        <v>0.9</v>
      </c>
      <c r="AU36" s="58"/>
      <c r="AV36" s="4">
        <f t="shared" si="8"/>
        <v>0</v>
      </c>
      <c r="AW36" s="55"/>
      <c r="AX36" s="56"/>
      <c r="AY36" s="164" t="str">
        <f t="shared" si="9"/>
        <v>Porcentaje de ejecución presupuestal de los proyectos de inversión 1120 y 1128</v>
      </c>
      <c r="AZ36" s="164">
        <f t="shared" si="10"/>
        <v>0.9</v>
      </c>
      <c r="BA36" s="7">
        <f t="shared" si="11"/>
        <v>2.1470000000000002</v>
      </c>
      <c r="BB36" s="54"/>
      <c r="BC36" s="55"/>
    </row>
    <row r="37" spans="1:55" s="175" customFormat="1" ht="121.5" customHeight="1" thickBot="1">
      <c r="A37" s="116">
        <v>20</v>
      </c>
      <c r="B37" s="212"/>
      <c r="C37" s="219"/>
      <c r="D37" s="65"/>
      <c r="E37" s="168" t="s">
        <v>209</v>
      </c>
      <c r="F37" s="169">
        <v>0.035</v>
      </c>
      <c r="G37" s="170" t="s">
        <v>55</v>
      </c>
      <c r="H37" s="171" t="s">
        <v>210</v>
      </c>
      <c r="I37" s="172" t="s">
        <v>211</v>
      </c>
      <c r="J37" s="176" t="s">
        <v>212</v>
      </c>
      <c r="K37" s="176" t="s">
        <v>59</v>
      </c>
      <c r="L37" s="176" t="s">
        <v>188</v>
      </c>
      <c r="M37" s="176">
        <v>3</v>
      </c>
      <c r="N37" s="176">
        <v>3</v>
      </c>
      <c r="O37" s="176">
        <v>3</v>
      </c>
      <c r="P37" s="176">
        <v>3</v>
      </c>
      <c r="Q37" s="177">
        <v>12</v>
      </c>
      <c r="R37" s="162" t="s">
        <v>61</v>
      </c>
      <c r="S37" s="161" t="s">
        <v>213</v>
      </c>
      <c r="T37" s="178" t="s">
        <v>190</v>
      </c>
      <c r="U37" s="56" t="s">
        <v>64</v>
      </c>
      <c r="V37" s="56"/>
      <c r="W37" s="56"/>
      <c r="X37" s="56"/>
      <c r="Y37" s="61"/>
      <c r="Z37" s="62"/>
      <c r="AA37" s="164" t="str">
        <f t="shared" si="0"/>
        <v>Número de seguimiento al cumplimiento de las metas realizados</v>
      </c>
      <c r="AB37" s="164">
        <f>M37</f>
        <v>3</v>
      </c>
      <c r="AC37" s="56">
        <v>3</v>
      </c>
      <c r="AD37" s="4">
        <f t="shared" si="12"/>
        <v>1</v>
      </c>
      <c r="AE37" s="60" t="s">
        <v>214</v>
      </c>
      <c r="AF37" s="60" t="s">
        <v>215</v>
      </c>
      <c r="AG37" s="164" t="str">
        <f t="shared" si="2"/>
        <v>Número de seguimiento al cumplimiento de las metas realizados</v>
      </c>
      <c r="AH37" s="179">
        <v>3</v>
      </c>
      <c r="AI37" s="179">
        <v>3</v>
      </c>
      <c r="AJ37" s="180">
        <f t="shared" si="13"/>
        <v>1</v>
      </c>
      <c r="AK37" s="178" t="s">
        <v>296</v>
      </c>
      <c r="AL37" s="56" t="s">
        <v>297</v>
      </c>
      <c r="AM37" s="164" t="str">
        <f t="shared" si="4"/>
        <v>Número de seguimiento al cumplimiento de las metas realizados</v>
      </c>
      <c r="AN37" s="164">
        <f t="shared" si="5"/>
        <v>3</v>
      </c>
      <c r="AO37" s="56">
        <v>3</v>
      </c>
      <c r="AP37" s="4">
        <f>(AO37/AN37)</f>
        <v>1</v>
      </c>
      <c r="AQ37" s="56" t="s">
        <v>309</v>
      </c>
      <c r="AR37" s="56" t="s">
        <v>297</v>
      </c>
      <c r="AS37" s="164" t="str">
        <f t="shared" si="6"/>
        <v>Número de seguimiento al cumplimiento de las metas realizados</v>
      </c>
      <c r="AT37" s="164">
        <f t="shared" si="7"/>
        <v>3</v>
      </c>
      <c r="AU37" s="58"/>
      <c r="AV37" s="4">
        <f t="shared" si="8"/>
        <v>0</v>
      </c>
      <c r="AW37" s="55"/>
      <c r="AX37" s="56"/>
      <c r="AY37" s="164" t="str">
        <f t="shared" si="9"/>
        <v>Número de seguimiento al cumplimiento de las metas realizados</v>
      </c>
      <c r="AZ37" s="164">
        <f t="shared" si="10"/>
        <v>12</v>
      </c>
      <c r="BA37" s="7">
        <f t="shared" si="11"/>
        <v>9</v>
      </c>
      <c r="BB37" s="54"/>
      <c r="BC37" s="55"/>
    </row>
    <row r="38" spans="1:55" ht="68.25" customHeight="1" thickBot="1">
      <c r="A38" s="116">
        <v>21</v>
      </c>
      <c r="B38" s="211"/>
      <c r="C38" s="218"/>
      <c r="D38" s="65"/>
      <c r="E38" s="149" t="s">
        <v>216</v>
      </c>
      <c r="F38" s="132">
        <v>0.02</v>
      </c>
      <c r="G38" s="150" t="s">
        <v>217</v>
      </c>
      <c r="H38" s="151" t="s">
        <v>218</v>
      </c>
      <c r="I38" s="151" t="s">
        <v>219</v>
      </c>
      <c r="J38" s="128" t="s">
        <v>58</v>
      </c>
      <c r="K38" s="129" t="s">
        <v>59</v>
      </c>
      <c r="L38" s="127" t="s">
        <v>220</v>
      </c>
      <c r="M38" s="130">
        <v>0</v>
      </c>
      <c r="N38" s="130">
        <v>0</v>
      </c>
      <c r="O38" s="130">
        <v>0</v>
      </c>
      <c r="P38" s="131">
        <v>1</v>
      </c>
      <c r="Q38" s="131">
        <v>1</v>
      </c>
      <c r="R38" s="127" t="s">
        <v>61</v>
      </c>
      <c r="S38" s="127" t="s">
        <v>221</v>
      </c>
      <c r="T38" s="127"/>
      <c r="U38" s="56"/>
      <c r="V38" s="56"/>
      <c r="W38" s="56"/>
      <c r="X38" s="56"/>
      <c r="Y38" s="61" t="str">
        <f>IF('PLAN GESTION POR PROCESO'!X38=Hoja2!$B$100,Hoja2!$C$100,IF('PLAN GESTION POR PROCESO'!X38=Hoja2!$B$101,Hoja2!$C$101,IF('PLAN GESTION POR PROCESO'!X38=Hoja2!$B$102,Hoja2!$C$102,IF('PLAN GESTION POR PROCESO'!X38=Hoja2!$B$103,Hoja2!$C$103,IF('PLAN GESTION POR PROCESO'!X38=Hoja2!$B$104,Hoja2!$C$104,IF('PLAN GESTION POR PROCESO'!X38=Hoja2!$B$105,Hoja2!$C$105,IF('PLAN GESTION POR PROCESO'!X38=Hoja2!$B$106,Hoja2!$C$106,IF(X38=Hoja2!$B$107,Hoja2!$C$107,"COMPLETAR"))))))))</f>
        <v>COMPLETAR</v>
      </c>
      <c r="Z38" s="62"/>
      <c r="AA38" s="143" t="str">
        <f t="shared" si="0"/>
        <v>Línea base del consumo de papel del proceso establecida</v>
      </c>
      <c r="AB38" s="143">
        <f t="shared" si="1"/>
        <v>0</v>
      </c>
      <c r="AC38" s="56"/>
      <c r="AD38" s="4"/>
      <c r="AE38" s="60"/>
      <c r="AF38" s="60"/>
      <c r="AG38" s="143" t="str">
        <f t="shared" si="2"/>
        <v>Línea base del consumo de papel del proceso establecida</v>
      </c>
      <c r="AH38" s="25">
        <v>0</v>
      </c>
      <c r="AI38" s="25">
        <v>0</v>
      </c>
      <c r="AJ38" s="4"/>
      <c r="AK38" s="56" t="s">
        <v>300</v>
      </c>
      <c r="AL38" s="56"/>
      <c r="AM38" s="243" t="str">
        <f t="shared" si="4"/>
        <v>Línea base del consumo de papel del proceso establecida</v>
      </c>
      <c r="AN38" s="243">
        <f t="shared" si="5"/>
        <v>0</v>
      </c>
      <c r="AO38" s="154">
        <v>0</v>
      </c>
      <c r="AP38" s="155"/>
      <c r="AQ38" s="154" t="s">
        <v>300</v>
      </c>
      <c r="AR38" s="56"/>
      <c r="AS38" s="143" t="str">
        <f t="shared" si="6"/>
        <v>Línea base del consumo de papel del proceso establecida</v>
      </c>
      <c r="AT38" s="7">
        <f t="shared" si="7"/>
        <v>1</v>
      </c>
      <c r="AU38" s="59"/>
      <c r="AV38" s="4">
        <f t="shared" si="8"/>
        <v>0</v>
      </c>
      <c r="AW38" s="55"/>
      <c r="AX38" s="56"/>
      <c r="AY38" s="143" t="str">
        <f t="shared" si="9"/>
        <v>Línea base del consumo de papel del proceso establecida</v>
      </c>
      <c r="AZ38" s="143">
        <f t="shared" si="10"/>
        <v>1</v>
      </c>
      <c r="BA38" s="7">
        <f t="shared" si="11"/>
        <v>0</v>
      </c>
      <c r="BB38" s="54"/>
      <c r="BC38" s="55"/>
    </row>
    <row r="39" spans="1:55" ht="78.75" customHeight="1" thickBot="1">
      <c r="A39" s="116">
        <v>22</v>
      </c>
      <c r="B39" s="211"/>
      <c r="C39" s="218"/>
      <c r="D39" s="56"/>
      <c r="E39" s="74" t="s">
        <v>222</v>
      </c>
      <c r="F39" s="71">
        <v>0.04</v>
      </c>
      <c r="G39" s="72" t="s">
        <v>223</v>
      </c>
      <c r="H39" s="75" t="s">
        <v>224</v>
      </c>
      <c r="I39" s="69" t="s">
        <v>224</v>
      </c>
      <c r="J39" s="56" t="s">
        <v>58</v>
      </c>
      <c r="K39" s="143" t="s">
        <v>59</v>
      </c>
      <c r="L39" s="56" t="s">
        <v>225</v>
      </c>
      <c r="M39" s="58">
        <v>0</v>
      </c>
      <c r="N39" s="58">
        <v>0</v>
      </c>
      <c r="O39" s="58">
        <v>0</v>
      </c>
      <c r="P39" s="76">
        <v>1</v>
      </c>
      <c r="Q39" s="76">
        <v>1</v>
      </c>
      <c r="R39" s="56" t="s">
        <v>61</v>
      </c>
      <c r="S39" s="56" t="s">
        <v>226</v>
      </c>
      <c r="T39" s="56"/>
      <c r="U39" s="56"/>
      <c r="V39" s="56"/>
      <c r="W39" s="56"/>
      <c r="X39" s="56"/>
      <c r="Y39" s="61" t="str">
        <f>IF('PLAN GESTION POR PROCESO'!X39=Hoja2!$B$100,Hoja2!$C$100,IF('PLAN GESTION POR PROCESO'!X39=Hoja2!$B$101,Hoja2!$C$101,IF('PLAN GESTION POR PROCESO'!X39=Hoja2!$B$102,Hoja2!$C$102,IF('PLAN GESTION POR PROCESO'!X39=Hoja2!$B$103,Hoja2!$C$103,IF('PLAN GESTION POR PROCESO'!X39=Hoja2!$B$104,Hoja2!$C$104,IF('PLAN GESTION POR PROCESO'!X39=Hoja2!$B$105,Hoja2!$C$105,IF('PLAN GESTION POR PROCESO'!X39=Hoja2!$B$106,Hoja2!$C$106,IF(X39=Hoja2!$B$107,Hoja2!$C$107,"COMPLETAR"))))))))</f>
        <v>COMPLETAR</v>
      </c>
      <c r="Z39" s="62"/>
      <c r="AA39" s="143" t="str">
        <f t="shared" si="0"/>
        <v>Línea base del perfil del riesgo</v>
      </c>
      <c r="AB39" s="143">
        <f t="shared" si="1"/>
        <v>0</v>
      </c>
      <c r="AC39" s="56"/>
      <c r="AD39" s="4"/>
      <c r="AE39" s="60"/>
      <c r="AF39" s="60"/>
      <c r="AG39" s="143" t="str">
        <f t="shared" si="2"/>
        <v>Línea base del perfil del riesgo</v>
      </c>
      <c r="AH39" s="25">
        <v>0</v>
      </c>
      <c r="AI39" s="25">
        <v>0</v>
      </c>
      <c r="AJ39" s="4"/>
      <c r="AK39" s="56" t="s">
        <v>300</v>
      </c>
      <c r="AL39" s="56"/>
      <c r="AM39" s="243" t="str">
        <f t="shared" si="4"/>
        <v>Línea base del perfil del riesgo</v>
      </c>
      <c r="AN39" s="243">
        <f t="shared" si="5"/>
        <v>0</v>
      </c>
      <c r="AO39" s="154">
        <v>0</v>
      </c>
      <c r="AP39" s="155"/>
      <c r="AQ39" s="154" t="s">
        <v>300</v>
      </c>
      <c r="AR39" s="56"/>
      <c r="AS39" s="143" t="str">
        <f t="shared" si="6"/>
        <v>Línea base del perfil del riesgo</v>
      </c>
      <c r="AT39" s="143">
        <f t="shared" si="7"/>
        <v>1</v>
      </c>
      <c r="AU39" s="58"/>
      <c r="AV39" s="4">
        <f t="shared" si="8"/>
        <v>0</v>
      </c>
      <c r="AW39" s="55"/>
      <c r="AX39" s="56"/>
      <c r="AY39" s="143" t="str">
        <f t="shared" si="9"/>
        <v>Línea base del perfil del riesgo</v>
      </c>
      <c r="AZ39" s="143">
        <f t="shared" si="10"/>
        <v>1</v>
      </c>
      <c r="BA39" s="7">
        <f t="shared" si="11"/>
        <v>0</v>
      </c>
      <c r="BB39" s="54"/>
      <c r="BC39" s="55"/>
    </row>
    <row r="40" spans="1:55" ht="81.75" customHeight="1" thickBot="1">
      <c r="A40" s="116">
        <v>23</v>
      </c>
      <c r="B40" s="211"/>
      <c r="C40" s="218"/>
      <c r="D40" s="56"/>
      <c r="E40" s="74" t="s">
        <v>227</v>
      </c>
      <c r="F40" s="71">
        <v>0.06</v>
      </c>
      <c r="G40" s="72" t="s">
        <v>223</v>
      </c>
      <c r="H40" s="90" t="s">
        <v>228</v>
      </c>
      <c r="I40" s="69" t="s">
        <v>229</v>
      </c>
      <c r="J40" s="56" t="s">
        <v>58</v>
      </c>
      <c r="K40" s="143" t="s">
        <v>139</v>
      </c>
      <c r="L40" s="56" t="s">
        <v>230</v>
      </c>
      <c r="M40" s="58">
        <v>1</v>
      </c>
      <c r="N40" s="58">
        <v>1</v>
      </c>
      <c r="O40" s="58">
        <v>1</v>
      </c>
      <c r="P40" s="58">
        <v>1</v>
      </c>
      <c r="Q40" s="58">
        <v>1</v>
      </c>
      <c r="R40" s="56" t="s">
        <v>61</v>
      </c>
      <c r="S40" s="56" t="s">
        <v>231</v>
      </c>
      <c r="T40" s="56"/>
      <c r="U40" s="56"/>
      <c r="V40" s="56"/>
      <c r="W40" s="56"/>
      <c r="X40" s="56"/>
      <c r="Y40" s="61" t="str">
        <f>IF('PLAN GESTION POR PROCESO'!X40=Hoja2!$B$100,Hoja2!$C$100,IF('PLAN GESTION POR PROCESO'!X40=Hoja2!$B$101,Hoja2!$C$101,IF('PLAN GESTION POR PROCESO'!X40=Hoja2!$B$102,Hoja2!$C$102,IF('PLAN GESTION POR PROCESO'!X40=Hoja2!$B$103,Hoja2!$C$103,IF('PLAN GESTION POR PROCESO'!X40=Hoja2!$B$104,Hoja2!$C$104,IF('PLAN GESTION POR PROCESO'!X40=Hoja2!$B$105,Hoja2!$C$105,IF('PLAN GESTION POR PROCESO'!X40=Hoja2!$B$106,Hoja2!$C$106,IF(X40=Hoja2!$B$107,Hoja2!$C$107,"COMPLETAR"))))))))</f>
        <v>COMPLETAR</v>
      </c>
      <c r="Z40" s="62"/>
      <c r="AA40" s="143" t="str">
        <f t="shared" si="0"/>
        <v>Acciones correctivas documentadas y vigentes</v>
      </c>
      <c r="AB40" s="7">
        <f t="shared" si="1"/>
        <v>1</v>
      </c>
      <c r="AC40" s="133">
        <v>0.84</v>
      </c>
      <c r="AD40" s="4">
        <f t="shared" si="12"/>
        <v>0.84</v>
      </c>
      <c r="AE40" s="60"/>
      <c r="AF40" s="60"/>
      <c r="AG40" s="143" t="str">
        <f t="shared" si="2"/>
        <v>Acciones correctivas documentadas y vigentes</v>
      </c>
      <c r="AH40" s="181">
        <v>1</v>
      </c>
      <c r="AI40" s="182">
        <v>0.92</v>
      </c>
      <c r="AJ40" s="183">
        <v>0.92</v>
      </c>
      <c r="AK40" s="174" t="s">
        <v>301</v>
      </c>
      <c r="AL40" s="56"/>
      <c r="AM40" s="243" t="str">
        <f t="shared" si="4"/>
        <v>Acciones correctivas documentadas y vigentes</v>
      </c>
      <c r="AN40" s="157">
        <f t="shared" si="5"/>
        <v>1</v>
      </c>
      <c r="AO40" s="156">
        <v>0.94</v>
      </c>
      <c r="AP40" s="155">
        <f aca="true" t="shared" si="14" ref="AP38:AP44">(AO40/AN40)</f>
        <v>0.94</v>
      </c>
      <c r="AQ40" s="154" t="s">
        <v>327</v>
      </c>
      <c r="AR40" s="56"/>
      <c r="AS40" s="143" t="str">
        <f t="shared" si="6"/>
        <v>Acciones correctivas documentadas y vigentes</v>
      </c>
      <c r="AT40" s="143">
        <f t="shared" si="7"/>
        <v>1</v>
      </c>
      <c r="AU40" s="85"/>
      <c r="AV40" s="4">
        <f t="shared" si="8"/>
        <v>0</v>
      </c>
      <c r="AW40" s="55"/>
      <c r="AX40" s="56"/>
      <c r="AY40" s="143" t="str">
        <f t="shared" si="9"/>
        <v>Acciones correctivas documentadas y vigentes</v>
      </c>
      <c r="AZ40" s="143">
        <f t="shared" si="10"/>
        <v>1</v>
      </c>
      <c r="BA40" s="7">
        <f t="shared" si="11"/>
        <v>0.9</v>
      </c>
      <c r="BB40" s="54"/>
      <c r="BC40" s="55"/>
    </row>
    <row r="41" spans="1:55" ht="94.5" customHeight="1" thickBot="1">
      <c r="A41" s="116">
        <v>24</v>
      </c>
      <c r="B41" s="211"/>
      <c r="C41" s="218"/>
      <c r="D41" s="56"/>
      <c r="E41" s="77" t="s">
        <v>232</v>
      </c>
      <c r="F41" s="71">
        <v>0.02</v>
      </c>
      <c r="G41" s="72" t="s">
        <v>223</v>
      </c>
      <c r="H41" s="90" t="s">
        <v>233</v>
      </c>
      <c r="I41" s="70" t="s">
        <v>234</v>
      </c>
      <c r="J41" s="56" t="s">
        <v>58</v>
      </c>
      <c r="K41" s="143" t="s">
        <v>139</v>
      </c>
      <c r="L41" s="56" t="s">
        <v>235</v>
      </c>
      <c r="M41" s="58">
        <v>1</v>
      </c>
      <c r="N41" s="58">
        <v>1</v>
      </c>
      <c r="O41" s="58">
        <v>1</v>
      </c>
      <c r="P41" s="58">
        <v>1</v>
      </c>
      <c r="Q41" s="58">
        <v>1</v>
      </c>
      <c r="R41" s="56" t="s">
        <v>61</v>
      </c>
      <c r="S41" s="56" t="s">
        <v>226</v>
      </c>
      <c r="T41" s="56"/>
      <c r="U41" s="56"/>
      <c r="V41" s="56"/>
      <c r="W41" s="56"/>
      <c r="X41" s="56"/>
      <c r="Y41" s="61" t="str">
        <f>IF('PLAN GESTION POR PROCESO'!X41=Hoja2!$B$100,Hoja2!$C$100,IF('PLAN GESTION POR PROCESO'!X41=Hoja2!$B$101,Hoja2!$C$101,IF('PLAN GESTION POR PROCESO'!X41=Hoja2!$B$102,Hoja2!$C$102,IF('PLAN GESTION POR PROCESO'!X41=Hoja2!$B$103,Hoja2!$C$103,IF('PLAN GESTION POR PROCESO'!X41=Hoja2!$B$104,Hoja2!$C$104,IF('PLAN GESTION POR PROCESO'!X41=Hoja2!$B$105,Hoja2!$C$105,IF('PLAN GESTION POR PROCESO'!X41=Hoja2!$B$106,Hoja2!$C$106,IF(X41=Hoja2!$B$107,Hoja2!$C$107,"COMPLETAR"))))))))</f>
        <v>COMPLETAR</v>
      </c>
      <c r="Z41" s="62"/>
      <c r="AA41" s="143" t="str">
        <f t="shared" si="0"/>
        <v>Cumplimiento en reportes de riesgos de manera oportuna</v>
      </c>
      <c r="AB41" s="7">
        <f t="shared" si="1"/>
        <v>1</v>
      </c>
      <c r="AC41" s="133">
        <v>1</v>
      </c>
      <c r="AD41" s="4">
        <f t="shared" si="12"/>
        <v>1</v>
      </c>
      <c r="AE41" s="60"/>
      <c r="AF41" s="60"/>
      <c r="AG41" s="143" t="str">
        <f t="shared" si="2"/>
        <v>Cumplimiento en reportes de riesgos de manera oportuna</v>
      </c>
      <c r="AH41" s="157">
        <v>1</v>
      </c>
      <c r="AI41" s="156">
        <v>1</v>
      </c>
      <c r="AJ41" s="155">
        <v>1</v>
      </c>
      <c r="AK41" s="154" t="s">
        <v>302</v>
      </c>
      <c r="AL41" s="56"/>
      <c r="AM41" s="243" t="str">
        <f t="shared" si="4"/>
        <v>Cumplimiento en reportes de riesgos de manera oportuna</v>
      </c>
      <c r="AN41" s="157">
        <f t="shared" si="5"/>
        <v>1</v>
      </c>
      <c r="AO41" s="156">
        <v>1</v>
      </c>
      <c r="AP41" s="155">
        <f t="shared" si="14"/>
        <v>1</v>
      </c>
      <c r="AQ41" s="154" t="s">
        <v>328</v>
      </c>
      <c r="AR41" s="56"/>
      <c r="AS41" s="143" t="str">
        <f t="shared" si="6"/>
        <v>Cumplimiento en reportes de riesgos de manera oportuna</v>
      </c>
      <c r="AT41" s="143">
        <f t="shared" si="7"/>
        <v>1</v>
      </c>
      <c r="AU41" s="59"/>
      <c r="AV41" s="4">
        <f t="shared" si="8"/>
        <v>0</v>
      </c>
      <c r="AW41" s="55"/>
      <c r="AX41" s="56"/>
      <c r="AY41" s="143" t="str">
        <f t="shared" si="9"/>
        <v>Cumplimiento en reportes de riesgos de manera oportuna</v>
      </c>
      <c r="AZ41" s="143">
        <f t="shared" si="10"/>
        <v>1</v>
      </c>
      <c r="BA41" s="7">
        <f t="shared" si="11"/>
        <v>1</v>
      </c>
      <c r="BB41" s="54"/>
      <c r="BC41" s="55"/>
    </row>
    <row r="42" spans="1:55" ht="94.5" customHeight="1" thickBot="1">
      <c r="A42" s="116">
        <v>25</v>
      </c>
      <c r="B42" s="211"/>
      <c r="C42" s="218"/>
      <c r="D42" s="56"/>
      <c r="E42" s="77" t="s">
        <v>236</v>
      </c>
      <c r="F42" s="71">
        <v>0.02</v>
      </c>
      <c r="G42" s="72" t="s">
        <v>223</v>
      </c>
      <c r="H42" s="90" t="s">
        <v>237</v>
      </c>
      <c r="I42" s="70" t="s">
        <v>238</v>
      </c>
      <c r="J42" s="56" t="s">
        <v>58</v>
      </c>
      <c r="K42" s="143" t="s">
        <v>139</v>
      </c>
      <c r="L42" s="56" t="s">
        <v>239</v>
      </c>
      <c r="M42" s="58">
        <v>1</v>
      </c>
      <c r="N42" s="58">
        <v>1</v>
      </c>
      <c r="O42" s="58">
        <v>1</v>
      </c>
      <c r="P42" s="58">
        <v>1</v>
      </c>
      <c r="Q42" s="58">
        <v>1</v>
      </c>
      <c r="R42" s="56" t="s">
        <v>61</v>
      </c>
      <c r="S42" s="56" t="s">
        <v>240</v>
      </c>
      <c r="T42" s="56"/>
      <c r="U42" s="56"/>
      <c r="V42" s="56"/>
      <c r="W42" s="56"/>
      <c r="X42" s="56"/>
      <c r="Y42" s="61" t="str">
        <f>IF('PLAN GESTION POR PROCESO'!X42=Hoja2!$B$100,Hoja2!$C$100,IF('PLAN GESTION POR PROCESO'!X42=Hoja2!$B$101,Hoja2!$C$101,IF('PLAN GESTION POR PROCESO'!X42=Hoja2!$B$102,Hoja2!$C$102,IF('PLAN GESTION POR PROCESO'!X42=Hoja2!$B$103,Hoja2!$C$103,IF('PLAN GESTION POR PROCESO'!X42=Hoja2!$B$104,Hoja2!$C$104,IF('PLAN GESTION POR PROCESO'!X42=Hoja2!$B$105,Hoja2!$C$105,IF('PLAN GESTION POR PROCESO'!X42=Hoja2!$B$106,Hoja2!$C$106,IF(X42=Hoja2!$B$107,Hoja2!$C$107,"COMPLETAR"))))))))</f>
        <v>COMPLETAR</v>
      </c>
      <c r="Z42" s="62"/>
      <c r="AA42" s="143" t="str">
        <f t="shared" si="0"/>
        <v>Asistencia a las mesas de trabajo relacionadas con el Sistema de Gestión</v>
      </c>
      <c r="AB42" s="7">
        <f t="shared" si="1"/>
        <v>1</v>
      </c>
      <c r="AC42" s="133">
        <v>1</v>
      </c>
      <c r="AD42" s="4">
        <f t="shared" si="12"/>
        <v>1</v>
      </c>
      <c r="AE42" s="60"/>
      <c r="AF42" s="60"/>
      <c r="AG42" s="143" t="str">
        <f t="shared" si="2"/>
        <v>Asistencia a las mesas de trabajo relacionadas con el Sistema de Gestión</v>
      </c>
      <c r="AH42" s="157">
        <v>1</v>
      </c>
      <c r="AI42" s="156">
        <v>1</v>
      </c>
      <c r="AJ42" s="155">
        <v>1</v>
      </c>
      <c r="AK42" s="154" t="s">
        <v>303</v>
      </c>
      <c r="AL42" s="56"/>
      <c r="AM42" s="243" t="str">
        <f t="shared" si="4"/>
        <v>Asistencia a las mesas de trabajo relacionadas con el Sistema de Gestión</v>
      </c>
      <c r="AN42" s="157">
        <f t="shared" si="5"/>
        <v>1</v>
      </c>
      <c r="AO42" s="156">
        <v>1</v>
      </c>
      <c r="AP42" s="155">
        <f t="shared" si="14"/>
        <v>1</v>
      </c>
      <c r="AQ42" s="154" t="s">
        <v>329</v>
      </c>
      <c r="AR42" s="56"/>
      <c r="AS42" s="143" t="str">
        <f t="shared" si="6"/>
        <v>Asistencia a las mesas de trabajo relacionadas con el Sistema de Gestión</v>
      </c>
      <c r="AT42" s="143">
        <f t="shared" si="7"/>
        <v>1</v>
      </c>
      <c r="AU42" s="58"/>
      <c r="AV42" s="4">
        <f t="shared" si="8"/>
        <v>0</v>
      </c>
      <c r="AW42" s="55"/>
      <c r="AX42" s="56"/>
      <c r="AY42" s="143" t="str">
        <f t="shared" si="9"/>
        <v>Asistencia a las mesas de trabajo relacionadas con el Sistema de Gestión</v>
      </c>
      <c r="AZ42" s="143">
        <f t="shared" si="10"/>
        <v>1</v>
      </c>
      <c r="BA42" s="7">
        <f t="shared" si="11"/>
        <v>1</v>
      </c>
      <c r="BB42" s="54"/>
      <c r="BC42" s="55"/>
    </row>
    <row r="43" spans="1:55" ht="94.5" customHeight="1" thickBot="1">
      <c r="A43" s="116">
        <v>26</v>
      </c>
      <c r="B43" s="211"/>
      <c r="C43" s="218"/>
      <c r="D43" s="56"/>
      <c r="E43" s="77" t="s">
        <v>241</v>
      </c>
      <c r="F43" s="73">
        <v>0.02</v>
      </c>
      <c r="G43" s="72" t="s">
        <v>223</v>
      </c>
      <c r="H43" s="90" t="s">
        <v>242</v>
      </c>
      <c r="I43" s="69" t="s">
        <v>243</v>
      </c>
      <c r="J43" s="56" t="s">
        <v>58</v>
      </c>
      <c r="K43" s="143" t="s">
        <v>139</v>
      </c>
      <c r="L43" s="56" t="s">
        <v>244</v>
      </c>
      <c r="M43" s="58">
        <v>1</v>
      </c>
      <c r="N43" s="58">
        <v>1</v>
      </c>
      <c r="O43" s="58">
        <v>1</v>
      </c>
      <c r="P43" s="58">
        <v>1</v>
      </c>
      <c r="Q43" s="58">
        <v>1</v>
      </c>
      <c r="R43" s="56" t="s">
        <v>61</v>
      </c>
      <c r="S43" s="56"/>
      <c r="T43" s="56"/>
      <c r="U43" s="56"/>
      <c r="V43" s="56"/>
      <c r="W43" s="56"/>
      <c r="X43" s="56"/>
      <c r="Y43" s="61" t="str">
        <f>IF('PLAN GESTION POR PROCESO'!X43=Hoja2!$B$100,Hoja2!$C$100,IF('PLAN GESTION POR PROCESO'!X43=Hoja2!$B$101,Hoja2!$C$101,IF('PLAN GESTION POR PROCESO'!X43=Hoja2!$B$102,Hoja2!$C$102,IF('PLAN GESTION POR PROCESO'!X43=Hoja2!$B$103,Hoja2!$C$103,IF('PLAN GESTION POR PROCESO'!X43=Hoja2!$B$104,Hoja2!$C$104,IF('PLAN GESTION POR PROCESO'!X43=Hoja2!$B$105,Hoja2!$C$105,IF('PLAN GESTION POR PROCESO'!X43=Hoja2!$B$106,Hoja2!$C$106,IF(X43=Hoja2!$B$107,Hoja2!$C$107,"COMPLETAR"))))))))</f>
        <v>COMPLETAR</v>
      </c>
      <c r="Z43" s="62"/>
      <c r="AA43" s="143" t="str">
        <f t="shared" si="0"/>
        <v>Cumplimiento del plan de actualización de los procesos en el marco del Sistema de Gestión</v>
      </c>
      <c r="AB43" s="7">
        <f t="shared" si="1"/>
        <v>1</v>
      </c>
      <c r="AC43" s="133">
        <v>1</v>
      </c>
      <c r="AD43" s="4">
        <f t="shared" si="12"/>
        <v>1</v>
      </c>
      <c r="AE43" s="60"/>
      <c r="AF43" s="60"/>
      <c r="AG43" s="143" t="str">
        <f t="shared" si="2"/>
        <v>Cumplimiento del plan de actualización de los procesos en el marco del Sistema de Gestión</v>
      </c>
      <c r="AH43" s="157">
        <v>1</v>
      </c>
      <c r="AI43" s="156">
        <v>0.66</v>
      </c>
      <c r="AJ43" s="155">
        <v>0.66</v>
      </c>
      <c r="AK43" s="159" t="s">
        <v>304</v>
      </c>
      <c r="AL43" s="56"/>
      <c r="AM43" s="243" t="str">
        <f t="shared" si="4"/>
        <v>Cumplimiento del plan de actualización de los procesos en el marco del Sistema de Gestión</v>
      </c>
      <c r="AN43" s="157">
        <f t="shared" si="5"/>
        <v>1</v>
      </c>
      <c r="AO43" s="156">
        <v>0.79</v>
      </c>
      <c r="AP43" s="155">
        <f t="shared" si="14"/>
        <v>0.79</v>
      </c>
      <c r="AQ43" s="159" t="s">
        <v>330</v>
      </c>
      <c r="AR43" s="56"/>
      <c r="AS43" s="143" t="str">
        <f t="shared" si="6"/>
        <v>Cumplimiento del plan de actualización de los procesos en el marco del Sistema de Gestión</v>
      </c>
      <c r="AT43" s="143">
        <f t="shared" si="7"/>
        <v>1</v>
      </c>
      <c r="AU43" s="59"/>
      <c r="AV43" s="4">
        <f t="shared" si="8"/>
        <v>0</v>
      </c>
      <c r="AW43" s="55"/>
      <c r="AX43" s="56"/>
      <c r="AY43" s="143" t="str">
        <f t="shared" si="9"/>
        <v>Cumplimiento del plan de actualización de los procesos en el marco del Sistema de Gestión</v>
      </c>
      <c r="AZ43" s="143">
        <f t="shared" si="10"/>
        <v>1</v>
      </c>
      <c r="BA43" s="7">
        <f t="shared" si="11"/>
        <v>0.8166666666666668</v>
      </c>
      <c r="BB43" s="54"/>
      <c r="BC43" s="55"/>
    </row>
    <row r="44" spans="1:55" ht="75" customHeight="1" thickBot="1">
      <c r="A44" s="116">
        <v>27</v>
      </c>
      <c r="B44" s="213"/>
      <c r="C44" s="220"/>
      <c r="D44" s="56"/>
      <c r="E44" s="78" t="s">
        <v>245</v>
      </c>
      <c r="F44" s="79">
        <v>0.02</v>
      </c>
      <c r="G44" s="80" t="s">
        <v>223</v>
      </c>
      <c r="H44" s="91" t="s">
        <v>246</v>
      </c>
      <c r="I44" s="81" t="s">
        <v>247</v>
      </c>
      <c r="J44" s="82" t="s">
        <v>58</v>
      </c>
      <c r="K44" s="83" t="s">
        <v>139</v>
      </c>
      <c r="L44" s="82" t="s">
        <v>248</v>
      </c>
      <c r="M44" s="84">
        <v>1</v>
      </c>
      <c r="N44" s="84">
        <v>1</v>
      </c>
      <c r="O44" s="84">
        <v>1</v>
      </c>
      <c r="P44" s="84">
        <v>1</v>
      </c>
      <c r="Q44" s="84">
        <v>1</v>
      </c>
      <c r="R44" s="82" t="s">
        <v>61</v>
      </c>
      <c r="S44" s="82" t="s">
        <v>249</v>
      </c>
      <c r="T44" s="56"/>
      <c r="U44" s="56"/>
      <c r="V44" s="56"/>
      <c r="W44" s="56"/>
      <c r="X44" s="56"/>
      <c r="Y44" s="61" t="str">
        <f>IF('PLAN GESTION POR PROCESO'!X44=Hoja2!$B$100,Hoja2!$C$100,IF('PLAN GESTION POR PROCESO'!X44=Hoja2!$B$101,Hoja2!$C$101,IF('PLAN GESTION POR PROCESO'!X44=Hoja2!$B$102,Hoja2!$C$102,IF('PLAN GESTION POR PROCESO'!X44=Hoja2!$B$103,Hoja2!$C$103,IF('PLAN GESTION POR PROCESO'!X44=Hoja2!$B$104,Hoja2!$C$104,IF('PLAN GESTION POR PROCESO'!X44=Hoja2!$B$105,Hoja2!$C$105,IF('PLAN GESTION POR PROCESO'!X44=Hoja2!$B$106,Hoja2!$C$106,IF(X44=Hoja2!$B$107,Hoja2!$C$107,"COMPLETAR"))))))))</f>
        <v>COMPLETAR</v>
      </c>
      <c r="Z44" s="62"/>
      <c r="AA44" s="143" t="str">
        <f t="shared" si="0"/>
        <v>Cumplimiento oportuno Plan Anticorrupción 2017</v>
      </c>
      <c r="AB44" s="7">
        <f t="shared" si="1"/>
        <v>1</v>
      </c>
      <c r="AC44" s="133">
        <v>0.5</v>
      </c>
      <c r="AD44" s="4">
        <f t="shared" si="12"/>
        <v>0.5</v>
      </c>
      <c r="AE44" s="60"/>
      <c r="AF44" s="60"/>
      <c r="AG44" s="143" t="str">
        <f t="shared" si="2"/>
        <v>Cumplimiento oportuno Plan Anticorrupción 2017</v>
      </c>
      <c r="AH44" s="157">
        <v>1</v>
      </c>
      <c r="AI44" s="158">
        <v>0.92</v>
      </c>
      <c r="AJ44" s="155">
        <v>0.92</v>
      </c>
      <c r="AK44" s="154" t="s">
        <v>305</v>
      </c>
      <c r="AL44" s="56"/>
      <c r="AM44" s="243" t="str">
        <f t="shared" si="4"/>
        <v>Cumplimiento oportuno Plan Anticorrupción 2017</v>
      </c>
      <c r="AN44" s="157">
        <f t="shared" si="5"/>
        <v>1</v>
      </c>
      <c r="AO44" s="156">
        <v>1</v>
      </c>
      <c r="AP44" s="155">
        <f t="shared" si="14"/>
        <v>1</v>
      </c>
      <c r="AQ44" s="154" t="s">
        <v>331</v>
      </c>
      <c r="AR44" s="56"/>
      <c r="AS44" s="143" t="str">
        <f t="shared" si="6"/>
        <v>Cumplimiento oportuno Plan Anticorrupción 2017</v>
      </c>
      <c r="AT44" s="143">
        <f t="shared" si="7"/>
        <v>1</v>
      </c>
      <c r="AU44" s="59"/>
      <c r="AV44" s="4">
        <f t="shared" si="8"/>
        <v>0</v>
      </c>
      <c r="AW44" s="55"/>
      <c r="AX44" s="56"/>
      <c r="AY44" s="143" t="str">
        <f t="shared" si="9"/>
        <v>Cumplimiento oportuno Plan Anticorrupción 2017</v>
      </c>
      <c r="AZ44" s="143">
        <f t="shared" si="10"/>
        <v>1</v>
      </c>
      <c r="BA44" s="7">
        <f t="shared" si="11"/>
        <v>0.8066666666666666</v>
      </c>
      <c r="BB44" s="54"/>
      <c r="BC44" s="55"/>
    </row>
    <row r="45" spans="1:55" ht="95.25" customHeight="1">
      <c r="A45" s="117"/>
      <c r="B45" s="185" t="s">
        <v>250</v>
      </c>
      <c r="C45" s="186"/>
      <c r="D45" s="186"/>
      <c r="E45" s="187"/>
      <c r="F45" s="118">
        <f>SUM(F18:F44)</f>
        <v>1.0000000000000002</v>
      </c>
      <c r="G45" s="197"/>
      <c r="H45" s="198"/>
      <c r="I45" s="198"/>
      <c r="J45" s="198"/>
      <c r="K45" s="198"/>
      <c r="L45" s="198"/>
      <c r="M45" s="198"/>
      <c r="N45" s="198"/>
      <c r="O45" s="198"/>
      <c r="P45" s="198"/>
      <c r="Q45" s="198"/>
      <c r="R45" s="198"/>
      <c r="S45" s="198"/>
      <c r="T45" s="198"/>
      <c r="U45" s="198"/>
      <c r="V45" s="198"/>
      <c r="W45" s="198"/>
      <c r="X45" s="198"/>
      <c r="Y45" s="198"/>
      <c r="Z45" s="199"/>
      <c r="AA45" s="191" t="s">
        <v>251</v>
      </c>
      <c r="AB45" s="192"/>
      <c r="AC45" s="193"/>
      <c r="AD45" s="125">
        <f>AVERAGE(AD18:AD44)</f>
        <v>0.9135016835016836</v>
      </c>
      <c r="AE45" s="197"/>
      <c r="AF45" s="199"/>
      <c r="AG45" s="188" t="s">
        <v>252</v>
      </c>
      <c r="AH45" s="189"/>
      <c r="AI45" s="190"/>
      <c r="AJ45" s="66">
        <f>AVERAGE(AJ18:AJ44)</f>
        <v>0.840687731092437</v>
      </c>
      <c r="AK45" s="197"/>
      <c r="AL45" s="199"/>
      <c r="AM45" s="191" t="s">
        <v>253</v>
      </c>
      <c r="AN45" s="192"/>
      <c r="AO45" s="193"/>
      <c r="AP45" s="66">
        <f>AVERAGE(AP18:AP44)</f>
        <v>0.9864999999999998</v>
      </c>
      <c r="AQ45" s="200"/>
      <c r="AR45" s="201"/>
      <c r="AS45" s="194" t="s">
        <v>254</v>
      </c>
      <c r="AT45" s="195"/>
      <c r="AU45" s="196"/>
      <c r="AV45" s="66" t="e">
        <f>AVERAGE(AV18:AV44)</f>
        <v>#DIV/0!</v>
      </c>
      <c r="AW45" s="67"/>
      <c r="AX45" s="236" t="s">
        <v>255</v>
      </c>
      <c r="AY45" s="237"/>
      <c r="AZ45" s="238"/>
      <c r="BA45" s="68">
        <f>AVERAGE(BA18:BA44)</f>
        <v>2.077905611672278</v>
      </c>
      <c r="BB45" s="233"/>
      <c r="BC45" s="234"/>
    </row>
    <row r="46" spans="1:55" ht="15">
      <c r="A46" s="3"/>
      <c r="B46" s="8"/>
      <c r="C46" s="8"/>
      <c r="D46" s="8"/>
      <c r="E46" s="8"/>
      <c r="F46" s="8"/>
      <c r="G46" s="8"/>
      <c r="H46" s="92"/>
      <c r="I46" s="9"/>
      <c r="J46" s="9"/>
      <c r="K46" s="9"/>
      <c r="L46" s="9"/>
      <c r="M46" s="9"/>
      <c r="N46" s="9"/>
      <c r="O46" s="9"/>
      <c r="P46" s="9"/>
      <c r="Q46" s="9"/>
      <c r="R46" s="9"/>
      <c r="S46" s="9"/>
      <c r="T46" s="1"/>
      <c r="U46" s="1"/>
      <c r="V46" s="1"/>
      <c r="W46" s="1"/>
      <c r="X46" s="1"/>
      <c r="Y46" s="1"/>
      <c r="Z46" s="1"/>
      <c r="AA46" s="209"/>
      <c r="AB46" s="209"/>
      <c r="AC46" s="209"/>
      <c r="AD46" s="53"/>
      <c r="AE46" s="13"/>
      <c r="AF46" s="13"/>
      <c r="AG46" s="209"/>
      <c r="AH46" s="209"/>
      <c r="AI46" s="209"/>
      <c r="AJ46" s="53"/>
      <c r="AK46" s="13"/>
      <c r="AL46" s="13"/>
      <c r="AM46" s="209"/>
      <c r="AN46" s="209"/>
      <c r="AO46" s="209"/>
      <c r="AP46" s="53"/>
      <c r="AQ46" s="13"/>
      <c r="AR46" s="13"/>
      <c r="AS46" s="209"/>
      <c r="AT46" s="209"/>
      <c r="AU46" s="209"/>
      <c r="AV46" s="53"/>
      <c r="AW46" s="13"/>
      <c r="AX46" s="13"/>
      <c r="AY46" s="209"/>
      <c r="AZ46" s="209"/>
      <c r="BA46" s="209"/>
      <c r="BB46" s="53"/>
      <c r="BC46" s="1"/>
    </row>
    <row r="47" spans="1:55" ht="15">
      <c r="A47" s="3"/>
      <c r="B47" s="8"/>
      <c r="C47" s="8"/>
      <c r="D47" s="8"/>
      <c r="E47" s="8"/>
      <c r="F47" s="8"/>
      <c r="G47" s="8"/>
      <c r="H47" s="92"/>
      <c r="I47" s="9"/>
      <c r="J47" s="9"/>
      <c r="K47" s="9"/>
      <c r="L47" s="9"/>
      <c r="M47" s="9"/>
      <c r="N47" s="9"/>
      <c r="O47" s="9"/>
      <c r="P47" s="9"/>
      <c r="Q47" s="9"/>
      <c r="R47" s="9"/>
      <c r="S47" s="9"/>
      <c r="T47" s="1"/>
      <c r="U47" s="1"/>
      <c r="V47" s="1"/>
      <c r="W47" s="1"/>
      <c r="X47" s="1"/>
      <c r="Y47" s="1"/>
      <c r="Z47" s="1"/>
      <c r="AA47" s="142"/>
      <c r="AB47" s="142"/>
      <c r="AC47" s="142"/>
      <c r="AD47" s="53"/>
      <c r="AE47" s="13"/>
      <c r="AF47" s="13"/>
      <c r="AG47" s="142"/>
      <c r="AH47" s="142"/>
      <c r="AI47" s="142"/>
      <c r="AJ47" s="53"/>
      <c r="AK47" s="13"/>
      <c r="AL47" s="13"/>
      <c r="AM47" s="142"/>
      <c r="AN47" s="142"/>
      <c r="AO47" s="142"/>
      <c r="AP47" s="53"/>
      <c r="AQ47" s="13"/>
      <c r="AR47" s="13"/>
      <c r="AS47" s="142"/>
      <c r="AT47" s="142"/>
      <c r="AU47" s="142"/>
      <c r="AV47" s="53"/>
      <c r="AW47" s="13"/>
      <c r="AX47" s="13"/>
      <c r="AY47" s="142"/>
      <c r="AZ47" s="142"/>
      <c r="BA47" s="142"/>
      <c r="BB47" s="53"/>
      <c r="BC47" s="1"/>
    </row>
    <row r="48" spans="1:55" ht="15.75" customHeight="1">
      <c r="A48" s="3"/>
      <c r="B48" s="8"/>
      <c r="C48" s="8"/>
      <c r="D48" s="8"/>
      <c r="E48" s="8"/>
      <c r="F48" s="8"/>
      <c r="G48" s="8"/>
      <c r="H48" s="92"/>
      <c r="I48" s="9"/>
      <c r="J48" s="9"/>
      <c r="K48" s="9"/>
      <c r="L48" s="9"/>
      <c r="M48" s="9"/>
      <c r="N48" s="9"/>
      <c r="O48" s="9"/>
      <c r="P48" s="9"/>
      <c r="Q48" s="9"/>
      <c r="R48" s="9"/>
      <c r="S48" s="9"/>
      <c r="T48" s="1"/>
      <c r="U48" s="1"/>
      <c r="V48" s="1"/>
      <c r="W48" s="1"/>
      <c r="X48" s="1"/>
      <c r="Y48" s="1"/>
      <c r="Z48" s="1"/>
      <c r="AA48" s="209"/>
      <c r="AB48" s="209"/>
      <c r="AC48" s="209"/>
      <c r="AD48" s="63"/>
      <c r="AE48" s="13"/>
      <c r="AF48" s="13"/>
      <c r="AG48" s="209"/>
      <c r="AH48" s="209"/>
      <c r="AI48" s="209"/>
      <c r="AJ48" s="63"/>
      <c r="AK48" s="13"/>
      <c r="AL48" s="13"/>
      <c r="AM48" s="209"/>
      <c r="AN48" s="209"/>
      <c r="AO48" s="209"/>
      <c r="AP48" s="64"/>
      <c r="AQ48" s="13"/>
      <c r="AR48" s="13"/>
      <c r="AS48" s="209"/>
      <c r="AT48" s="209"/>
      <c r="AU48" s="209"/>
      <c r="AV48" s="64"/>
      <c r="AW48" s="13"/>
      <c r="AX48" s="13"/>
      <c r="AY48" s="209"/>
      <c r="AZ48" s="209"/>
      <c r="BA48" s="209"/>
      <c r="BB48" s="64"/>
      <c r="BC48" s="1"/>
    </row>
    <row r="49" spans="1:55" ht="15.75" customHeight="1">
      <c r="A49" s="3"/>
      <c r="B49" s="210" t="s">
        <v>256</v>
      </c>
      <c r="C49" s="210"/>
      <c r="D49" s="210"/>
      <c r="E49" s="210"/>
      <c r="F49" s="141"/>
      <c r="G49" s="210" t="s">
        <v>257</v>
      </c>
      <c r="H49" s="210"/>
      <c r="I49" s="210"/>
      <c r="J49" s="210"/>
      <c r="K49" s="210" t="s">
        <v>258</v>
      </c>
      <c r="L49" s="210"/>
      <c r="M49" s="210"/>
      <c r="N49" s="210"/>
      <c r="O49" s="210"/>
      <c r="P49" s="210"/>
      <c r="Q49" s="210"/>
      <c r="R49" s="9"/>
      <c r="S49" s="9"/>
      <c r="T49" s="1"/>
      <c r="U49" s="1"/>
      <c r="V49" s="1"/>
      <c r="W49" s="1"/>
      <c r="X49" s="1"/>
      <c r="Y49" s="1"/>
      <c r="Z49" s="1"/>
      <c r="AA49" s="209"/>
      <c r="AB49" s="209"/>
      <c r="AC49" s="209"/>
      <c r="AD49" s="63"/>
      <c r="AE49" s="13"/>
      <c r="AF49" s="13"/>
      <c r="AG49" s="209"/>
      <c r="AH49" s="209"/>
      <c r="AI49" s="209"/>
      <c r="AJ49" s="63"/>
      <c r="AK49" s="13"/>
      <c r="AL49" s="13"/>
      <c r="AM49" s="209"/>
      <c r="AN49" s="209"/>
      <c r="AO49" s="209"/>
      <c r="AP49" s="64"/>
      <c r="AQ49" s="13"/>
      <c r="AR49" s="13"/>
      <c r="AS49" s="209"/>
      <c r="AT49" s="209"/>
      <c r="AU49" s="209"/>
      <c r="AV49" s="64"/>
      <c r="AW49" s="13"/>
      <c r="AX49" s="13"/>
      <c r="AY49" s="209"/>
      <c r="AZ49" s="209"/>
      <c r="BA49" s="209"/>
      <c r="BB49" s="64"/>
      <c r="BC49" s="1"/>
    </row>
    <row r="50" spans="1:55" ht="15.75" customHeight="1">
      <c r="A50" s="3"/>
      <c r="B50" s="229" t="s">
        <v>259</v>
      </c>
      <c r="C50" s="229"/>
      <c r="D50" s="229"/>
      <c r="E50" s="144"/>
      <c r="F50" s="144"/>
      <c r="G50" s="230" t="s">
        <v>259</v>
      </c>
      <c r="H50" s="230"/>
      <c r="I50" s="230"/>
      <c r="J50" s="230"/>
      <c r="K50" s="230" t="s">
        <v>259</v>
      </c>
      <c r="L50" s="230"/>
      <c r="M50" s="230"/>
      <c r="N50" s="230"/>
      <c r="O50" s="230"/>
      <c r="P50" s="230"/>
      <c r="Q50" s="230"/>
      <c r="R50" s="9"/>
      <c r="S50" s="9"/>
      <c r="T50" s="1"/>
      <c r="U50" s="1"/>
      <c r="V50" s="1"/>
      <c r="W50" s="1"/>
      <c r="X50" s="1"/>
      <c r="Y50" s="1"/>
      <c r="Z50" s="1"/>
      <c r="AA50" s="231"/>
      <c r="AB50" s="231"/>
      <c r="AC50" s="231"/>
      <c r="AD50" s="53"/>
      <c r="AE50" s="13"/>
      <c r="AF50" s="13"/>
      <c r="AG50" s="231"/>
      <c r="AH50" s="231"/>
      <c r="AI50" s="231"/>
      <c r="AJ50" s="53"/>
      <c r="AK50" s="13"/>
      <c r="AL50" s="13"/>
      <c r="AM50" s="231"/>
      <c r="AN50" s="231"/>
      <c r="AO50" s="231"/>
      <c r="AP50" s="53"/>
      <c r="AQ50" s="13"/>
      <c r="AR50" s="13"/>
      <c r="AS50" s="231"/>
      <c r="AT50" s="231"/>
      <c r="AU50" s="231"/>
      <c r="AV50" s="53"/>
      <c r="AW50" s="13"/>
      <c r="AX50" s="13"/>
      <c r="AY50" s="231"/>
      <c r="AZ50" s="231"/>
      <c r="BA50" s="231"/>
      <c r="BB50" s="53"/>
      <c r="BC50" s="1"/>
    </row>
    <row r="51" spans="1:55" ht="51" customHeight="1">
      <c r="A51" s="3"/>
      <c r="B51" s="228" t="s">
        <v>260</v>
      </c>
      <c r="C51" s="228"/>
      <c r="D51" s="228"/>
      <c r="E51" s="143"/>
      <c r="F51" s="143"/>
      <c r="G51" s="210" t="s">
        <v>261</v>
      </c>
      <c r="H51" s="210"/>
      <c r="I51" s="210"/>
      <c r="J51" s="210"/>
      <c r="K51" s="210" t="s">
        <v>262</v>
      </c>
      <c r="L51" s="210"/>
      <c r="M51" s="210"/>
      <c r="N51" s="210"/>
      <c r="O51" s="210"/>
      <c r="P51" s="210"/>
      <c r="Q51" s="210"/>
      <c r="R51" s="9"/>
      <c r="S51" s="9"/>
      <c r="T51" s="1"/>
      <c r="U51" s="1"/>
      <c r="V51" s="1"/>
      <c r="W51" s="1"/>
      <c r="X51" s="1"/>
      <c r="Y51" s="1"/>
      <c r="Z51" s="1"/>
      <c r="AA51" s="1"/>
      <c r="AB51" s="1"/>
      <c r="AC51" s="1"/>
      <c r="AD51" s="10"/>
      <c r="AE51" s="1"/>
      <c r="AF51" s="1"/>
      <c r="AG51" s="1"/>
      <c r="AH51" s="1"/>
      <c r="AI51" s="1"/>
      <c r="AJ51" s="10"/>
      <c r="AK51" s="1"/>
      <c r="AL51" s="1"/>
      <c r="AM51" s="1"/>
      <c r="AN51" s="1"/>
      <c r="AO51" s="1"/>
      <c r="AP51" s="10"/>
      <c r="AQ51" s="1"/>
      <c r="AR51" s="1"/>
      <c r="AS51" s="1"/>
      <c r="AT51" s="1"/>
      <c r="AU51" s="1"/>
      <c r="AV51" s="10"/>
      <c r="AW51" s="1"/>
      <c r="AX51" s="1"/>
      <c r="AY51" s="1"/>
      <c r="AZ51" s="1"/>
      <c r="BA51" s="1"/>
      <c r="BB51" s="10"/>
      <c r="BC51" s="1"/>
    </row>
    <row r="52" spans="1:55" ht="22.5" customHeight="1">
      <c r="A52" s="3"/>
      <c r="B52" s="228"/>
      <c r="C52" s="228"/>
      <c r="D52" s="228"/>
      <c r="E52" s="143"/>
      <c r="F52" s="143"/>
      <c r="G52" s="210"/>
      <c r="H52" s="210"/>
      <c r="I52" s="210"/>
      <c r="J52" s="210"/>
      <c r="K52" s="228"/>
      <c r="L52" s="228"/>
      <c r="M52" s="228"/>
      <c r="N52" s="228"/>
      <c r="O52" s="228"/>
      <c r="P52" s="228"/>
      <c r="Q52" s="228"/>
      <c r="R52" s="9"/>
      <c r="S52" s="9"/>
      <c r="T52" s="1"/>
      <c r="U52" s="1"/>
      <c r="V52" s="1"/>
      <c r="W52" s="1"/>
      <c r="X52" s="1"/>
      <c r="Y52" s="1"/>
      <c r="Z52" s="1"/>
      <c r="AA52" s="1"/>
      <c r="AB52" s="1"/>
      <c r="AC52" s="1"/>
      <c r="AD52" s="10"/>
      <c r="AE52" s="1"/>
      <c r="AF52" s="1"/>
      <c r="AG52" s="1"/>
      <c r="AH52" s="1"/>
      <c r="AI52" s="1"/>
      <c r="AJ52" s="10"/>
      <c r="AK52" s="1"/>
      <c r="AL52" s="1"/>
      <c r="AM52" s="1"/>
      <c r="AN52" s="1"/>
      <c r="AO52" s="1"/>
      <c r="AP52" s="10"/>
      <c r="AQ52" s="1"/>
      <c r="AR52" s="1"/>
      <c r="AS52" s="1"/>
      <c r="AT52" s="1"/>
      <c r="AU52" s="1"/>
      <c r="AV52" s="10"/>
      <c r="AW52" s="1"/>
      <c r="AX52" s="1"/>
      <c r="AY52" s="1"/>
      <c r="AZ52" s="1"/>
      <c r="BA52" s="1"/>
      <c r="BB52" s="10"/>
      <c r="BC52" s="1"/>
    </row>
  </sheetData>
  <sheetProtection/>
  <autoFilter ref="A17:BC45"/>
  <mergeCells count="105">
    <mergeCell ref="AM14:AR14"/>
    <mergeCell ref="AS14:AX14"/>
    <mergeCell ref="AY14:BC14"/>
    <mergeCell ref="AY9:BC9"/>
    <mergeCell ref="AY11:BA11"/>
    <mergeCell ref="AY13:BC13"/>
    <mergeCell ref="AG14:AL14"/>
    <mergeCell ref="AG50:AI50"/>
    <mergeCell ref="K49:Q49"/>
    <mergeCell ref="AA49:AC49"/>
    <mergeCell ref="AG49:AI49"/>
    <mergeCell ref="AY8:BC8"/>
    <mergeCell ref="AM13:AR13"/>
    <mergeCell ref="AS13:AX13"/>
    <mergeCell ref="BC15:BC16"/>
    <mergeCell ref="AW15:AW16"/>
    <mergeCell ref="AG8:AL8"/>
    <mergeCell ref="AG9:AL9"/>
    <mergeCell ref="AM9:AR9"/>
    <mergeCell ref="AS9:AX9"/>
    <mergeCell ref="AM11:AO11"/>
    <mergeCell ref="AM8:AR8"/>
    <mergeCell ref="AS8:AX8"/>
    <mergeCell ref="AS11:AU11"/>
    <mergeCell ref="AG11:AI11"/>
    <mergeCell ref="AA50:AC50"/>
    <mergeCell ref="K51:Q51"/>
    <mergeCell ref="AP15:AP16"/>
    <mergeCell ref="X16:Y16"/>
    <mergeCell ref="AA45:AC45"/>
    <mergeCell ref="AM15:AO15"/>
    <mergeCell ref="AK15:AK16"/>
    <mergeCell ref="AE15:AE16"/>
    <mergeCell ref="AG48:AI48"/>
    <mergeCell ref="AG15:AI15"/>
    <mergeCell ref="AY48:BA48"/>
    <mergeCell ref="AS48:AU48"/>
    <mergeCell ref="AM48:AO48"/>
    <mergeCell ref="AL15:AL16"/>
    <mergeCell ref="AX15:AX16"/>
    <mergeCell ref="AQ15:AQ16"/>
    <mergeCell ref="AY46:BA46"/>
    <mergeCell ref="AS15:AU15"/>
    <mergeCell ref="AV15:AV16"/>
    <mergeCell ref="AX45:AZ45"/>
    <mergeCell ref="AY50:BA50"/>
    <mergeCell ref="AM50:AO50"/>
    <mergeCell ref="AS50:AU50"/>
    <mergeCell ref="BB15:BB16"/>
    <mergeCell ref="AM49:AO49"/>
    <mergeCell ref="AS49:AU49"/>
    <mergeCell ref="AY49:BA49"/>
    <mergeCell ref="AY15:BA15"/>
    <mergeCell ref="AR15:AR16"/>
    <mergeCell ref="BB45:BC45"/>
    <mergeCell ref="AG13:AL13"/>
    <mergeCell ref="AA48:AC48"/>
    <mergeCell ref="B52:D52"/>
    <mergeCell ref="G52:J52"/>
    <mergeCell ref="K52:Q52"/>
    <mergeCell ref="B51:D51"/>
    <mergeCell ref="G51:J51"/>
    <mergeCell ref="B50:D50"/>
    <mergeCell ref="K50:Q50"/>
    <mergeCell ref="G50:J50"/>
    <mergeCell ref="AA15:AC15"/>
    <mergeCell ref="AD15:AD16"/>
    <mergeCell ref="AJ15:AJ16"/>
    <mergeCell ref="A8:Z8"/>
    <mergeCell ref="AA8:AF8"/>
    <mergeCell ref="A7:D7"/>
    <mergeCell ref="E10:T10"/>
    <mergeCell ref="M11:P11"/>
    <mergeCell ref="AA11:AC11"/>
    <mergeCell ref="E13:Z14"/>
    <mergeCell ref="B49:E49"/>
    <mergeCell ref="G49:J49"/>
    <mergeCell ref="AA14:AF14"/>
    <mergeCell ref="B18:B44"/>
    <mergeCell ref="AA9:AF9"/>
    <mergeCell ref="A13:D14"/>
    <mergeCell ref="AF15:AF16"/>
    <mergeCell ref="C18:C44"/>
    <mergeCell ref="V15:Z15"/>
    <mergeCell ref="E11:L11"/>
    <mergeCell ref="AA13:AF13"/>
    <mergeCell ref="E15:T15"/>
    <mergeCell ref="A1:Z1"/>
    <mergeCell ref="A2:Z2"/>
    <mergeCell ref="AM46:AO46"/>
    <mergeCell ref="AS46:AU46"/>
    <mergeCell ref="AA46:AC46"/>
    <mergeCell ref="AG46:AI46"/>
    <mergeCell ref="A3:Z3"/>
    <mergeCell ref="A4:Z4"/>
    <mergeCell ref="A5:Z5"/>
    <mergeCell ref="A6:Z6"/>
    <mergeCell ref="B45:E45"/>
    <mergeCell ref="AG45:AI45"/>
    <mergeCell ref="AM45:AO45"/>
    <mergeCell ref="AS45:AU45"/>
    <mergeCell ref="G45:Z45"/>
    <mergeCell ref="AE45:AF45"/>
    <mergeCell ref="AK45:AL45"/>
    <mergeCell ref="AQ45:AR45"/>
  </mergeCells>
  <conditionalFormatting sqref="BA45 BB18:BB45 AP18:AP25 AV18:AV45 AJ18:AJ45 AD41:AD44 AP31:AP33 AD18:AD39 AP35:AP39 AP41:AP45">
    <cfRule type="containsText" priority="274" dxfId="3" operator="containsText" text="N/A">
      <formula>NOT(ISERROR(SEARCH("N/A",AD18)))</formula>
    </cfRule>
    <cfRule type="cellIs" priority="275" dxfId="2" operator="between">
      <formula>#REF!</formula>
      <formula>#REF!</formula>
    </cfRule>
    <cfRule type="cellIs" priority="276" dxfId="1" operator="between">
      <formula>#REF!</formula>
      <formula>#REF!</formula>
    </cfRule>
    <cfRule type="cellIs" priority="277" dxfId="0" operator="between">
      <formula>#REF!</formula>
      <formula>#REF!</formula>
    </cfRule>
  </conditionalFormatting>
  <conditionalFormatting sqref="AJ45">
    <cfRule type="colorScale" priority="64" dxfId="332">
      <colorScale>
        <cfvo type="min" val="0"/>
        <cfvo type="percentile" val="50"/>
        <cfvo type="max"/>
        <color rgb="FFF8696B"/>
        <color rgb="FFFFEB84"/>
        <color rgb="FF63BE7B"/>
      </colorScale>
    </cfRule>
  </conditionalFormatting>
  <conditionalFormatting sqref="AP45">
    <cfRule type="colorScale" priority="63" dxfId="332">
      <colorScale>
        <cfvo type="min" val="0"/>
        <cfvo type="percentile" val="50"/>
        <cfvo type="max"/>
        <color rgb="FFF8696B"/>
        <color rgb="FFFFEB84"/>
        <color rgb="FF63BE7B"/>
      </colorScale>
    </cfRule>
  </conditionalFormatting>
  <conditionalFormatting sqref="AV45">
    <cfRule type="colorScale" priority="62" dxfId="332">
      <colorScale>
        <cfvo type="min" val="0"/>
        <cfvo type="percentile" val="50"/>
        <cfvo type="max"/>
        <color rgb="FFF8696B"/>
        <color rgb="FFFFEB84"/>
        <color rgb="FF63BE7B"/>
      </colorScale>
    </cfRule>
  </conditionalFormatting>
  <conditionalFormatting sqref="BA45">
    <cfRule type="colorScale" priority="57" dxfId="332">
      <colorScale>
        <cfvo type="min" val="0"/>
        <cfvo type="percentile" val="50"/>
        <cfvo type="max"/>
        <color rgb="FFF8696B"/>
        <color rgb="FFFFEB84"/>
        <color rgb="FF63BE7B"/>
      </colorScale>
    </cfRule>
  </conditionalFormatting>
  <conditionalFormatting sqref="BA18:BA45">
    <cfRule type="colorScale" priority="626" dxfId="332">
      <colorScale>
        <cfvo type="min" val="0"/>
        <cfvo type="percentile" val="50"/>
        <cfvo type="max"/>
        <color rgb="FF63BE7B"/>
        <color rgb="FFFFEB84"/>
        <color rgb="FFF8696B"/>
      </colorScale>
    </cfRule>
  </conditionalFormatting>
  <conditionalFormatting sqref="AH25">
    <cfRule type="containsText" priority="52" dxfId="3" operator="containsText" text="N/A">
      <formula>NOT(ISERROR(SEARCH("N/A",AH25)))</formula>
    </cfRule>
    <cfRule type="cellIs" priority="53" dxfId="2" operator="between">
      <formula>#REF!</formula>
      <formula>#REF!</formula>
    </cfRule>
    <cfRule type="cellIs" priority="54" dxfId="1" operator="between">
      <formula>#REF!</formula>
      <formula>#REF!</formula>
    </cfRule>
    <cfRule type="cellIs" priority="55" dxfId="0" operator="between">
      <formula>#REF!</formula>
      <formula>#REF!</formula>
    </cfRule>
  </conditionalFormatting>
  <conditionalFormatting sqref="AH26:AH28">
    <cfRule type="containsText" priority="48" dxfId="3" operator="containsText" text="N/A">
      <formula>NOT(ISERROR(SEARCH("N/A",AH26)))</formula>
    </cfRule>
    <cfRule type="cellIs" priority="49" dxfId="2" operator="between">
      <formula>#REF!</formula>
      <formula>#REF!</formula>
    </cfRule>
    <cfRule type="cellIs" priority="50" dxfId="1" operator="between">
      <formula>#REF!</formula>
      <formula>#REF!</formula>
    </cfRule>
    <cfRule type="cellIs" priority="51" dxfId="0" operator="between">
      <formula>#REF!</formula>
      <formula>#REF!</formula>
    </cfRule>
  </conditionalFormatting>
  <conditionalFormatting sqref="AH31">
    <cfRule type="containsText" priority="44" dxfId="3" operator="containsText" text="N/A">
      <formula>NOT(ISERROR(SEARCH("N/A",AH31)))</formula>
    </cfRule>
    <cfRule type="cellIs" priority="45" dxfId="2" operator="between">
      <formula>#REF!</formula>
      <formula>#REF!</formula>
    </cfRule>
    <cfRule type="cellIs" priority="46" dxfId="1" operator="between">
      <formula>#REF!</formula>
      <formula>#REF!</formula>
    </cfRule>
    <cfRule type="cellIs" priority="47" dxfId="0" operator="between">
      <formula>#REF!</formula>
      <formula>#REF!</formula>
    </cfRule>
  </conditionalFormatting>
  <conditionalFormatting sqref="AH32">
    <cfRule type="containsText" priority="40" dxfId="3" operator="containsText" text="N/A">
      <formula>NOT(ISERROR(SEARCH("N/A",AH32)))</formula>
    </cfRule>
    <cfRule type="cellIs" priority="41" dxfId="2" operator="between">
      <formula>#REF!</formula>
      <formula>#REF!</formula>
    </cfRule>
    <cfRule type="cellIs" priority="42" dxfId="1" operator="between">
      <formula>#REF!</formula>
      <formula>#REF!</formula>
    </cfRule>
    <cfRule type="cellIs" priority="43" dxfId="0" operator="between">
      <formula>#REF!</formula>
      <formula>#REF!</formula>
    </cfRule>
  </conditionalFormatting>
  <conditionalFormatting sqref="AH33">
    <cfRule type="containsText" priority="36" dxfId="3" operator="containsText" text="N/A">
      <formula>NOT(ISERROR(SEARCH("N/A",AH33)))</formula>
    </cfRule>
    <cfRule type="cellIs" priority="37" dxfId="2" operator="between">
      <formula>#REF!</formula>
      <formula>#REF!</formula>
    </cfRule>
    <cfRule type="cellIs" priority="38" dxfId="1" operator="between">
      <formula>#REF!</formula>
      <formula>#REF!</formula>
    </cfRule>
    <cfRule type="cellIs" priority="39" dxfId="0" operator="between">
      <formula>#REF!</formula>
      <formula>#REF!</formula>
    </cfRule>
  </conditionalFormatting>
  <conditionalFormatting sqref="AH36">
    <cfRule type="containsText" priority="32" dxfId="3" operator="containsText" text="N/A">
      <formula>NOT(ISERROR(SEARCH("N/A",AH36)))</formula>
    </cfRule>
    <cfRule type="cellIs" priority="33" dxfId="2" operator="between">
      <formula>#REF!</formula>
      <formula>#REF!</formula>
    </cfRule>
    <cfRule type="cellIs" priority="34" dxfId="1" operator="between">
      <formula>#REF!</formula>
      <formula>#REF!</formula>
    </cfRule>
    <cfRule type="cellIs" priority="35" dxfId="0" operator="between">
      <formula>#REF!</formula>
      <formula>#REF!</formula>
    </cfRule>
  </conditionalFormatting>
  <conditionalFormatting sqref="AP34">
    <cfRule type="containsText" priority="28" dxfId="3" operator="containsText" text="N/A">
      <formula>NOT(ISERROR(SEARCH("N/A",AP34)))</formula>
    </cfRule>
    <cfRule type="cellIs" priority="29" dxfId="2" operator="between">
      <formula>#REF!</formula>
      <formula>#REF!</formula>
    </cfRule>
    <cfRule type="cellIs" priority="30" dxfId="1" operator="between">
      <formula>#REF!</formula>
      <formula>#REF!</formula>
    </cfRule>
    <cfRule type="cellIs" priority="31" dxfId="0" operator="between">
      <formula>#REF!</formula>
      <formula>#REF!</formula>
    </cfRule>
  </conditionalFormatting>
  <conditionalFormatting sqref="AP26:AP30">
    <cfRule type="containsText" priority="24" dxfId="3" operator="containsText" text="N/A">
      <formula>NOT(ISERROR(SEARCH("N/A",AP26)))</formula>
    </cfRule>
    <cfRule type="cellIs" priority="25" dxfId="2" operator="between">
      <formula>#REF!</formula>
      <formula>#REF!</formula>
    </cfRule>
    <cfRule type="cellIs" priority="26" dxfId="1" operator="between">
      <formula>#REF!</formula>
      <formula>#REF!</formula>
    </cfRule>
    <cfRule type="cellIs" priority="27" dxfId="0" operator="between">
      <formula>#REF!</formula>
      <formula>#REF!</formula>
    </cfRule>
  </conditionalFormatting>
  <conditionalFormatting sqref="AN26">
    <cfRule type="containsText" priority="20" dxfId="3" operator="containsText" text="N/A">
      <formula>NOT(ISERROR(SEARCH("N/A",AN26)))</formula>
    </cfRule>
    <cfRule type="cellIs" priority="21" dxfId="2" operator="between">
      <formula>#REF!</formula>
      <formula>#REF!</formula>
    </cfRule>
    <cfRule type="cellIs" priority="22" dxfId="1" operator="between">
      <formula>#REF!</formula>
      <formula>#REF!</formula>
    </cfRule>
    <cfRule type="cellIs" priority="23" dxfId="0" operator="between">
      <formula>#REF!</formula>
      <formula>#REF!</formula>
    </cfRule>
  </conditionalFormatting>
  <conditionalFormatting sqref="AN27">
    <cfRule type="containsText" priority="16" dxfId="3" operator="containsText" text="N/A">
      <formula>NOT(ISERROR(SEARCH("N/A",AN27)))</formula>
    </cfRule>
    <cfRule type="cellIs" priority="17" dxfId="2" operator="between">
      <formula>#REF!</formula>
      <formula>#REF!</formula>
    </cfRule>
    <cfRule type="cellIs" priority="18" dxfId="1" operator="between">
      <formula>#REF!</formula>
      <formula>#REF!</formula>
    </cfRule>
    <cfRule type="cellIs" priority="19" dxfId="0" operator="between">
      <formula>#REF!</formula>
      <formula>#REF!</formula>
    </cfRule>
  </conditionalFormatting>
  <conditionalFormatting sqref="AD18:AD39 AD41:AD44">
    <cfRule type="iconSet" priority="15" dxfId="332">
      <iconSet iconSet="3TrafficLights1">
        <cfvo type="percent" val="0"/>
        <cfvo type="percent" val="81"/>
        <cfvo type="percent" val="91"/>
      </iconSet>
    </cfRule>
    <cfRule type="colorScale" priority="14" dxfId="332">
      <colorScale>
        <cfvo type="min" val="0"/>
        <cfvo type="percent" val="85"/>
        <cfvo type="max"/>
        <color rgb="FFF8696B"/>
        <color rgb="FFFFEB84"/>
        <color rgb="FF63BE7B"/>
      </colorScale>
    </cfRule>
  </conditionalFormatting>
  <conditionalFormatting sqref="AD36">
    <cfRule type="colorScale" priority="13" dxfId="332">
      <colorScale>
        <cfvo type="min" val="0"/>
        <cfvo type="max"/>
        <color rgb="FFFFEF9C"/>
        <color rgb="FF63BE7B"/>
      </colorScale>
    </cfRule>
    <cfRule type="iconSet" priority="12" dxfId="332">
      <iconSet iconSet="3TrafficLights1">
        <cfvo type="percent" val="0"/>
        <cfvo type="percent" val="33"/>
        <cfvo type="percent" val="67"/>
      </iconSet>
    </cfRule>
  </conditionalFormatting>
  <conditionalFormatting sqref="AD31">
    <cfRule type="iconSet" priority="10" dxfId="332">
      <iconSet iconSet="3TrafficLights1">
        <cfvo type="percent" val="0"/>
        <cfvo type="percent" val="33"/>
        <cfvo type="percent" val="67"/>
      </iconSet>
    </cfRule>
    <cfRule type="colorScale" priority="11" dxfId="332">
      <colorScale>
        <cfvo type="min" val="0"/>
        <cfvo type="max"/>
        <color rgb="FFFFEF9C"/>
        <color rgb="FF63BE7B"/>
      </colorScale>
    </cfRule>
  </conditionalFormatting>
  <conditionalFormatting sqref="AJ18:AJ45">
    <cfRule type="iconSet" priority="8" dxfId="332">
      <iconSet iconSet="3TrafficLights1">
        <cfvo type="percent" val="0"/>
        <cfvo type="percent" val="81"/>
        <cfvo type="percent" val="91"/>
      </iconSet>
    </cfRule>
    <cfRule type="colorScale" priority="7" dxfId="332">
      <colorScale>
        <cfvo type="min" val="0"/>
        <cfvo type="percent" val="85"/>
        <cfvo type="max"/>
        <color rgb="FFF8696B"/>
        <color rgb="FFFFEB84"/>
        <color rgb="FF63BE7B"/>
      </colorScale>
    </cfRule>
  </conditionalFormatting>
  <conditionalFormatting sqref="AP38:AP39 AP41:AP44">
    <cfRule type="containsText" priority="3" dxfId="3" operator="containsText" text="N/A">
      <formula>NOT(ISERROR(SEARCH("N/A",AP38)))</formula>
    </cfRule>
    <cfRule type="cellIs" priority="4" dxfId="2" operator="between">
      <formula>#REF!</formula>
      <formula>#REF!</formula>
    </cfRule>
    <cfRule type="cellIs" priority="5" dxfId="1" operator="between">
      <formula>#REF!</formula>
      <formula>#REF!</formula>
    </cfRule>
    <cfRule type="cellIs" priority="6" dxfId="0" operator="between">
      <formula>#REF!</formula>
      <formula>#REF!</formula>
    </cfRule>
  </conditionalFormatting>
  <conditionalFormatting sqref="AP18:AP39 AP41:AP45">
    <cfRule type="iconSet" priority="2" dxfId="332">
      <iconSet iconSet="3TrafficLights1">
        <cfvo type="percent" val="0"/>
        <cfvo type="percent" val="81"/>
        <cfvo type="percent" val="91"/>
      </iconSet>
    </cfRule>
    <cfRule type="colorScale" priority="1" dxfId="332">
      <colorScale>
        <cfvo type="min" val="0"/>
        <cfvo type="percent" val="85"/>
        <cfvo type="max"/>
        <color rgb="FFF8696B"/>
        <color rgb="FFFFEB84"/>
        <color rgb="FF63BE7B"/>
      </colorScale>
    </cfRule>
  </conditionalFormatting>
  <dataValidations count="9">
    <dataValidation type="list" allowBlank="1" showInputMessage="1" showErrorMessage="1" sqref="AC5">
      <formula1>$BC$8:$BC$11</formula1>
    </dataValidation>
    <dataValidation type="list" allowBlank="1" showInputMessage="1" showErrorMessage="1" sqref="G38:G44">
      <formula1>META02</formula1>
    </dataValidation>
    <dataValidation type="list" allowBlank="1" showInputMessage="1" showErrorMessage="1" sqref="K18:K44">
      <formula1>PROGRAMACION</formula1>
    </dataValidation>
    <dataValidation type="list" allowBlank="1" showInputMessage="1" showErrorMessage="1" promptTitle="Cualquier contenido" error="Escriba un texto " sqref="G18:G37">
      <formula1>META02</formula1>
    </dataValidation>
    <dataValidation type="list" allowBlank="1" showInputMessage="1" showErrorMessage="1" sqref="R18:R44">
      <formula1>INDICADOR</formula1>
    </dataValidation>
    <dataValidation type="list" allowBlank="1" showInputMessage="1" showErrorMessage="1" sqref="V18:V44">
      <formula1>FUENTE</formula1>
    </dataValidation>
    <dataValidation type="list" allowBlank="1" showInputMessage="1" showErrorMessage="1" sqref="W18:W44">
      <formula1>RUBROS</formula1>
    </dataValidation>
    <dataValidation type="list" allowBlank="1" showInputMessage="1" showErrorMessage="1" sqref="X18:X44">
      <formula1>CODIGO</formula1>
    </dataValidation>
    <dataValidation type="list" allowBlank="1" showInputMessage="1" showErrorMessage="1" sqref="U18:U44">
      <formula1>CONTRALORIA</formula1>
    </dataValidation>
  </dataValidations>
  <printOptions/>
  <pageMargins left="0.37" right="0.28" top="0.7480314960629921" bottom="0.7480314960629921" header="0.31496062992125984" footer="0.31496062992125984"/>
  <pageSetup orientation="landscape" paperSize="14" scale="40" r:id="rId3"/>
  <colBreaks count="1" manualBreakCount="1">
    <brk id="26" max="42" man="1"/>
  </colBreaks>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2">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263</v>
      </c>
      <c r="B1" t="s">
        <v>42</v>
      </c>
      <c r="C1" t="s">
        <v>264</v>
      </c>
      <c r="D1" t="s">
        <v>265</v>
      </c>
      <c r="F1" t="s">
        <v>266</v>
      </c>
    </row>
    <row r="2" spans="1:6" ht="15">
      <c r="A2" t="s">
        <v>267</v>
      </c>
      <c r="B2" t="s">
        <v>86</v>
      </c>
      <c r="D2" t="s">
        <v>59</v>
      </c>
      <c r="F2" t="s">
        <v>150</v>
      </c>
    </row>
    <row r="3" spans="1:6" ht="15">
      <c r="A3" t="s">
        <v>87</v>
      </c>
      <c r="B3" t="s">
        <v>268</v>
      </c>
      <c r="C3" t="s">
        <v>269</v>
      </c>
      <c r="D3" t="s">
        <v>139</v>
      </c>
      <c r="F3" t="s">
        <v>61</v>
      </c>
    </row>
    <row r="4" spans="1:6" ht="15">
      <c r="A4" t="s">
        <v>270</v>
      </c>
      <c r="C4" t="s">
        <v>91</v>
      </c>
      <c r="D4" t="s">
        <v>119</v>
      </c>
      <c r="F4" t="s">
        <v>84</v>
      </c>
    </row>
    <row r="5" spans="1:4" ht="15">
      <c r="A5" t="s">
        <v>271</v>
      </c>
      <c r="C5" t="s">
        <v>55</v>
      </c>
      <c r="D5" t="s">
        <v>272</v>
      </c>
    </row>
    <row r="6" spans="1:7" ht="15">
      <c r="A6" t="s">
        <v>273</v>
      </c>
      <c r="C6" t="s">
        <v>217</v>
      </c>
      <c r="E6" t="s">
        <v>274</v>
      </c>
      <c r="G6" t="s">
        <v>275</v>
      </c>
    </row>
    <row r="7" spans="1:7" ht="15">
      <c r="A7" t="s">
        <v>276</v>
      </c>
      <c r="E7" t="s">
        <v>277</v>
      </c>
      <c r="G7" t="s">
        <v>64</v>
      </c>
    </row>
    <row r="8" spans="5:7" ht="15">
      <c r="E8" t="s">
        <v>278</v>
      </c>
      <c r="G8" t="s">
        <v>279</v>
      </c>
    </row>
    <row r="9" ht="15">
      <c r="E9" t="s">
        <v>280</v>
      </c>
    </row>
    <row r="10" ht="15">
      <c r="E10" t="s">
        <v>281</v>
      </c>
    </row>
    <row r="12" spans="1:8" s="16" customFormat="1" ht="74.25" customHeight="1">
      <c r="A12" s="26"/>
      <c r="C12" s="27"/>
      <c r="D12" s="19"/>
      <c r="H12" s="16" t="s">
        <v>282</v>
      </c>
    </row>
    <row r="13" spans="1:8" s="16" customFormat="1" ht="74.25" customHeight="1">
      <c r="A13" s="26"/>
      <c r="C13" s="27"/>
      <c r="D13" s="19"/>
      <c r="H13" s="16" t="s">
        <v>283</v>
      </c>
    </row>
    <row r="14" spans="1:8" s="16" customFormat="1" ht="74.25" customHeight="1">
      <c r="A14" s="26"/>
      <c r="C14" s="27"/>
      <c r="D14" s="15"/>
      <c r="H14" s="16" t="s">
        <v>284</v>
      </c>
    </row>
    <row r="15" spans="1:8" s="16" customFormat="1" ht="74.25" customHeight="1">
      <c r="A15" s="26"/>
      <c r="C15" s="27"/>
      <c r="D15" s="15"/>
      <c r="H15" s="16" t="s">
        <v>285</v>
      </c>
    </row>
    <row r="16" spans="1:4" s="16" customFormat="1" ht="74.25" customHeight="1" thickBot="1">
      <c r="A16" s="26"/>
      <c r="C16" s="27"/>
      <c r="D16" s="18"/>
    </row>
    <row r="17" spans="1:4" s="16" customFormat="1" ht="74.25" customHeight="1">
      <c r="A17" s="26"/>
      <c r="C17" s="27"/>
      <c r="D17" s="17"/>
    </row>
    <row r="18" spans="1:4" s="16" customFormat="1" ht="74.25" customHeight="1">
      <c r="A18" s="26"/>
      <c r="C18" s="27"/>
      <c r="D18" s="19"/>
    </row>
    <row r="19" spans="1:4" s="16" customFormat="1" ht="74.25" customHeight="1">
      <c r="A19" s="26"/>
      <c r="C19" s="27"/>
      <c r="D19" s="19"/>
    </row>
    <row r="20" spans="1:4" s="16" customFormat="1" ht="74.25" customHeight="1">
      <c r="A20" s="26"/>
      <c r="C20" s="27"/>
      <c r="D20" s="19"/>
    </row>
    <row r="21" spans="1:4" s="16" customFormat="1" ht="74.25" customHeight="1" thickBot="1">
      <c r="A21" s="26"/>
      <c r="C21" s="28"/>
      <c r="D21" s="19"/>
    </row>
    <row r="22" spans="3:4" ht="18.75" thickBot="1">
      <c r="C22" s="28"/>
      <c r="D22" s="17"/>
    </row>
    <row r="23" spans="3:4" ht="18.75" thickBot="1">
      <c r="C23" s="28"/>
      <c r="D23" s="14"/>
    </row>
    <row r="24" spans="3:4" ht="18">
      <c r="C24" s="29"/>
      <c r="D24" s="17"/>
    </row>
    <row r="25" spans="3:4" ht="18">
      <c r="C25" s="29"/>
      <c r="D25" s="19"/>
    </row>
    <row r="26" spans="3:4" ht="18">
      <c r="C26" s="29"/>
      <c r="D26" s="19"/>
    </row>
    <row r="27" spans="3:4" ht="18.75" thickBot="1">
      <c r="C27" s="29"/>
      <c r="D27" s="18"/>
    </row>
    <row r="28" spans="3:4" ht="18">
      <c r="C28" s="29"/>
      <c r="D28" s="17"/>
    </row>
    <row r="29" spans="3:4" ht="18">
      <c r="C29" s="29"/>
      <c r="D29" s="19"/>
    </row>
    <row r="30" spans="3:4" ht="18">
      <c r="C30" s="29"/>
      <c r="D30" s="19"/>
    </row>
    <row r="31" spans="3:4" ht="18">
      <c r="C31" s="29"/>
      <c r="D31" s="19"/>
    </row>
    <row r="32" spans="3:4" ht="18">
      <c r="C32" s="30"/>
      <c r="D32" s="19"/>
    </row>
    <row r="33" spans="3:4" ht="18">
      <c r="C33" s="30"/>
      <c r="D33" s="19"/>
    </row>
    <row r="34" spans="3:4" ht="18">
      <c r="C34" s="30"/>
      <c r="D34" s="18"/>
    </row>
    <row r="35" spans="3:4" ht="18">
      <c r="C35" s="30"/>
      <c r="D35" s="18"/>
    </row>
    <row r="36" spans="3:4" ht="18">
      <c r="C36" s="30"/>
      <c r="D36" s="18"/>
    </row>
    <row r="37" spans="3:4" ht="18">
      <c r="C37" s="30"/>
      <c r="D37" s="18"/>
    </row>
    <row r="38" spans="3:4" ht="18">
      <c r="C38" s="30"/>
      <c r="D38" s="21"/>
    </row>
    <row r="39" spans="3:4" ht="18">
      <c r="C39" s="30"/>
      <c r="D39" s="21"/>
    </row>
    <row r="40" spans="3:4" ht="18">
      <c r="C40" s="31"/>
      <c r="D40" s="21"/>
    </row>
    <row r="41" spans="3:4" ht="18">
      <c r="C41" s="31"/>
      <c r="D41" s="21"/>
    </row>
    <row r="42" spans="3:4" ht="18.75" thickBot="1">
      <c r="C42" s="32"/>
      <c r="D42" s="21"/>
    </row>
    <row r="43" spans="3:4" ht="18">
      <c r="C43" s="33"/>
      <c r="D43" s="17"/>
    </row>
    <row r="44" spans="3:4" ht="18">
      <c r="C44" s="34"/>
      <c r="D44" s="18"/>
    </row>
    <row r="45" spans="3:4" ht="18">
      <c r="C45" s="34"/>
      <c r="D45" s="18"/>
    </row>
    <row r="46" spans="3:4" ht="18">
      <c r="C46" s="34"/>
      <c r="D46" s="21"/>
    </row>
    <row r="47" spans="3:4" ht="18.75" thickBot="1">
      <c r="C47" s="35"/>
      <c r="D47" s="20"/>
    </row>
    <row r="48" ht="18">
      <c r="C48" s="36"/>
    </row>
    <row r="49" ht="18">
      <c r="C49" s="36"/>
    </row>
    <row r="50" ht="18">
      <c r="C50" s="36"/>
    </row>
    <row r="51" ht="18">
      <c r="C51" s="36"/>
    </row>
    <row r="52" ht="18">
      <c r="C52" s="37"/>
    </row>
    <row r="53" ht="18">
      <c r="C53" s="37"/>
    </row>
    <row r="54" ht="18">
      <c r="C54" s="37"/>
    </row>
    <row r="55" ht="18">
      <c r="C55" s="37"/>
    </row>
    <row r="56" ht="18">
      <c r="C56" s="38"/>
    </row>
    <row r="57" ht="18">
      <c r="C57" s="39"/>
    </row>
    <row r="58" ht="18">
      <c r="C58" s="39"/>
    </row>
    <row r="59" ht="18">
      <c r="C59" s="39"/>
    </row>
    <row r="60" ht="18.75" thickBot="1">
      <c r="C60" s="40"/>
    </row>
    <row r="61" ht="18">
      <c r="C61" s="41"/>
    </row>
    <row r="62" ht="18">
      <c r="C62" s="42"/>
    </row>
    <row r="63" ht="18">
      <c r="C63" s="42"/>
    </row>
    <row r="64" ht="18">
      <c r="C64" s="42"/>
    </row>
    <row r="65" ht="18">
      <c r="C65" s="42"/>
    </row>
    <row r="66" ht="18">
      <c r="C66" s="43"/>
    </row>
    <row r="67" ht="18">
      <c r="C67" s="43"/>
    </row>
    <row r="68" ht="18">
      <c r="C68" s="43"/>
    </row>
    <row r="69" ht="18">
      <c r="C69" s="43"/>
    </row>
    <row r="70" ht="18">
      <c r="C70" s="43"/>
    </row>
    <row r="71" ht="18">
      <c r="C71" s="44"/>
    </row>
    <row r="72" ht="18">
      <c r="C72" s="43"/>
    </row>
    <row r="73" ht="18">
      <c r="C73" s="43"/>
    </row>
    <row r="74" ht="18">
      <c r="C74" s="43"/>
    </row>
    <row r="75" ht="18">
      <c r="C75" s="43"/>
    </row>
    <row r="76" ht="18">
      <c r="C76" s="43"/>
    </row>
    <row r="77" ht="18">
      <c r="C77" s="43"/>
    </row>
    <row r="78" ht="18">
      <c r="C78" s="43"/>
    </row>
    <row r="79" ht="18">
      <c r="C79" s="42"/>
    </row>
    <row r="80" ht="18">
      <c r="C80" s="42"/>
    </row>
    <row r="81" ht="18">
      <c r="C81" s="42"/>
    </row>
    <row r="82" ht="18">
      <c r="C82" s="42"/>
    </row>
    <row r="83" ht="18">
      <c r="C83" s="42"/>
    </row>
    <row r="84" ht="18">
      <c r="C84" s="42"/>
    </row>
    <row r="85" ht="18">
      <c r="C85" s="45"/>
    </row>
    <row r="86" ht="18">
      <c r="C86" s="42"/>
    </row>
    <row r="87" ht="18">
      <c r="C87" s="42"/>
    </row>
    <row r="88" ht="18.75" thickBot="1">
      <c r="C88" s="46"/>
    </row>
    <row r="89" ht="18">
      <c r="C89" s="47"/>
    </row>
    <row r="90" ht="18">
      <c r="C90" s="43"/>
    </row>
    <row r="91" ht="18">
      <c r="C91" s="43"/>
    </row>
    <row r="92" ht="18">
      <c r="C92" s="43"/>
    </row>
    <row r="93" ht="18">
      <c r="C93" s="43"/>
    </row>
    <row r="94" ht="18.75" thickBot="1">
      <c r="C94" s="48"/>
    </row>
    <row r="99" spans="2:3" ht="15">
      <c r="B99" t="s">
        <v>50</v>
      </c>
      <c r="C99" t="s">
        <v>286</v>
      </c>
    </row>
    <row r="100" spans="2:3" ht="30">
      <c r="B100" s="23">
        <v>1167</v>
      </c>
      <c r="C100" s="16" t="s">
        <v>287</v>
      </c>
    </row>
    <row r="101" spans="2:3" ht="30">
      <c r="B101" s="23">
        <v>1131</v>
      </c>
      <c r="C101" s="16" t="s">
        <v>288</v>
      </c>
    </row>
    <row r="102" spans="2:3" ht="30">
      <c r="B102" s="23">
        <v>1177</v>
      </c>
      <c r="C102" s="16" t="s">
        <v>289</v>
      </c>
    </row>
    <row r="103" spans="2:3" ht="30">
      <c r="B103" s="23">
        <v>1094</v>
      </c>
      <c r="C103" s="16" t="s">
        <v>290</v>
      </c>
    </row>
    <row r="104" spans="2:3" ht="30">
      <c r="B104" s="23">
        <v>1128</v>
      </c>
      <c r="C104" s="16" t="s">
        <v>291</v>
      </c>
    </row>
    <row r="105" spans="2:3" ht="30">
      <c r="B105" s="23">
        <v>1095</v>
      </c>
      <c r="C105" s="16" t="s">
        <v>292</v>
      </c>
    </row>
    <row r="106" spans="2:3" ht="45">
      <c r="B106" s="23">
        <v>1129</v>
      </c>
      <c r="C106" s="16" t="s">
        <v>293</v>
      </c>
    </row>
    <row r="107" spans="2:3" ht="45">
      <c r="B107" s="23">
        <v>1120</v>
      </c>
      <c r="C107" s="16" t="s">
        <v>294</v>
      </c>
    </row>
    <row r="108" ht="15">
      <c r="B108" s="22"/>
    </row>
    <row r="109" ht="15">
      <c r="B109" s="22"/>
    </row>
  </sheetData>
  <sheetProtection/>
  <conditionalFormatting sqref="C13">
    <cfRule type="colorScale" priority="1" dxfId="332">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juan.jimenez</cp:lastModifiedBy>
  <dcterms:created xsi:type="dcterms:W3CDTF">2016-04-29T15:58:00Z</dcterms:created>
  <dcterms:modified xsi:type="dcterms:W3CDTF">2017-10-31T20:27:04Z</dcterms:modified>
  <cp:category/>
  <cp:version/>
  <cp:contentType/>
  <cp:contentStatus/>
</cp:coreProperties>
</file>