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320" windowHeight="7155" tabRatio="630"/>
  </bookViews>
  <sheets>
    <sheet name="PLAN GESTION POR PROCESO" sheetId="1" r:id="rId1"/>
    <sheet name="Hoja2" sheetId="2" state="hidden" r:id="rId2"/>
  </sheets>
  <definedNames>
    <definedName name="_xlnm._FilterDatabase" localSheetId="0" hidden="1">'PLAN GESTION POR PROCESO'!$A$17:$BC$33</definedName>
    <definedName name="_xlnm.Print_Area" localSheetId="0">'PLAN GESTION POR PROCESO'!$A$1:$BC$40</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PROCESO'!$13:$17</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AP32" i="1"/>
  <c r="AN32"/>
  <c r="AM32"/>
  <c r="AN31"/>
  <c r="AP31" s="1"/>
  <c r="AM31"/>
  <c r="AP30"/>
  <c r="AN30"/>
  <c r="AM30"/>
  <c r="AN29"/>
  <c r="AP29" s="1"/>
  <c r="AM29"/>
  <c r="AP28"/>
  <c r="AN28"/>
  <c r="AM28"/>
  <c r="AO27"/>
  <c r="AN27"/>
  <c r="AM27"/>
  <c r="AO26"/>
  <c r="AN26"/>
  <c r="AM26"/>
  <c r="AH32" l="1"/>
  <c r="AJ32" s="1"/>
  <c r="AG32"/>
  <c r="AH31"/>
  <c r="AJ31" s="1"/>
  <c r="AG31"/>
  <c r="AH30"/>
  <c r="AJ30" s="1"/>
  <c r="AG30"/>
  <c r="AH29"/>
  <c r="AJ29" s="1"/>
  <c r="AG29"/>
  <c r="AJ28"/>
  <c r="AH28"/>
  <c r="AG28"/>
  <c r="AI27"/>
  <c r="AH27"/>
  <c r="AG27"/>
  <c r="AI26"/>
  <c r="AH26"/>
  <c r="AG26"/>
  <c r="AB32" l="1"/>
  <c r="AD32" s="1"/>
  <c r="AA32"/>
  <c r="AC31"/>
  <c r="AD31" s="1"/>
  <c r="AB31"/>
  <c r="AA31"/>
  <c r="AB30"/>
  <c r="AD30" s="1"/>
  <c r="AA30"/>
  <c r="AD29"/>
  <c r="AB29"/>
  <c r="AA29"/>
  <c r="AD28"/>
  <c r="AA28"/>
  <c r="AB27"/>
  <c r="AA27"/>
  <c r="AB26"/>
  <c r="AA26"/>
  <c r="AD21" l="1"/>
  <c r="AO24" l="1"/>
  <c r="AO18" l="1"/>
  <c r="AI18"/>
  <c r="AT19"/>
  <c r="AV19"/>
  <c r="AT20"/>
  <c r="AV20"/>
  <c r="AT21"/>
  <c r="AV21"/>
  <c r="AT22"/>
  <c r="AV22"/>
  <c r="AT23"/>
  <c r="AV23"/>
  <c r="AT24"/>
  <c r="AV24"/>
  <c r="AT25"/>
  <c r="AV25"/>
  <c r="AT26"/>
  <c r="AV26"/>
  <c r="AT27"/>
  <c r="AV27"/>
  <c r="AT28"/>
  <c r="AV28"/>
  <c r="AT29"/>
  <c r="AV29"/>
  <c r="AT30"/>
  <c r="AV30"/>
  <c r="AT31"/>
  <c r="AV31"/>
  <c r="AT32"/>
  <c r="AV32"/>
  <c r="AT18"/>
  <c r="AV18"/>
  <c r="AN19"/>
  <c r="AN20"/>
  <c r="AP20"/>
  <c r="AN21"/>
  <c r="AN22"/>
  <c r="AN23"/>
  <c r="AN24"/>
  <c r="AP24"/>
  <c r="AN25"/>
  <c r="AN18"/>
  <c r="AH19"/>
  <c r="AI20"/>
  <c r="AH20"/>
  <c r="AJ20"/>
  <c r="AI21"/>
  <c r="AH21"/>
  <c r="AJ21"/>
  <c r="AH22"/>
  <c r="AH23"/>
  <c r="AH24"/>
  <c r="AJ24"/>
  <c r="AH25"/>
  <c r="AH18"/>
  <c r="AJ18"/>
  <c r="AB24"/>
  <c r="AB25"/>
  <c r="AC21"/>
  <c r="AB21"/>
  <c r="AB22"/>
  <c r="AB23"/>
  <c r="AB19"/>
  <c r="AB20"/>
  <c r="AA25"/>
  <c r="AG25"/>
  <c r="AM25"/>
  <c r="AS25"/>
  <c r="AY25"/>
  <c r="AZ25"/>
  <c r="BA25"/>
  <c r="Y25"/>
  <c r="F33"/>
  <c r="BA32"/>
  <c r="AZ32"/>
  <c r="AY32"/>
  <c r="AS32"/>
  <c r="Y32"/>
  <c r="BA31"/>
  <c r="AZ31"/>
  <c r="AY31"/>
  <c r="AS31"/>
  <c r="Y31"/>
  <c r="BA30"/>
  <c r="AZ30"/>
  <c r="AY30"/>
  <c r="AS30"/>
  <c r="Y30"/>
  <c r="BA29"/>
  <c r="AZ29"/>
  <c r="AY29"/>
  <c r="AS29"/>
  <c r="Y29"/>
  <c r="BA28"/>
  <c r="AZ28"/>
  <c r="AY28"/>
  <c r="AS28"/>
  <c r="Y28"/>
  <c r="BA27"/>
  <c r="AZ27"/>
  <c r="AY27"/>
  <c r="AS27"/>
  <c r="Y27"/>
  <c r="BA26"/>
  <c r="AZ26"/>
  <c r="AY26"/>
  <c r="AS26"/>
  <c r="Y26"/>
  <c r="BA24"/>
  <c r="AZ24"/>
  <c r="AY24"/>
  <c r="AS24"/>
  <c r="AM24"/>
  <c r="AG24"/>
  <c r="AA24"/>
  <c r="Y24"/>
  <c r="BA23"/>
  <c r="AZ23"/>
  <c r="AY23"/>
  <c r="AS23"/>
  <c r="AM23"/>
  <c r="AG23"/>
  <c r="AA23"/>
  <c r="Y23"/>
  <c r="BA22"/>
  <c r="AZ22"/>
  <c r="AY22"/>
  <c r="AS22"/>
  <c r="AM22"/>
  <c r="AG22"/>
  <c r="AA22"/>
  <c r="Y22"/>
  <c r="BA21"/>
  <c r="AZ21"/>
  <c r="AY21"/>
  <c r="AS21"/>
  <c r="AM21"/>
  <c r="AG21"/>
  <c r="AA21"/>
  <c r="Y21"/>
  <c r="BA20"/>
  <c r="AZ20"/>
  <c r="AY20"/>
  <c r="AS20"/>
  <c r="AM20"/>
  <c r="AG20"/>
  <c r="AA20"/>
  <c r="Y20"/>
  <c r="BA19"/>
  <c r="AZ19"/>
  <c r="AY19"/>
  <c r="AS19"/>
  <c r="AM19"/>
  <c r="AG19"/>
  <c r="AA19"/>
  <c r="Y19"/>
  <c r="BA18"/>
  <c r="AZ18"/>
  <c r="AY18"/>
  <c r="AS18"/>
  <c r="AM18"/>
  <c r="AJ33"/>
  <c r="AG18"/>
  <c r="AD33"/>
  <c r="AA18"/>
  <c r="Y18"/>
  <c r="A1"/>
  <c r="AV33"/>
  <c r="AP33"/>
  <c r="BA33" l="1"/>
</calcChain>
</file>

<file path=xl/comments1.xml><?xml version="1.0" encoding="utf-8"?>
<comments xmlns="http://schemas.openxmlformats.org/spreadsheetml/2006/main">
  <authors>
    <author>juan.jimenez</author>
    <author>Julian David Perez Rios</author>
  </authors>
  <commentList>
    <comment ref="B16" authorId="0">
      <text>
        <r>
          <rPr>
            <b/>
            <sz val="8"/>
            <color indexed="81"/>
            <rFont val="Tahoma"/>
            <family val="2"/>
          </rPr>
          <t>juan.jimenez:</t>
        </r>
        <r>
          <rPr>
            <sz val="8"/>
            <color indexed="81"/>
            <rFont val="Tahoma"/>
            <family val="2"/>
          </rPr>
          <t xml:space="preserve">
Seleccionar el objetivo estrategico asociado al proceso</t>
        </r>
      </text>
    </comment>
    <comment ref="K16" authorId="0">
      <text>
        <r>
          <rPr>
            <b/>
            <sz val="8"/>
            <color indexed="81"/>
            <rFont val="Tahoma"/>
            <family val="2"/>
          </rPr>
          <t>juan.jimenez:</t>
        </r>
        <r>
          <rPr>
            <sz val="8"/>
            <color indexed="81"/>
            <rFont val="Tahoma"/>
            <family val="2"/>
          </rPr>
          <t xml:space="preserve">
Establecer el tipo programacion:
- Suma
-Constante
-Creciente
-Decreciente</t>
        </r>
      </text>
    </comment>
    <comment ref="R16" authorId="0">
      <text>
        <r>
          <rPr>
            <b/>
            <sz val="8"/>
            <color indexed="81"/>
            <rFont val="Tahoma"/>
            <family val="2"/>
          </rPr>
          <t>juan.jimenez:</t>
        </r>
        <r>
          <rPr>
            <sz val="8"/>
            <color indexed="81"/>
            <rFont val="Tahoma"/>
            <family val="2"/>
          </rPr>
          <t xml:space="preserve">
Establecer el tipo de indicador para la medicion:
- Eficacia
-Efectividad
-Eficiencia</t>
        </r>
      </text>
    </comment>
    <comment ref="T16" authorId="0">
      <text>
        <r>
          <rPr>
            <b/>
            <sz val="8"/>
            <color indexed="81"/>
            <rFont val="Tahoma"/>
            <family val="2"/>
          </rPr>
          <t>juan.jimenez:</t>
        </r>
        <r>
          <rPr>
            <sz val="8"/>
            <color indexed="81"/>
            <rFont val="Tahoma"/>
            <family val="2"/>
          </rPr>
          <t xml:space="preserve">
Establecer la o las dependencias responsables del proceso</t>
        </r>
      </text>
    </comment>
    <comment ref="U16" authorId="0">
      <text>
        <r>
          <rPr>
            <b/>
            <sz val="8"/>
            <color indexed="81"/>
            <rFont val="Tahoma"/>
            <family val="2"/>
          </rPr>
          <t>juan.jimenez:</t>
        </r>
        <r>
          <rPr>
            <sz val="8"/>
            <color indexed="81"/>
            <rFont val="Tahoma"/>
            <family val="2"/>
          </rPr>
          <t xml:space="preserve">
Dejar este apartado para el diligenciamiento en la DPSI</t>
        </r>
      </text>
    </comment>
    <comment ref="V16" authorId="0">
      <text>
        <r>
          <rPr>
            <b/>
            <sz val="8"/>
            <color indexed="81"/>
            <rFont val="Tahoma"/>
            <family val="2"/>
          </rPr>
          <t>juan.jimenez:</t>
        </r>
        <r>
          <rPr>
            <sz val="8"/>
            <color indexed="81"/>
            <rFont val="Tahoma"/>
            <family val="2"/>
          </rPr>
          <t xml:space="preserve">
Asociar la fuente de financiacion
-Recursos Inversion
-Recursos Funcionamiento</t>
        </r>
      </text>
    </comment>
    <comment ref="Z16" authorId="0">
      <text>
        <r>
          <rPr>
            <b/>
            <sz val="8"/>
            <color indexed="81"/>
            <rFont val="Tahoma"/>
            <family val="2"/>
          </rPr>
          <t>juan.jimenez:</t>
        </r>
        <r>
          <rPr>
            <sz val="8"/>
            <color indexed="81"/>
            <rFont val="Tahoma"/>
            <family val="2"/>
          </rPr>
          <t xml:space="preserve">
Cuantificar el valor total (en millones de pesos) de cada meta</t>
        </r>
      </text>
    </comment>
    <comment ref="X17" author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E28" authorId="0">
      <text>
        <r>
          <rPr>
            <b/>
            <sz val="20"/>
            <color indexed="81"/>
            <rFont val="Tahoma"/>
            <family val="2"/>
          </rPr>
          <t>EL CUMPLIMIENTO DE LOS PLANES DE MEJORAMIENTO CON BUREAU VERITAS (CALIDAD) TENDRÁ MAYOR PESO PROPORCIONAL EN EL AVANCE DE ESTA META</t>
        </r>
      </text>
    </comment>
    <comment ref="AC28" authorId="1">
      <text>
        <r>
          <rPr>
            <sz val="9"/>
            <color indexed="81"/>
            <rFont val="Tahoma"/>
            <family val="2"/>
          </rPr>
          <t xml:space="preserve">65% de planes de mejora interno y 75% de planes de mejora externos
</t>
        </r>
      </text>
    </comment>
    <comment ref="E29" authorId="0">
      <text>
        <r>
          <rPr>
            <b/>
            <sz val="20"/>
            <color indexed="81"/>
            <rFont val="Tahoma"/>
            <family val="2"/>
          </rPr>
          <t>AMARILLO - METAS TRANSVERSALES ASOCIADAS AL MEJORAMIENTO DEL SISTEMA DE GESTIÓN DE LA ENTIDAD</t>
        </r>
      </text>
    </comment>
    <comment ref="AD31" authorId="1">
      <text>
        <r>
          <rPr>
            <b/>
            <sz val="9"/>
            <color indexed="81"/>
            <rFont val="Tahoma"/>
            <family val="2"/>
          </rPr>
          <t>Los cronogramas se concertaron con los procesos a finales de marzo</t>
        </r>
      </text>
    </comment>
    <comment ref="AC32" authorId="1">
      <text>
        <r>
          <rPr>
            <b/>
            <sz val="9"/>
            <color indexed="81"/>
            <rFont val="Tahoma"/>
            <family val="2"/>
          </rPr>
          <t>Se cumple o se encuentra en ejecución 2 de 3 acciones en las que participa planeadas en el trimestre</t>
        </r>
      </text>
    </comment>
  </commentList>
</comments>
</file>

<file path=xl/comments2.xml><?xml version="1.0" encoding="utf-8"?>
<comments xmlns="http://schemas.openxmlformats.org/spreadsheetml/2006/main">
  <authors>
    <author>Sandy.Calderon</author>
  </authors>
  <commentList>
    <comment ref="C91" author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<sst xmlns="http://schemas.openxmlformats.org/spreadsheetml/2006/main" count="421" uniqueCount="225">
  <si>
    <t>SECRETARIA DISTRITAL DE GOBIERNO</t>
  </si>
  <si>
    <r>
      <t xml:space="preserve">VIGENCIA DE LA PLANEACIÓN: </t>
    </r>
    <r>
      <rPr>
        <sz val="10"/>
        <rFont val="Arial"/>
        <family val="2"/>
      </rPr>
      <t>2017</t>
    </r>
  </si>
  <si>
    <t>Dependencia: DIRECCIÓN DE TECNOLOGÍAS E INFORMACIÓN</t>
  </si>
  <si>
    <r>
      <t>Objetivo Proceso:</t>
    </r>
    <r>
      <rPr>
        <sz val="10"/>
        <rFont val="Arial"/>
        <family val="2"/>
      </rPr>
      <t xml:space="preserve"> </t>
    </r>
  </si>
  <si>
    <r>
      <t>Alcance del Proceso:</t>
    </r>
    <r>
      <rPr>
        <sz val="10"/>
        <rFont val="Arial"/>
        <family val="2"/>
      </rPr>
      <t xml:space="preserve"> </t>
    </r>
  </si>
  <si>
    <t xml:space="preserve">Producto: </t>
  </si>
  <si>
    <r>
      <t>Líder del  Proceso:</t>
    </r>
    <r>
      <rPr>
        <sz val="10"/>
        <rFont val="Arial"/>
        <family val="2"/>
      </rPr>
      <t xml:space="preserve">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</si>
  <si>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</si>
  <si>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</si>
  <si>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</si>
  <si>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</si>
  <si>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</si>
  <si>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</si>
  <si>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</si>
  <si>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</si>
  <si>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</si>
  <si>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</si>
  <si>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</si>
  <si>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</si>
  <si>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</si>
  <si>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</si>
  <si>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</si>
  <si>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</si>
  <si>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</si>
  <si>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</si>
  <si>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</si>
  <si>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</si>
  <si>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</si>
  <si>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</si>
  <si>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</si>
  <si>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</si>
  <si>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</si>
  <si>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</si>
  <si>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</si>
  <si>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</si>
  <si>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</si>
  <si>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</si>
  <si>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</si>
  <si>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</si>
  <si>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</si>
  <si>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</si>
  <si>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</si>
  <si>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</si>
  <si>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</si>
  <si>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</si>
  <si>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</si>
  <si>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</si>
  <si>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</si>
  <si>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</si>
  <si>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</si>
  <si>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</si>
  <si>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</si>
  <si>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 xml:space="preserve">7. Asegurar el acceso de la ciudadanía a la información y oferta institucional </t>
  </si>
  <si>
    <t>Agenciar el mejoramiento continuo de la entidad, mediante la implementación y mantenimiento de los subsistemas del Sistema Integrado de Gestión.</t>
  </si>
  <si>
    <t>Cumplir con el 100% de las acciones programadas en la Plan de Acción de GEL para cada vigencia</t>
  </si>
  <si>
    <t>Cumplir al 100% el plan de trabajo GEL aprobado en la DTI de esta vigencia</t>
  </si>
  <si>
    <t>GESTION</t>
  </si>
  <si>
    <t>% de Cumplimiento del plan de trabajo</t>
  </si>
  <si>
    <t>(Numero de acciones del plan de trabajo cumplidas/Numero de acciones del plan de trabajo formuladas)*100%</t>
  </si>
  <si>
    <t>N/A</t>
  </si>
  <si>
    <t>SUMA</t>
  </si>
  <si>
    <t>EFICACIA</t>
  </si>
  <si>
    <t>DTI</t>
  </si>
  <si>
    <t>Dirección de Tecnologías e Información</t>
  </si>
  <si>
    <t>SI</t>
  </si>
  <si>
    <t>No esta programado colocar avance, estamos actualmente definiendo tiempos en la linea base.</t>
  </si>
  <si>
    <t>No hay medios reportados aun.</t>
  </si>
  <si>
    <t>Total actividades 698 - Actividades que son titulos y subtitulos 90 - Actividades de otras vigencias 194 = Actividades 504 para el reporte
Actividades reportadas DTI=80</t>
  </si>
  <si>
    <t>Se reprograma la linea base y se actualiza.  105 Actividades realizadas al 100% /183 Total actividades GEL  .  Se resta lo ejecutado el anterior trimestre</t>
  </si>
  <si>
    <t>Dti</t>
  </si>
  <si>
    <t xml:space="preserve">Formular la estrategia, la política, los lineamientos y estándares del modelo de gestión de TI de la entidad. </t>
  </si>
  <si>
    <t>Elaborar 4  documentos basados en el modelo gestión estratégico de TI dentro de la entidad.</t>
  </si>
  <si>
    <t>Actualizar un (1) documento PETIC de la entidad</t>
  </si>
  <si>
    <t>Documento PETIC actualizado</t>
  </si>
  <si>
    <t>Número de documentos PETIC actualizados</t>
  </si>
  <si>
    <t>Documento PETIC</t>
  </si>
  <si>
    <t>EFICIENCIA</t>
  </si>
  <si>
    <t>No se esta programado el avance</t>
  </si>
  <si>
    <t>Se genero el contrato para su desarrollo, pero no fue generado el documento</t>
  </si>
  <si>
    <t>Fortalecer los procesos misionales y administrativos de la entidad en materia tecnológica, teniendo en cuenta el Modelo de Gestión Estratégico de TI</t>
  </si>
  <si>
    <t>Implementar 1 programa de renovación Tecnológica para fortalecer los procesos de la entidad.</t>
  </si>
  <si>
    <t>Implementar en un 100% un sistema de Gestión y control de proyectos para las alcaldías locales compatible con la arquitectura tecnológica del Nivel central</t>
  </si>
  <si>
    <t>RETADORA (MEJORA)</t>
  </si>
  <si>
    <t>% de implementación del sistema</t>
  </si>
  <si>
    <t>Numero de fases implementadas / Número de fases totales del proyecto</t>
  </si>
  <si>
    <t>CRECIENTE</t>
  </si>
  <si>
    <t>Fases de implementación</t>
  </si>
  <si>
    <t>GASTOS DE INVERSION</t>
  </si>
  <si>
    <t>Las fases a generarse son Factibilidad, Analisis, Diseño, Desarrollo, Implementacion
Se realizo la factibilidad y por eso se genero el proceso SGLIC-007-2017</t>
  </si>
  <si>
    <t>Pagina Colombia Compra eficiente</t>
  </si>
  <si>
    <t>Las fases a generarse son Factibilidad, Analisis, Diseño, Desarrollo, Implementacion
Se genero el contrato 574 DE 2017 por 5 meses a partir de Agosto.   Por medio de este contrato se realizarán las otras fases comentadas.</t>
  </si>
  <si>
    <t>Migrar el licenciamiento del 100% de los equipos de cómputo de escritorio que esta en software libre al sistema operativo windows en el nivel central y alcaldías locales, de propiedad de la Secretaria de Gobierno.</t>
  </si>
  <si>
    <t>% equipos de computo migrados</t>
  </si>
  <si>
    <t>(Número de equipos migrados / Total de equipos de software libre)*100</t>
  </si>
  <si>
    <t>Equipos de cómputo migrados</t>
  </si>
  <si>
    <t>EFECTIVIDAD</t>
  </si>
  <si>
    <t>Linea base Contrato 1291/2012, Lenovo software libre comprados 922.
Se observa que en la actualidad el reporte indica asignados 659 licencias de Office 365 Enterprice E3.</t>
  </si>
  <si>
    <t xml:space="preserve">Equipos migrados Lenovo= </t>
  </si>
  <si>
    <t xml:space="preserve">Acta de Reunion en Mayo y verificacion en OCS.  Falta verificacion de 14 equipos duplicados en registros, por lo cual no se cuentan en el reporte.  Como parte de los equipos migrados se tiene en consideracion aquellos entregados a Secretaria de Seguridad
</t>
  </si>
  <si>
    <t>DTI
Aplicativo OCS</t>
  </si>
  <si>
    <t>En estos momentos se esta verificando las inconsistencias del inventario como se observa en el correo electrónico de la carpeta de evidencias</t>
  </si>
  <si>
    <t>Renovar el 10 % de obsolescencia de equipos de computo en el nivel central y alcaldias locales, de propiedad de la Secretaria de Gobierno.</t>
  </si>
  <si>
    <t>% equipos de computo renovados</t>
  </si>
  <si>
    <t>(Número de equipos renovados / Total de equipos obsoletos)*100</t>
  </si>
  <si>
    <t>Equipos de computo renovados</t>
  </si>
  <si>
    <t>Linea base=Equipos de Computo de Gobierno obsoletos</t>
  </si>
  <si>
    <t>Garantizar la disponibilidad y operación de servicios tecnológicos que soportan los procesos y procedimientos de la entidad, de acuerdo a los niveles de servicio establecidos en el  modelo de gestión estatégico de TI.</t>
  </si>
  <si>
    <t>Implementar 1  esquema de alta disponibilidad de los servicios principales y/o críticos de la entidad en TIC</t>
  </si>
  <si>
    <t>Implementar 3 sistemas de alta disponibilidad  de los servicios de: directorio activo, DHCP  y las paginas web e Intranet de Secretaria de Gobierno.</t>
  </si>
  <si>
    <t>Sistemas de alta disponiblidad implementados</t>
  </si>
  <si>
    <t>Número de sistemas de alta disponibilidad de los servicios implementados</t>
  </si>
  <si>
    <t>GASTOS DE FUNCIONAMIENTO</t>
  </si>
  <si>
    <t>Implementar 1 metodología de mejores prácticas en gestión de servicios (ITIL).</t>
  </si>
  <si>
    <t>Reducir en un 20% los tiempos de respuesta de la mesa de servicio</t>
  </si>
  <si>
    <t>% Reducción de tiempo de respuesta</t>
  </si>
  <si>
    <t>((Tiempo Actual de respuesta - Tiempo reducido)/Tiempo Actual de respuesta)*100</t>
  </si>
  <si>
    <t>Horas</t>
  </si>
  <si>
    <t>Se observa con respecto al ultimo semestre del 2016 que hubo un cumplimiento del 82% y al final del primer semestre del 2017 es de un 87%.</t>
  </si>
  <si>
    <t>Reporte GLPI en DTI</t>
  </si>
  <si>
    <t>Implementar 6 procesos de gestion de servicios de TI, de acuerdo al marco de referencia  ITIL 2011</t>
  </si>
  <si>
    <t>Procesos de gestión de servicios de TI implementados</t>
  </si>
  <si>
    <t>Número de procesos de gestión de servicios TI implementados</t>
  </si>
  <si>
    <t>Procesos de gestión de servicios de TI</t>
  </si>
  <si>
    <t>Ya se reportaron 3 procesos</t>
  </si>
  <si>
    <t>6. Integrar las herramientas de planeación, gestión y control, con enfoque de innovación, mejoramiento continuo, responsabilidad social, desarrollo integral del talento humano y transparencia</t>
  </si>
  <si>
    <t>Tener linea base del consumo de papel en la Secretaría de Gobierno y Alcaldías locales en 2017</t>
  </si>
  <si>
    <t>SOSTENIBILIDAD DEL SISTEMA DE GESTIÓN</t>
  </si>
  <si>
    <t>Definir linea base de conumo de papel</t>
  </si>
  <si>
    <t>Linea base consumo de papel</t>
  </si>
  <si>
    <t>Linea basea definri</t>
  </si>
  <si>
    <t>Datos entregados por la Dirección Administrativa</t>
  </si>
  <si>
    <t>Establecer linea base del perfil de riesgo del proceso aplicando metodologia del manual de gestión del riesgo 1D-PGE-M4</t>
  </si>
  <si>
    <t>SOTENIBILIDAD DEL SISTEMA DE GESTIÓN</t>
  </si>
  <si>
    <t>Línea base del perfil del riesgo</t>
  </si>
  <si>
    <t>Linea Base Perfil del Riesgo</t>
  </si>
  <si>
    <t>Reportes Gestión del Riesgo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</si>
  <si>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</si>
  <si>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</si>
  <si>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</si>
  <si>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CONSTANTE</t>
  </si>
  <si>
    <t>Acciones Correctivas Actualizadas y Documentadas</t>
  </si>
  <si>
    <t>Aplicativo SIG MEJORA</t>
  </si>
  <si>
    <t>ITSDOC</t>
  </si>
  <si>
    <t>Aplicativo SIG</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</si>
  <si>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</si>
  <si>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</si>
  <si>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gestion de la entidad)*100</t>
  </si>
  <si>
    <t>Reportes de Riesgos y Servicio No Conforme</t>
  </si>
  <si>
    <t>Memorando 20174400153853</t>
  </si>
  <si>
    <t>OAP</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</si>
  <si>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</si>
  <si>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</si>
  <si>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gestion de la entidad)*100</t>
  </si>
  <si>
    <t>Asistencia a mesas de trabajo, comites o instancias de desición</t>
  </si>
  <si>
    <t>Actas
Memorandos
Correos</t>
  </si>
  <si>
    <t>Memorando 20174400154523</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</si>
  <si>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</si>
  <si>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</si>
  <si>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</si>
  <si>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</si>
  <si>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Memorando 20174400154593</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</si>
  <si>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</si>
  <si>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</si>
  <si>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(No. De acciones del plan anticorrupción cumplidas en el trimestre/No. De acciones del plan antocorrupción formuladas para el trimestre en la versión vigente del plan anticorrupción)*100</t>
  </si>
  <si>
    <t>Actividades Cumplidas del Plan Anticorrupción</t>
  </si>
  <si>
    <t>Seguimiento Plan Anticorrupción</t>
  </si>
  <si>
    <t>http://www.gobiernobogota.gov.co/transparencia/planeacion/planes</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</si>
  <si>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</si>
  <si>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</si>
  <si>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</si>
  <si>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</si>
  <si>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</si>
  <si>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</si>
  <si>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 xml:space="preserve">ELABORÓ: </t>
  </si>
  <si>
    <t xml:space="preserve">REVISÓ: </t>
  </si>
  <si>
    <t>APROBÓ:</t>
  </si>
  <si>
    <t>Firma:</t>
  </si>
  <si>
    <r>
      <rPr>
        <b/>
        <sz val="10"/>
        <color theme="1"/>
        <rFont val="Arial"/>
        <family val="2"/>
      </rPr>
      <t xml:space="preserve">Nombre:            </t>
    </r>
    <r>
      <rPr>
        <sz val="10"/>
        <color theme="1"/>
        <rFont val="Arial"/>
        <family val="2"/>
      </rPr>
      <t xml:space="preserve">
</t>
    </r>
  </si>
  <si>
    <r>
      <t>Nombre:</t>
    </r>
    <r>
      <rPr>
        <sz val="10"/>
        <color theme="1"/>
        <rFont val="Arial"/>
        <family val="2"/>
      </rPr>
      <t xml:space="preserve"> </t>
    </r>
  </si>
  <si>
    <r>
      <t>Nombre:</t>
    </r>
    <r>
      <rPr>
        <sz val="10"/>
        <color theme="1"/>
        <rFont val="Arial"/>
        <family val="2"/>
      </rPr>
      <t xml:space="preserve"> 
</t>
    </r>
  </si>
  <si>
    <t>RUBROSFUNCIONAMIENTO</t>
  </si>
  <si>
    <t>SIG</t>
  </si>
  <si>
    <t>PROGRAMACION</t>
  </si>
  <si>
    <t>INDICADOR</t>
  </si>
  <si>
    <t>ADQUISICION DE BIENES</t>
  </si>
  <si>
    <t>ADQUISICION DE SERVICIOS</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</si>
  <si>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</si>
  <si>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</si>
  <si>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</si>
  <si>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</si>
  <si>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</si>
  <si>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</si>
  <si>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</si>
  <si>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</si>
  <si>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</si>
  <si>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</si>
  <si>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</si>
  <si>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</si>
  <si>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</si>
  <si>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</si>
  <si>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</si>
  <si>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</si>
  <si>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</si>
  <si>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</si>
  <si>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</si>
  <si>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</si>
  <si>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</si>
  <si>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</si>
  <si>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</si>
  <si>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</si>
  <si>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</si>
  <si>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</si>
  <si>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A la fecha se realiza la estadistica de casos en GLPI ,se aclara que la linea base en su momento no contaba con ANS, se realizo estadistica de los items atendidos y no atendidos,  esto en ocasión a plan de choque con la mesa de servicios, actualmente se generan indicadores con este item.   </t>
  </si>
  <si>
    <t>Durante el tercer trimestre se dio cumplimiento del 93% de los casosreportados a mesa de servicios.</t>
  </si>
  <si>
    <t>No aplica para este trimestre, toda vez que está programada para ser ejecutada con posterioridad</t>
  </si>
  <si>
    <t>Promedio de cumplimiento de acciones correctivas del proceso tanto en planes de mejora SIG como en Plan de mejora contraloría</t>
  </si>
  <si>
    <t>El proceso cumplió con su reporte de riesgos en el II trimestre</t>
  </si>
  <si>
    <t>Asistió a las 13 mesas convocadas</t>
  </si>
  <si>
    <t>El porcentaje corresponde al avance en la actualización del proceso. A 30 de junio no se contaba con caracterización de proceso (80%), no se tenía matriz de riesgos (70%) y un avance del 36% en la actualización de la demas documentación</t>
  </si>
  <si>
    <t>Corresponde al promedio del cumplimiento de acciones del PAAC en las que participa el proceso, con base en el monitoreo efectuado por la OAP sobre los compromisos del PAAC en la versión 3</t>
  </si>
  <si>
    <t>Corresponde a 62 acciones correctias de planes de mejora SIG de las cuales 23 presentan vencimiento. En cuanto a plan de mejora con contraloría ninguna de sus 3 acciones presentan vencimiento</t>
  </si>
  <si>
    <t>El proceso cumplió con su reporte de riesgos en el III trimestre</t>
  </si>
  <si>
    <t>El proceso asistió a las 5 mesas convocadas en el trimestre</t>
  </si>
  <si>
    <t>El porcentaje corresponde al avance en la actualización del proceso. A 30 de septiembre no se contaba con caracterización de proceso (80%), no se tenía matriz de riesgos (70%) y un avance del 29% en la actualización de la demas documentación</t>
  </si>
  <si>
    <t>Corresponde al promedio del cumplimiento de acciones del PAAC en las que participa el proceso, con base en el monitoreo efectuado por la OAP sobre los compromisos del PAAC en la versión 4</t>
  </si>
</sst>
</file>

<file path=xl/styles.xml><?xml version="1.0" encoding="utf-8"?>
<styleSheet xmlns="http://schemas.openxmlformats.org/spreadsheetml/2006/main">
  <numFmts count="4">
    <numFmt numFmtId="44" formatCode="_-* #,##0.00\ &quot;€&quot;_-;\-* #,##0.00\ &quot;€&quot;_-;_-* &quot;-&quot;??\ &quot;€&quot;_-;_-@_-"/>
    <numFmt numFmtId="164" formatCode="0.0%"/>
    <numFmt numFmtId="165" formatCode="[$$-240A]\ #,##0.00"/>
    <numFmt numFmtId="166" formatCode="* #,##0.00&quot;    &quot;;\-* #,##0.00&quot;    &quot;;* \-#&quot;    &quot;;@\ "/>
  </numFmts>
  <fonts count="28">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sz val="10"/>
      <color indexed="8"/>
      <name val="Arial"/>
      <family val="2"/>
    </font>
    <font>
      <b/>
      <sz val="10"/>
      <color indexed="8"/>
      <name val="Arial"/>
      <family val="2"/>
    </font>
    <font>
      <b/>
      <sz val="10"/>
      <color theme="1"/>
      <name val="Calibri"/>
      <family val="2"/>
      <scheme val="minor"/>
    </font>
    <font>
      <sz val="10"/>
      <color theme="1"/>
      <name val="Arial"/>
      <family val="2"/>
    </font>
    <font>
      <sz val="12"/>
      <color theme="1"/>
      <name val="Arial"/>
      <family val="2"/>
    </font>
    <font>
      <b/>
      <sz val="10"/>
      <color theme="1"/>
      <name val="Arial"/>
      <family val="2"/>
    </font>
    <font>
      <sz val="11"/>
      <color theme="1"/>
      <name val="Arial"/>
      <family val="2"/>
    </font>
    <font>
      <sz val="8"/>
      <color indexed="81"/>
      <name val="Tahoma"/>
      <family val="2"/>
    </font>
    <font>
      <b/>
      <sz val="8"/>
      <color indexed="81"/>
      <name val="Tahoma"/>
      <family val="2"/>
    </font>
    <font>
      <b/>
      <sz val="18"/>
      <color theme="1"/>
      <name val="Calibri"/>
      <family val="2"/>
      <scheme val="minor"/>
    </font>
    <font>
      <sz val="14"/>
      <color theme="1"/>
      <name val="Arial Narrow"/>
      <family val="2"/>
    </font>
    <font>
      <sz val="14"/>
      <name val="Arial Narrow"/>
      <family val="2"/>
    </font>
    <font>
      <sz val="14"/>
      <color rgb="FFFF0000"/>
      <name val="Arial Narrow"/>
      <family val="2"/>
    </font>
    <font>
      <sz val="11"/>
      <name val="Calibri"/>
      <family val="2"/>
      <scheme val="minor"/>
    </font>
    <font>
      <b/>
      <sz val="11"/>
      <color theme="1"/>
      <name val="Arial"/>
      <family val="2"/>
    </font>
    <font>
      <b/>
      <sz val="20"/>
      <color theme="1"/>
      <name val="Arial"/>
      <family val="2"/>
    </font>
    <font>
      <b/>
      <sz val="26"/>
      <color theme="1"/>
      <name val="Arial"/>
      <family val="2"/>
    </font>
    <font>
      <b/>
      <sz val="22"/>
      <name val="Arial"/>
      <family val="2"/>
    </font>
    <font>
      <b/>
      <sz val="20"/>
      <color indexed="81"/>
      <name val="Tahoma"/>
      <family val="2"/>
    </font>
    <font>
      <sz val="11"/>
      <name val="Arial"/>
      <family val="2"/>
    </font>
    <font>
      <b/>
      <sz val="24"/>
      <color theme="1"/>
      <name val="Arial"/>
      <family val="2"/>
    </font>
    <font>
      <sz val="9"/>
      <color indexed="81"/>
      <name val="Tahoma"/>
      <family val="2"/>
    </font>
    <font>
      <b/>
      <sz val="9"/>
      <color indexed="81"/>
      <name val="Tahoma"/>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theme="4"/>
        <bgColor indexed="64"/>
      </patternFill>
    </fill>
    <fill>
      <patternFill patternType="solid">
        <fgColor theme="6"/>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0.249977111117893"/>
        <bgColor indexed="64"/>
      </patternFill>
    </fill>
    <fill>
      <patternFill patternType="solid">
        <fgColor rgb="FF00B0F0"/>
        <bgColor indexed="64"/>
      </patternFill>
    </fill>
  </fills>
  <borders count="20">
    <border>
      <left/>
      <right/>
      <top/>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166" fontId="3" fillId="0" borderId="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cellStyleXfs>
  <cellXfs count="208">
    <xf numFmtId="0" fontId="0" fillId="0" borderId="0" xfId="0"/>
    <xf numFmtId="0" fontId="4" fillId="2" borderId="0" xfId="0" applyFont="1" applyFill="1"/>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Alignment="1">
      <alignment horizontal="center"/>
    </xf>
    <xf numFmtId="0" fontId="2" fillId="2" borderId="4" xfId="0" applyFont="1" applyFill="1" applyBorder="1" applyAlignment="1">
      <alignment vertical="center" wrapText="1"/>
    </xf>
    <xf numFmtId="9" fontId="3" fillId="2" borderId="5" xfId="2"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9" fontId="8" fillId="2" borderId="5" xfId="2"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xf numFmtId="0" fontId="4" fillId="2" borderId="0" xfId="0" applyFont="1" applyFill="1" applyAlignment="1">
      <alignment vertical="top" wrapText="1"/>
    </xf>
    <xf numFmtId="0" fontId="2" fillId="8" borderId="5" xfId="0" applyFont="1" applyFill="1" applyBorder="1" applyAlignment="1">
      <alignment horizontal="center" vertical="center" wrapText="1"/>
    </xf>
    <xf numFmtId="0" fontId="7" fillId="2" borderId="0" xfId="0" applyFont="1" applyFill="1" applyBorder="1" applyAlignment="1">
      <alignment vertical="center"/>
    </xf>
    <xf numFmtId="0" fontId="4" fillId="2" borderId="0" xfId="0" applyFont="1" applyFill="1" applyBorder="1"/>
    <xf numFmtId="0" fontId="11" fillId="0" borderId="14"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0" fillId="0" borderId="0" xfId="0" applyAlignment="1">
      <alignment wrapText="1"/>
    </xf>
    <xf numFmtId="0" fontId="11" fillId="0" borderId="7"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2" borderId="0" xfId="0" applyFont="1" applyFill="1" applyBorder="1" applyAlignment="1">
      <alignment horizontal="center"/>
    </xf>
    <xf numFmtId="0" fontId="8" fillId="2" borderId="5" xfId="2" applyNumberFormat="1" applyFont="1" applyFill="1" applyBorder="1" applyAlignment="1">
      <alignment horizontal="center" vertical="center" wrapText="1"/>
    </xf>
    <xf numFmtId="0" fontId="9" fillId="0" borderId="0" xfId="0" applyFont="1" applyAlignment="1">
      <alignment horizontal="justify"/>
    </xf>
    <xf numFmtId="0" fontId="15" fillId="13"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6" fillId="7" borderId="5" xfId="0" applyFont="1" applyFill="1" applyBorder="1" applyAlignment="1">
      <alignment horizontal="center" vertical="center" wrapText="1"/>
    </xf>
    <xf numFmtId="0" fontId="16" fillId="7" borderId="5" xfId="0" applyFont="1" applyFill="1" applyBorder="1" applyAlignment="1">
      <alignment horizontal="justify" vertical="center" wrapText="1"/>
    </xf>
    <xf numFmtId="0" fontId="15" fillId="7" borderId="3" xfId="0" applyFont="1" applyFill="1" applyBorder="1" applyAlignment="1">
      <alignment horizontal="justify" vertical="center" wrapText="1"/>
    </xf>
    <xf numFmtId="0" fontId="15" fillId="7" borderId="9" xfId="0" applyFont="1" applyFill="1" applyBorder="1" applyAlignment="1">
      <alignment horizontal="justify" vertical="center" wrapText="1"/>
    </xf>
    <xf numFmtId="0" fontId="16" fillId="3" borderId="13" xfId="0" applyFont="1" applyFill="1" applyBorder="1" applyAlignment="1">
      <alignment horizontal="justify" vertical="center" wrapText="1"/>
    </xf>
    <xf numFmtId="0" fontId="16" fillId="3" borderId="3" xfId="0" applyFont="1" applyFill="1" applyBorder="1" applyAlignment="1">
      <alignment horizontal="justify" vertical="center" wrapText="1"/>
    </xf>
    <xf numFmtId="0" fontId="16" fillId="14" borderId="5" xfId="0" applyFont="1" applyFill="1" applyBorder="1" applyAlignment="1">
      <alignment horizontal="justify" vertical="center" wrapText="1"/>
    </xf>
    <xf numFmtId="0" fontId="16" fillId="14" borderId="3" xfId="0" applyFont="1" applyFill="1" applyBorder="1" applyAlignment="1">
      <alignment horizontal="justify" vertical="center" wrapText="1"/>
    </xf>
    <xf numFmtId="0" fontId="16" fillId="15" borderId="3" xfId="0" applyFont="1" applyFill="1" applyBorder="1" applyAlignment="1">
      <alignment horizontal="justify" vertical="center" wrapText="1"/>
    </xf>
    <xf numFmtId="0" fontId="15" fillId="15" borderId="12" xfId="0" applyFont="1" applyFill="1" applyBorder="1" applyAlignment="1">
      <alignment horizontal="justify" vertical="center" wrapText="1"/>
    </xf>
    <xf numFmtId="0" fontId="15" fillId="15" borderId="3" xfId="0" applyFont="1" applyFill="1" applyBorder="1" applyAlignment="1">
      <alignment horizontal="justify" vertical="center" wrapText="1"/>
    </xf>
    <xf numFmtId="0" fontId="16" fillId="15" borderId="5" xfId="0" applyFont="1" applyFill="1" applyBorder="1" applyAlignment="1">
      <alignment vertical="center" wrapText="1"/>
    </xf>
    <xf numFmtId="0" fontId="15" fillId="16" borderId="13" xfId="0" applyFont="1" applyFill="1" applyBorder="1" applyAlignment="1">
      <alignment horizontal="justify" vertical="center" wrapText="1"/>
    </xf>
    <xf numFmtId="0" fontId="15" fillId="16" borderId="3" xfId="0" applyFont="1" applyFill="1" applyBorder="1" applyAlignment="1">
      <alignment horizontal="justify" vertical="center" wrapText="1"/>
    </xf>
    <xf numFmtId="0" fontId="16" fillId="16" borderId="3" xfId="0" applyFont="1" applyFill="1" applyBorder="1" applyAlignment="1">
      <alignment horizontal="justify" vertical="center" wrapText="1"/>
    </xf>
    <xf numFmtId="0" fontId="17" fillId="16" borderId="3" xfId="0" applyFont="1" applyFill="1" applyBorder="1" applyAlignment="1">
      <alignment horizontal="justify" vertical="center" wrapText="1"/>
    </xf>
    <xf numFmtId="0" fontId="15" fillId="16" borderId="11" xfId="0" applyFont="1" applyFill="1" applyBorder="1" applyAlignment="1">
      <alignment horizontal="left" vertical="center" wrapText="1"/>
    </xf>
    <xf numFmtId="0" fontId="15" fillId="16" borderId="9" xfId="0" applyFont="1" applyFill="1" applyBorder="1" applyAlignment="1">
      <alignment horizontal="justify" vertical="center" wrapText="1"/>
    </xf>
    <xf numFmtId="0" fontId="16" fillId="16" borderId="13" xfId="0" applyFont="1" applyFill="1" applyBorder="1" applyAlignment="1">
      <alignment horizontal="justify" vertical="center" wrapText="1"/>
    </xf>
    <xf numFmtId="0" fontId="16" fillId="16" borderId="9" xfId="0" applyFont="1" applyFill="1" applyBorder="1" applyAlignment="1">
      <alignment horizontal="justify"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vertical="center" wrapText="1"/>
    </xf>
    <xf numFmtId="0" fontId="2" fillId="5" borderId="6" xfId="0" applyFont="1" applyFill="1" applyBorder="1" applyAlignment="1">
      <alignment horizontal="center" vertical="center" wrapText="1"/>
    </xf>
    <xf numFmtId="0" fontId="2" fillId="18" borderId="5" xfId="0" applyFont="1" applyFill="1" applyBorder="1" applyAlignment="1">
      <alignment horizontal="center" vertical="center" wrapText="1"/>
    </xf>
    <xf numFmtId="9" fontId="3" fillId="2" borderId="0" xfId="2" applyFont="1" applyFill="1" applyBorder="1" applyAlignment="1">
      <alignment horizontal="center" vertical="center" wrapText="1"/>
    </xf>
    <xf numFmtId="9" fontId="3" fillId="2" borderId="5" xfId="2"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9" fontId="8" fillId="2" borderId="5" xfId="2" applyFont="1" applyFill="1" applyBorder="1" applyAlignment="1" applyProtection="1">
      <alignment horizontal="center" vertical="center" wrapText="1"/>
      <protection locked="0"/>
    </xf>
    <xf numFmtId="9" fontId="8" fillId="2" borderId="5" xfId="0" applyNumberFormat="1" applyFont="1" applyFill="1" applyBorder="1" applyAlignment="1" applyProtection="1">
      <alignment horizontal="center" vertical="center" wrapText="1"/>
      <protection locked="0"/>
    </xf>
    <xf numFmtId="164" fontId="8" fillId="2" borderId="5" xfId="2"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left" vertical="center" wrapText="1"/>
      <protection locked="0"/>
    </xf>
    <xf numFmtId="165" fontId="8" fillId="2" borderId="5" xfId="1" applyNumberFormat="1" applyFont="1" applyFill="1" applyBorder="1" applyAlignment="1" applyProtection="1">
      <alignment horizontal="center" vertical="center" wrapText="1"/>
      <protection locked="0"/>
    </xf>
    <xf numFmtId="9" fontId="0" fillId="0" borderId="5" xfId="2" applyFont="1" applyBorder="1" applyAlignment="1">
      <alignment horizontal="center" vertical="center"/>
    </xf>
    <xf numFmtId="0" fontId="7" fillId="2" borderId="0" xfId="0" applyFont="1" applyFill="1" applyBorder="1" applyAlignment="1">
      <alignment vertical="top" wrapText="1"/>
    </xf>
    <xf numFmtId="0" fontId="7" fillId="2" borderId="0" xfId="0" applyFont="1" applyFill="1" applyBorder="1" applyAlignment="1">
      <alignment horizontal="center" vertical="center" wrapText="1"/>
    </xf>
    <xf numFmtId="9" fontId="3" fillId="2" borderId="5" xfId="2"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9" fontId="22" fillId="2" borderId="5" xfId="2" applyFont="1" applyFill="1" applyBorder="1" applyAlignment="1" applyProtection="1">
      <alignment horizontal="center" vertical="center" wrapText="1"/>
    </xf>
    <xf numFmtId="0" fontId="0" fillId="3" borderId="5" xfId="0"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wrapText="1"/>
      <protection locked="0"/>
    </xf>
    <xf numFmtId="9" fontId="1" fillId="0" borderId="5" xfId="2" applyFont="1" applyBorder="1" applyAlignment="1">
      <alignment horizontal="center" vertical="center"/>
    </xf>
    <xf numFmtId="0" fontId="8" fillId="3" borderId="5" xfId="0" applyFont="1" applyFill="1" applyBorder="1" applyAlignment="1" applyProtection="1">
      <alignment horizontal="center" vertical="center" wrapText="1"/>
      <protection locked="0"/>
    </xf>
    <xf numFmtId="9" fontId="0" fillId="2" borderId="5" xfId="2" applyFont="1" applyFill="1" applyBorder="1" applyAlignment="1">
      <alignment horizontal="center" vertical="center"/>
    </xf>
    <xf numFmtId="0" fontId="0" fillId="3" borderId="16" xfId="0" applyFill="1" applyBorder="1" applyAlignment="1">
      <alignment vertical="center" wrapText="1"/>
    </xf>
    <xf numFmtId="9" fontId="18" fillId="0" borderId="7" xfId="2" applyFont="1" applyBorder="1" applyAlignment="1">
      <alignment horizontal="center" vertical="center" wrapText="1"/>
    </xf>
    <xf numFmtId="0" fontId="8" fillId="3" borderId="7"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9" fontId="8" fillId="2" borderId="7" xfId="0" applyNumberFormat="1" applyFont="1" applyFill="1" applyBorder="1" applyAlignment="1" applyProtection="1">
      <alignment horizontal="center" vertical="center" wrapText="1"/>
      <protection locked="0"/>
    </xf>
    <xf numFmtId="0" fontId="0" fillId="3" borderId="17" xfId="0" applyFill="1" applyBorder="1" applyAlignment="1">
      <alignment vertical="center" wrapText="1"/>
    </xf>
    <xf numFmtId="0" fontId="8" fillId="2" borderId="5" xfId="0" applyFont="1" applyFill="1" applyBorder="1" applyAlignment="1">
      <alignment horizontal="left" vertical="center" wrapText="1"/>
    </xf>
    <xf numFmtId="0" fontId="4" fillId="2" borderId="5" xfId="0" applyFont="1" applyFill="1" applyBorder="1" applyAlignment="1" applyProtection="1">
      <alignment horizontal="center" vertical="center"/>
      <protection locked="0"/>
    </xf>
    <xf numFmtId="0" fontId="18" fillId="3" borderId="17" xfId="0" applyFont="1" applyFill="1" applyBorder="1" applyAlignment="1">
      <alignment vertical="center" wrapText="1"/>
    </xf>
    <xf numFmtId="0" fontId="0" fillId="3" borderId="18" xfId="0" applyFill="1" applyBorder="1" applyAlignment="1">
      <alignment vertical="center" wrapText="1"/>
    </xf>
    <xf numFmtId="9" fontId="0" fillId="0" borderId="10" xfId="2" applyFont="1" applyBorder="1" applyAlignment="1">
      <alignment horizontal="center" vertical="center"/>
    </xf>
    <xf numFmtId="0" fontId="8" fillId="3" borderId="10" xfId="0" applyFont="1" applyFill="1" applyBorder="1" applyAlignment="1" applyProtection="1">
      <alignment horizontal="center" vertical="center" wrapText="1"/>
      <protection locked="0"/>
    </xf>
    <xf numFmtId="0" fontId="0" fillId="3" borderId="10" xfId="0" applyFill="1" applyBorder="1" applyAlignment="1" applyProtection="1">
      <alignment horizontal="left" vertical="center" wrapText="1"/>
      <protection locked="0"/>
    </xf>
    <xf numFmtId="0" fontId="8" fillId="2" borderId="10" xfId="0" applyFont="1" applyFill="1" applyBorder="1" applyAlignment="1" applyProtection="1">
      <alignment horizontal="center" vertical="center" wrapText="1"/>
      <protection locked="0"/>
    </xf>
    <xf numFmtId="0" fontId="8" fillId="2" borderId="10" xfId="0" applyFont="1" applyFill="1" applyBorder="1" applyAlignment="1">
      <alignment horizontal="center" vertical="center" wrapText="1"/>
    </xf>
    <xf numFmtId="9" fontId="8" fillId="2" borderId="10" xfId="0" applyNumberFormat="1" applyFont="1" applyFill="1" applyBorder="1" applyAlignment="1" applyProtection="1">
      <alignment horizontal="center" vertical="center" wrapText="1"/>
      <protection locked="0"/>
    </xf>
    <xf numFmtId="0" fontId="8" fillId="2" borderId="5" xfId="2" applyNumberFormat="1" applyFont="1" applyFill="1" applyBorder="1" applyAlignment="1" applyProtection="1">
      <alignment horizontal="center" vertical="center" wrapText="1"/>
      <protection locked="0"/>
    </xf>
    <xf numFmtId="0" fontId="2" fillId="2" borderId="5" xfId="0" applyFont="1" applyFill="1" applyBorder="1" applyAlignment="1">
      <alignment horizontal="left" vertical="center" wrapText="1"/>
    </xf>
    <xf numFmtId="0" fontId="4" fillId="2" borderId="0" xfId="0" applyFont="1" applyFill="1" applyAlignment="1">
      <alignment horizontal="left" vertical="center"/>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0" fillId="0" borderId="5" xfId="0" applyBorder="1" applyAlignment="1">
      <alignment horizontal="left" vertical="center" wrapText="1"/>
    </xf>
    <xf numFmtId="0" fontId="4" fillId="2" borderId="7" xfId="0" applyFont="1" applyFill="1" applyBorder="1" applyAlignment="1">
      <alignment horizontal="left" vertical="center" wrapText="1"/>
    </xf>
    <xf numFmtId="0" fontId="0" fillId="0" borderId="10" xfId="0" applyBorder="1" applyAlignment="1">
      <alignment horizontal="left" vertical="center" wrapText="1"/>
    </xf>
    <xf numFmtId="0" fontId="8" fillId="2" borderId="0" xfId="0" applyFont="1" applyFill="1" applyBorder="1" applyAlignment="1">
      <alignment horizontal="left" vertical="center" wrapText="1"/>
    </xf>
    <xf numFmtId="0" fontId="0" fillId="0" borderId="0" xfId="0" applyAlignment="1">
      <alignment horizontal="left" vertical="center"/>
    </xf>
    <xf numFmtId="0" fontId="2" fillId="23" borderId="5" xfId="0" applyFont="1" applyFill="1" applyBorder="1" applyAlignment="1">
      <alignment horizontal="center" vertical="center" wrapText="1"/>
    </xf>
    <xf numFmtId="0" fontId="10" fillId="5" borderId="6" xfId="0" applyFont="1" applyFill="1" applyBorder="1"/>
    <xf numFmtId="0" fontId="11" fillId="0" borderId="5" xfId="0" applyFont="1" applyBorder="1" applyAlignment="1" applyProtection="1">
      <alignment horizontal="center" vertical="center" wrapText="1"/>
      <protection locked="0"/>
    </xf>
    <xf numFmtId="0" fontId="11" fillId="0" borderId="5" xfId="0" applyFont="1" applyBorder="1" applyAlignment="1">
      <alignment horizontal="left" vertical="center" wrapText="1"/>
    </xf>
    <xf numFmtId="0" fontId="11" fillId="0" borderId="5"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17" borderId="5"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9" fontId="11" fillId="2" borderId="5" xfId="0" applyNumberFormat="1" applyFont="1" applyFill="1" applyBorder="1" applyAlignment="1" applyProtection="1">
      <alignment horizontal="center" vertical="center" wrapText="1"/>
      <protection locked="0"/>
    </xf>
    <xf numFmtId="9" fontId="11" fillId="2" borderId="5" xfId="2" applyFont="1" applyFill="1" applyBorder="1" applyAlignment="1" applyProtection="1">
      <alignment horizontal="center" vertical="center" wrapText="1"/>
      <protection locked="0"/>
    </xf>
    <xf numFmtId="9" fontId="11" fillId="2" borderId="5" xfId="2" applyFont="1" applyFill="1" applyBorder="1" applyAlignment="1">
      <alignment horizontal="center" vertical="center" wrapText="1"/>
    </xf>
    <xf numFmtId="9" fontId="11" fillId="0" borderId="5" xfId="2" applyFont="1" applyBorder="1" applyAlignment="1">
      <alignment horizontal="center" vertical="center" wrapText="1"/>
    </xf>
    <xf numFmtId="0" fontId="11" fillId="0" borderId="12" xfId="0" applyFont="1" applyBorder="1" applyAlignment="1" applyProtection="1">
      <alignment horizontal="center" vertical="center" wrapText="1"/>
      <protection locked="0"/>
    </xf>
    <xf numFmtId="9" fontId="11" fillId="0" borderId="8" xfId="2" applyFont="1" applyBorder="1" applyAlignment="1">
      <alignment horizontal="center" vertical="center" wrapText="1"/>
    </xf>
    <xf numFmtId="0" fontId="11" fillId="2" borderId="8" xfId="0" applyFont="1" applyFill="1" applyBorder="1" applyAlignment="1" applyProtection="1">
      <alignment horizontal="center" vertical="center" wrapText="1"/>
      <protection locked="0"/>
    </xf>
    <xf numFmtId="0" fontId="11" fillId="0" borderId="8" xfId="0" applyFont="1" applyBorder="1" applyAlignment="1">
      <alignment horizontal="left" vertical="center" wrapText="1"/>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lignment vertical="center" wrapText="1"/>
    </xf>
    <xf numFmtId="0" fontId="11" fillId="0" borderId="3" xfId="0" applyFont="1" applyBorder="1" applyAlignment="1" applyProtection="1">
      <alignment horizontal="center" vertical="center" wrapText="1"/>
      <protection locked="0"/>
    </xf>
    <xf numFmtId="0" fontId="11" fillId="2" borderId="5" xfId="0" applyFont="1" applyFill="1" applyBorder="1" applyAlignment="1">
      <alignment vertical="center" wrapText="1"/>
    </xf>
    <xf numFmtId="0" fontId="11"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5" fillId="2" borderId="5" xfId="2" applyFont="1" applyFill="1" applyBorder="1" applyAlignment="1" applyProtection="1">
      <alignment horizontal="center" vertical="center" wrapText="1"/>
    </xf>
    <xf numFmtId="9" fontId="8" fillId="2" borderId="5" xfId="0" applyNumberFormat="1" applyFont="1" applyFill="1" applyBorder="1" applyAlignment="1">
      <alignment horizontal="center" vertical="center" wrapText="1"/>
    </xf>
    <xf numFmtId="0" fontId="8" fillId="0" borderId="5"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20"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8" fillId="2" borderId="5" xfId="0" applyFont="1" applyFill="1" applyBorder="1" applyAlignment="1">
      <alignment horizontal="center" vertical="top" wrapText="1"/>
    </xf>
    <xf numFmtId="0" fontId="2" fillId="2" borderId="5" xfId="0" applyFont="1" applyFill="1" applyBorder="1" applyAlignment="1">
      <alignment horizontal="justify" vertical="center" wrapText="1"/>
    </xf>
    <xf numFmtId="0" fontId="6" fillId="8"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9" fontId="3" fillId="0" borderId="7" xfId="2" applyFont="1" applyFill="1" applyBorder="1" applyAlignment="1">
      <alignment horizontal="center" vertical="center" wrapText="1"/>
    </xf>
    <xf numFmtId="9" fontId="8" fillId="2" borderId="7" xfId="2" applyFont="1" applyFill="1" applyBorder="1" applyAlignment="1">
      <alignment horizontal="center" vertical="center" wrapText="1"/>
    </xf>
    <xf numFmtId="9" fontId="8" fillId="0" borderId="7" xfId="2" applyFont="1" applyFill="1" applyBorder="1" applyAlignment="1" applyProtection="1">
      <alignment horizontal="center" vertical="center" wrapText="1"/>
      <protection locked="0"/>
    </xf>
    <xf numFmtId="9" fontId="8" fillId="2" borderId="7" xfId="2" applyFont="1" applyFill="1" applyBorder="1" applyAlignment="1" applyProtection="1">
      <alignment horizontal="center" vertical="center" wrapText="1"/>
      <protection locked="0"/>
    </xf>
    <xf numFmtId="9" fontId="3" fillId="2" borderId="7" xfId="2" applyFont="1" applyFill="1" applyBorder="1" applyAlignment="1">
      <alignment horizontal="center" vertical="center" wrapText="1"/>
    </xf>
    <xf numFmtId="0" fontId="8" fillId="2" borderId="7" xfId="2" applyNumberFormat="1" applyFont="1" applyFill="1" applyBorder="1" applyAlignment="1">
      <alignment horizontal="center" vertical="center" wrapText="1"/>
    </xf>
    <xf numFmtId="0" fontId="8" fillId="0" borderId="7" xfId="0" applyFont="1" applyFill="1" applyBorder="1" applyAlignment="1" applyProtection="1">
      <alignment horizontal="center" vertical="center" wrapText="1"/>
      <protection locked="0"/>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xf>
    <xf numFmtId="0" fontId="2" fillId="2"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20"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8" fillId="2" borderId="5" xfId="0" applyFont="1" applyFill="1" applyBorder="1" applyAlignment="1">
      <alignment horizontal="center" vertical="top" wrapText="1"/>
    </xf>
    <xf numFmtId="0" fontId="10" fillId="2" borderId="5" xfId="0" applyFont="1" applyFill="1" applyBorder="1" applyAlignment="1">
      <alignment horizontal="center" vertical="top" wrapText="1"/>
    </xf>
    <xf numFmtId="0" fontId="7" fillId="2" borderId="0" xfId="0" applyFont="1" applyFill="1" applyBorder="1" applyAlignment="1">
      <alignment horizontal="justify" vertical="center" wrapText="1"/>
    </xf>
    <xf numFmtId="22" fontId="14" fillId="9" borderId="5" xfId="0" applyNumberFormat="1" applyFont="1" applyFill="1" applyBorder="1" applyAlignment="1">
      <alignment horizontal="center" vertical="center"/>
    </xf>
    <xf numFmtId="0" fontId="14" fillId="9" borderId="5" xfId="0" applyFont="1" applyFill="1" applyBorder="1" applyAlignment="1">
      <alignment horizontal="center" vertical="center"/>
    </xf>
    <xf numFmtId="0" fontId="14" fillId="7" borderId="5" xfId="0" applyFont="1" applyFill="1" applyBorder="1" applyAlignment="1">
      <alignment horizontal="center" vertical="center"/>
    </xf>
    <xf numFmtId="0" fontId="2" fillId="2" borderId="5" xfId="0" applyFont="1" applyFill="1" applyBorder="1" applyAlignment="1">
      <alignment horizontal="justify" vertical="center" wrapText="1"/>
    </xf>
    <xf numFmtId="0" fontId="7" fillId="2" borderId="0" xfId="0" applyFont="1" applyFill="1" applyBorder="1" applyAlignment="1">
      <alignment horizontal="center" vertical="center"/>
    </xf>
    <xf numFmtId="0" fontId="6" fillId="8"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9" fontId="3" fillId="2" borderId="4" xfId="2" applyFont="1" applyFill="1" applyBorder="1" applyAlignment="1" applyProtection="1">
      <alignment horizontal="center" vertical="center" wrapText="1"/>
    </xf>
    <xf numFmtId="9" fontId="3" fillId="2" borderId="3" xfId="2" applyFont="1" applyFill="1" applyBorder="1" applyAlignment="1" applyProtection="1">
      <alignment horizontal="center" vertical="center" wrapText="1"/>
    </xf>
    <xf numFmtId="0" fontId="21" fillId="22" borderId="4" xfId="0" applyFont="1" applyFill="1" applyBorder="1" applyAlignment="1" applyProtection="1">
      <alignment horizontal="center" vertical="center" wrapText="1"/>
    </xf>
    <xf numFmtId="0" fontId="21" fillId="22" borderId="1" xfId="0" applyFont="1" applyFill="1" applyBorder="1" applyAlignment="1" applyProtection="1">
      <alignment horizontal="center" vertical="center" wrapText="1"/>
    </xf>
    <xf numFmtId="0" fontId="21" fillId="22" borderId="3" xfId="0" applyFont="1" applyFill="1" applyBorder="1" applyAlignment="1" applyProtection="1">
      <alignment horizontal="center" vertical="center" wrapText="1"/>
    </xf>
    <xf numFmtId="0" fontId="19" fillId="21" borderId="4" xfId="0" applyFont="1" applyFill="1" applyBorder="1" applyAlignment="1" applyProtection="1">
      <alignment horizontal="center" vertical="center" wrapText="1"/>
    </xf>
    <xf numFmtId="0" fontId="19" fillId="21" borderId="1" xfId="0" applyFont="1" applyFill="1" applyBorder="1" applyAlignment="1" applyProtection="1">
      <alignment horizontal="center" vertical="center" wrapText="1"/>
    </xf>
    <xf numFmtId="0" fontId="19" fillId="21" borderId="3" xfId="0" applyFont="1" applyFill="1" applyBorder="1" applyAlignment="1" applyProtection="1">
      <alignment horizontal="center" vertical="center" wrapText="1"/>
    </xf>
    <xf numFmtId="0" fontId="19" fillId="19" borderId="4" xfId="0" applyFont="1" applyFill="1" applyBorder="1" applyAlignment="1" applyProtection="1">
      <alignment horizontal="center" vertical="center" wrapText="1"/>
    </xf>
    <xf numFmtId="0" fontId="19" fillId="19" borderId="1"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20" fillId="19" borderId="4" xfId="0" applyFont="1" applyFill="1" applyBorder="1" applyAlignment="1" applyProtection="1">
      <alignment horizontal="center" vertical="center" wrapText="1"/>
    </xf>
    <xf numFmtId="0" fontId="20" fillId="19" borderId="1"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8" xfId="0" applyFont="1" applyFill="1" applyBorder="1" applyAlignment="1">
      <alignment horizontal="center" vertical="center" wrapText="1"/>
    </xf>
  </cellXfs>
  <cellStyles count="10">
    <cellStyle name="Amarillo" xfId="7"/>
    <cellStyle name="Millares 2" xfId="6"/>
    <cellStyle name="Moneda" xfId="1" builtinId="4"/>
    <cellStyle name="Normal" xfId="0" builtinId="0"/>
    <cellStyle name="Normal 2" xfId="3"/>
    <cellStyle name="Porcentaje 2" xfId="4"/>
    <cellStyle name="Porcentual" xfId="2" builtinId="5"/>
    <cellStyle name="Porcentual 2" xfId="5"/>
    <cellStyle name="Rojo" xfId="8"/>
    <cellStyle name="Verde" xfId="9"/>
  </cellStyles>
  <dxfs count="9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00FF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gobiernobogota.gov.co/transparencia/planeacion/plan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D40"/>
  <sheetViews>
    <sheetView showGridLines="0" tabSelected="1" topLeftCell="A23" zoomScale="62" zoomScaleNormal="62" workbookViewId="0">
      <pane xSplit="5040" topLeftCell="AL1" activePane="topRight"/>
      <selection activeCell="BA24" sqref="BA24"/>
      <selection pane="topRight" activeCell="AP33" sqref="AP33"/>
    </sheetView>
  </sheetViews>
  <sheetFormatPr baseColWidth="10" defaultColWidth="11.42578125" defaultRowHeight="15"/>
  <cols>
    <col min="1" max="1" width="8.85546875" customWidth="1"/>
    <col min="2" max="2" width="19.28515625" hidden="1" customWidth="1"/>
    <col min="3" max="3" width="29.140625" hidden="1" customWidth="1"/>
    <col min="4" max="4" width="27.7109375" hidden="1" customWidth="1"/>
    <col min="5" max="5" width="63.140625" customWidth="1"/>
    <col min="6" max="6" width="14.28515625" customWidth="1"/>
    <col min="7" max="7" width="25.140625" customWidth="1"/>
    <col min="8" max="8" width="33.85546875" style="101" customWidth="1"/>
    <col min="9" max="9" width="39.7109375" customWidth="1"/>
    <col min="11" max="11" width="18.85546875" customWidth="1"/>
    <col min="17" max="17" width="24.42578125" customWidth="1"/>
    <col min="18" max="18" width="20" customWidth="1"/>
    <col min="19" max="19" width="27.28515625" customWidth="1"/>
    <col min="20" max="20" width="19.42578125" customWidth="1"/>
    <col min="22" max="22" width="0" hidden="1" customWidth="1"/>
    <col min="23" max="23" width="15.42578125" hidden="1" customWidth="1"/>
    <col min="24" max="24" width="0" hidden="1" customWidth="1"/>
    <col min="25" max="25" width="20.85546875" hidden="1" customWidth="1"/>
    <col min="26" max="26" width="21.42578125" hidden="1" customWidth="1"/>
    <col min="27" max="27" width="26.7109375" customWidth="1"/>
    <col min="28" max="28" width="18.85546875" customWidth="1"/>
    <col min="29" max="29" width="14.140625" customWidth="1"/>
    <col min="30" max="30" width="18.42578125" customWidth="1"/>
    <col min="31" max="31" width="22.140625" customWidth="1"/>
    <col min="32" max="32" width="17.7109375" customWidth="1"/>
    <col min="33" max="33" width="18.140625" customWidth="1"/>
    <col min="34" max="34" width="17" customWidth="1"/>
    <col min="35" max="36" width="16.42578125" customWidth="1"/>
    <col min="37" max="37" width="17.140625" customWidth="1"/>
    <col min="38" max="38" width="17.85546875" customWidth="1"/>
    <col min="39" max="47" width="11.42578125" customWidth="1"/>
    <col min="48" max="48" width="14.85546875" customWidth="1"/>
    <col min="49" max="49" width="14.42578125" customWidth="1"/>
    <col min="50" max="50" width="20.7109375" customWidth="1"/>
    <col min="51" max="51" width="15.85546875" customWidth="1"/>
    <col min="52" max="52" width="19.140625" customWidth="1"/>
    <col min="53" max="53" width="31.42578125" customWidth="1"/>
    <col min="54" max="54" width="18.42578125" customWidth="1"/>
    <col min="55" max="55" width="19.85546875" customWidth="1"/>
  </cols>
  <sheetData>
    <row r="1" spans="1:55" ht="40.5" customHeight="1">
      <c r="A1" s="174">
        <f ca="1">NOW()</f>
        <v>43039.665596874998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55" ht="40.5" customHeight="1">
      <c r="A2" s="176" t="s">
        <v>0</v>
      </c>
      <c r="B2" s="176"/>
      <c r="C2" s="176"/>
      <c r="D2" s="176"/>
      <c r="E2" s="176"/>
      <c r="F2" s="176"/>
      <c r="G2" s="176"/>
      <c r="H2" s="176"/>
      <c r="I2" s="176"/>
      <c r="J2" s="176"/>
      <c r="K2" s="176"/>
      <c r="L2" s="176"/>
      <c r="M2" s="176"/>
      <c r="N2" s="176"/>
      <c r="O2" s="176"/>
      <c r="P2" s="176"/>
      <c r="Q2" s="176"/>
      <c r="R2" s="176"/>
      <c r="S2" s="176"/>
      <c r="T2" s="176"/>
      <c r="U2" s="176"/>
      <c r="V2" s="176"/>
      <c r="W2" s="176"/>
      <c r="X2" s="176"/>
      <c r="Y2" s="176"/>
      <c r="Z2" s="176"/>
    </row>
    <row r="3" spans="1:55" ht="15" customHeight="1">
      <c r="A3" s="177" t="s">
        <v>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177" t="s">
        <v>2</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177" t="s">
        <v>3</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177" t="s">
        <v>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3"/>
      <c r="AB6" s="26"/>
      <c r="AC6" s="26"/>
      <c r="AD6" s="26"/>
      <c r="AE6" s="26"/>
      <c r="AF6" s="26"/>
      <c r="AG6" s="3"/>
      <c r="AH6" s="26"/>
      <c r="AI6" s="26"/>
      <c r="AJ6" s="26"/>
      <c r="AK6" s="26"/>
      <c r="AL6" s="26"/>
      <c r="AM6" s="3"/>
      <c r="AN6" s="26"/>
      <c r="AO6" s="26"/>
      <c r="AP6" s="26"/>
      <c r="AQ6" s="26"/>
      <c r="AR6" s="26"/>
      <c r="AS6" s="3"/>
      <c r="AT6" s="26"/>
      <c r="AU6" s="26"/>
      <c r="AV6" s="26"/>
      <c r="AW6" s="26"/>
      <c r="AX6" s="26"/>
      <c r="AY6" s="3"/>
      <c r="AZ6" s="26"/>
      <c r="BA6" s="26"/>
      <c r="BB6" s="26"/>
      <c r="BC6" s="26"/>
    </row>
    <row r="7" spans="1:55" ht="17.25" customHeight="1">
      <c r="A7" s="177" t="s">
        <v>5</v>
      </c>
      <c r="B7" s="177"/>
      <c r="C7" s="177"/>
      <c r="D7" s="177"/>
      <c r="E7" s="141"/>
      <c r="F7" s="141"/>
      <c r="G7" s="141"/>
      <c r="H7" s="93"/>
      <c r="I7" s="141"/>
      <c r="J7" s="141"/>
      <c r="K7" s="141"/>
      <c r="L7" s="141"/>
      <c r="M7" s="141"/>
      <c r="N7" s="141"/>
      <c r="O7" s="141"/>
      <c r="P7" s="141"/>
      <c r="Q7" s="141"/>
      <c r="R7" s="141"/>
      <c r="S7" s="141"/>
      <c r="T7" s="141"/>
      <c r="U7" s="141"/>
      <c r="V7" s="141"/>
      <c r="W7" s="141"/>
      <c r="X7" s="141"/>
      <c r="Y7" s="141"/>
      <c r="Z7" s="141"/>
      <c r="AA7" s="3"/>
      <c r="AB7" s="26"/>
      <c r="AC7" s="26"/>
      <c r="AD7" s="26"/>
      <c r="AE7" s="26"/>
      <c r="AF7" s="26"/>
      <c r="AG7" s="3"/>
      <c r="AH7" s="26"/>
      <c r="AI7" s="26"/>
      <c r="AJ7" s="26"/>
      <c r="AK7" s="26"/>
      <c r="AL7" s="26"/>
      <c r="AM7" s="3"/>
      <c r="AN7" s="26"/>
      <c r="AO7" s="26"/>
      <c r="AP7" s="26"/>
      <c r="AQ7" s="26"/>
      <c r="AR7" s="26"/>
      <c r="AS7" s="3"/>
      <c r="AT7" s="26"/>
      <c r="AU7" s="26"/>
      <c r="AV7" s="26"/>
      <c r="AW7" s="26"/>
      <c r="AX7" s="26"/>
      <c r="AY7" s="3"/>
      <c r="AZ7" s="26"/>
      <c r="BA7" s="26"/>
      <c r="BB7" s="26"/>
      <c r="BC7" s="26"/>
    </row>
    <row r="8" spans="1:55" ht="15.75" customHeight="1">
      <c r="A8" s="177" t="s">
        <v>6</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row>
    <row r="9" spans="1:55">
      <c r="A9" s="2"/>
      <c r="B9" s="3"/>
      <c r="C9" s="3"/>
      <c r="D9" s="3"/>
      <c r="E9" s="3"/>
      <c r="F9" s="3"/>
      <c r="G9" s="3"/>
      <c r="H9" s="3"/>
      <c r="I9" s="3"/>
      <c r="J9" s="3"/>
      <c r="K9" s="3"/>
      <c r="L9" s="3"/>
      <c r="M9" s="3"/>
      <c r="N9" s="3"/>
      <c r="O9" s="3"/>
      <c r="P9" s="3"/>
      <c r="Q9" s="3"/>
      <c r="R9" s="1"/>
      <c r="S9" s="1"/>
      <c r="T9" s="1"/>
      <c r="U9" s="1"/>
      <c r="V9" s="1"/>
      <c r="W9" s="1"/>
      <c r="X9" s="1"/>
      <c r="Y9" s="1"/>
      <c r="Z9" s="1"/>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row>
    <row r="10" spans="1:55">
      <c r="A10" s="3"/>
      <c r="B10" s="3"/>
      <c r="C10" s="3"/>
      <c r="D10" s="3"/>
      <c r="E10" s="178"/>
      <c r="F10" s="178"/>
      <c r="G10" s="178"/>
      <c r="H10" s="178"/>
      <c r="I10" s="178"/>
      <c r="J10" s="178"/>
      <c r="K10" s="178"/>
      <c r="L10" s="178"/>
      <c r="M10" s="178"/>
      <c r="N10" s="178"/>
      <c r="O10" s="178"/>
      <c r="P10" s="178"/>
      <c r="Q10" s="178"/>
      <c r="R10" s="178"/>
      <c r="S10" s="178"/>
      <c r="T10" s="178"/>
      <c r="U10" s="14"/>
      <c r="V10" s="1"/>
      <c r="W10" s="1"/>
      <c r="X10" s="1"/>
      <c r="Y10" s="1"/>
      <c r="Z10" s="1"/>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c r="A11" s="4"/>
      <c r="B11" s="1"/>
      <c r="C11" s="1"/>
      <c r="D11" s="1"/>
      <c r="E11" s="155"/>
      <c r="F11" s="155"/>
      <c r="G11" s="155"/>
      <c r="H11" s="155"/>
      <c r="I11" s="155"/>
      <c r="J11" s="155"/>
      <c r="K11" s="155"/>
      <c r="L11" s="155"/>
      <c r="M11" s="156"/>
      <c r="N11" s="156"/>
      <c r="O11" s="156"/>
      <c r="P11" s="156"/>
      <c r="Q11" s="130"/>
      <c r="R11" s="130"/>
      <c r="S11" s="130"/>
      <c r="T11" s="130"/>
      <c r="U11" s="130"/>
      <c r="V11" s="1"/>
      <c r="W11" s="1"/>
      <c r="X11" s="1"/>
      <c r="Y11" s="1"/>
      <c r="Z11" s="1"/>
      <c r="AA11" s="156"/>
      <c r="AB11" s="156"/>
      <c r="AC11" s="156"/>
      <c r="AD11" s="131"/>
      <c r="AE11" s="131"/>
      <c r="AF11" s="131"/>
      <c r="AG11" s="156"/>
      <c r="AH11" s="156"/>
      <c r="AI11" s="156"/>
      <c r="AJ11" s="131"/>
      <c r="AK11" s="131"/>
      <c r="AL11" s="131"/>
      <c r="AM11" s="156"/>
      <c r="AN11" s="156"/>
      <c r="AO11" s="156"/>
      <c r="AP11" s="131"/>
      <c r="AQ11" s="131"/>
      <c r="AR11" s="131"/>
      <c r="AS11" s="156"/>
      <c r="AT11" s="156"/>
      <c r="AU11" s="156"/>
      <c r="AV11" s="131"/>
      <c r="AW11" s="131"/>
      <c r="AX11" s="131"/>
      <c r="AY11" s="156"/>
      <c r="AZ11" s="156"/>
      <c r="BA11" s="156"/>
      <c r="BB11" s="131"/>
      <c r="BC11" s="131"/>
    </row>
    <row r="12" spans="1:55">
      <c r="A12" s="1"/>
      <c r="B12" s="1"/>
      <c r="C12" s="1"/>
      <c r="D12" s="1"/>
      <c r="E12" s="1"/>
      <c r="F12" s="1"/>
      <c r="G12" s="1"/>
      <c r="H12" s="94"/>
      <c r="I12" s="1"/>
      <c r="J12" s="1"/>
      <c r="K12" s="1"/>
      <c r="L12" s="1"/>
      <c r="M12" s="1"/>
      <c r="N12" s="1"/>
      <c r="O12" s="1"/>
      <c r="P12" s="1"/>
      <c r="Q12" s="1"/>
      <c r="R12" s="1"/>
      <c r="S12" s="1"/>
      <c r="T12" s="1"/>
      <c r="U12" s="1"/>
      <c r="V12" s="1"/>
      <c r="W12" s="1"/>
      <c r="X12" s="1"/>
      <c r="Y12" s="1"/>
      <c r="Z12" s="1"/>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c r="A13" s="179" t="s">
        <v>7</v>
      </c>
      <c r="B13" s="179"/>
      <c r="C13" s="179"/>
      <c r="D13" s="179"/>
      <c r="E13" s="180"/>
      <c r="F13" s="180"/>
      <c r="G13" s="180"/>
      <c r="H13" s="180"/>
      <c r="I13" s="180"/>
      <c r="J13" s="180"/>
      <c r="K13" s="180"/>
      <c r="L13" s="180"/>
      <c r="M13" s="180"/>
      <c r="N13" s="180"/>
      <c r="O13" s="180"/>
      <c r="P13" s="180"/>
      <c r="Q13" s="180"/>
      <c r="R13" s="180"/>
      <c r="S13" s="180"/>
      <c r="T13" s="180"/>
      <c r="U13" s="180"/>
      <c r="V13" s="180"/>
      <c r="W13" s="180"/>
      <c r="X13" s="180"/>
      <c r="Y13" s="180"/>
      <c r="Z13" s="180"/>
      <c r="AA13" s="159" t="s">
        <v>8</v>
      </c>
      <c r="AB13" s="159"/>
      <c r="AC13" s="159"/>
      <c r="AD13" s="159"/>
      <c r="AE13" s="159"/>
      <c r="AF13" s="159"/>
      <c r="AG13" s="160" t="s">
        <v>8</v>
      </c>
      <c r="AH13" s="160"/>
      <c r="AI13" s="160"/>
      <c r="AJ13" s="160"/>
      <c r="AK13" s="160"/>
      <c r="AL13" s="160"/>
      <c r="AM13" s="159" t="s">
        <v>8</v>
      </c>
      <c r="AN13" s="159"/>
      <c r="AO13" s="159"/>
      <c r="AP13" s="159"/>
      <c r="AQ13" s="159"/>
      <c r="AR13" s="159"/>
      <c r="AS13" s="157" t="s">
        <v>8</v>
      </c>
      <c r="AT13" s="157"/>
      <c r="AU13" s="157"/>
      <c r="AV13" s="157"/>
      <c r="AW13" s="157"/>
      <c r="AX13" s="157"/>
      <c r="AY13" s="158" t="s">
        <v>8</v>
      </c>
      <c r="AZ13" s="158"/>
      <c r="BA13" s="158"/>
      <c r="BB13" s="158"/>
      <c r="BC13" s="158"/>
    </row>
    <row r="14" spans="1:55">
      <c r="A14" s="179"/>
      <c r="B14" s="179"/>
      <c r="C14" s="179"/>
      <c r="D14" s="179"/>
      <c r="E14" s="180"/>
      <c r="F14" s="180"/>
      <c r="G14" s="180"/>
      <c r="H14" s="180"/>
      <c r="I14" s="180"/>
      <c r="J14" s="180"/>
      <c r="K14" s="180"/>
      <c r="L14" s="180"/>
      <c r="M14" s="180"/>
      <c r="N14" s="180"/>
      <c r="O14" s="180"/>
      <c r="P14" s="180"/>
      <c r="Q14" s="180"/>
      <c r="R14" s="180"/>
      <c r="S14" s="180"/>
      <c r="T14" s="180"/>
      <c r="U14" s="180"/>
      <c r="V14" s="180"/>
      <c r="W14" s="180"/>
      <c r="X14" s="180"/>
      <c r="Y14" s="180"/>
      <c r="Z14" s="180"/>
      <c r="AA14" s="159" t="s">
        <v>9</v>
      </c>
      <c r="AB14" s="159"/>
      <c r="AC14" s="159"/>
      <c r="AD14" s="159"/>
      <c r="AE14" s="159"/>
      <c r="AF14" s="159"/>
      <c r="AG14" s="160" t="s">
        <v>10</v>
      </c>
      <c r="AH14" s="160"/>
      <c r="AI14" s="160"/>
      <c r="AJ14" s="160"/>
      <c r="AK14" s="160"/>
      <c r="AL14" s="160"/>
      <c r="AM14" s="159" t="s">
        <v>11</v>
      </c>
      <c r="AN14" s="159"/>
      <c r="AO14" s="159"/>
      <c r="AP14" s="159"/>
      <c r="AQ14" s="159"/>
      <c r="AR14" s="159"/>
      <c r="AS14" s="157" t="s">
        <v>12</v>
      </c>
      <c r="AT14" s="157"/>
      <c r="AU14" s="157"/>
      <c r="AV14" s="157"/>
      <c r="AW14" s="157"/>
      <c r="AX14" s="157"/>
      <c r="AY14" s="158" t="s">
        <v>13</v>
      </c>
      <c r="AZ14" s="158"/>
      <c r="BA14" s="158"/>
      <c r="BB14" s="158"/>
      <c r="BC14" s="158"/>
    </row>
    <row r="15" spans="1:55" ht="15" customHeight="1">
      <c r="A15" s="142"/>
      <c r="B15" s="142"/>
      <c r="C15" s="142"/>
      <c r="D15" s="142"/>
      <c r="E15" s="151" t="s">
        <v>14</v>
      </c>
      <c r="F15" s="152"/>
      <c r="G15" s="152"/>
      <c r="H15" s="152"/>
      <c r="I15" s="152"/>
      <c r="J15" s="152"/>
      <c r="K15" s="152"/>
      <c r="L15" s="152"/>
      <c r="M15" s="152"/>
      <c r="N15" s="152"/>
      <c r="O15" s="152"/>
      <c r="P15" s="152"/>
      <c r="Q15" s="152"/>
      <c r="R15" s="152"/>
      <c r="S15" s="152"/>
      <c r="T15" s="153"/>
      <c r="U15" s="129"/>
      <c r="V15" s="160" t="s">
        <v>15</v>
      </c>
      <c r="W15" s="160"/>
      <c r="X15" s="160"/>
      <c r="Y15" s="160"/>
      <c r="Z15" s="160"/>
      <c r="AA15" s="161" t="s">
        <v>16</v>
      </c>
      <c r="AB15" s="161"/>
      <c r="AC15" s="161"/>
      <c r="AD15" s="162" t="s">
        <v>17</v>
      </c>
      <c r="AE15" s="161" t="s">
        <v>18</v>
      </c>
      <c r="AF15" s="161" t="s">
        <v>19</v>
      </c>
      <c r="AG15" s="167" t="s">
        <v>16</v>
      </c>
      <c r="AH15" s="167"/>
      <c r="AI15" s="167"/>
      <c r="AJ15" s="167" t="s">
        <v>17</v>
      </c>
      <c r="AK15" s="167" t="s">
        <v>18</v>
      </c>
      <c r="AL15" s="167" t="s">
        <v>19</v>
      </c>
      <c r="AM15" s="161" t="s">
        <v>16</v>
      </c>
      <c r="AN15" s="161"/>
      <c r="AO15" s="161"/>
      <c r="AP15" s="161" t="s">
        <v>17</v>
      </c>
      <c r="AQ15" s="161" t="s">
        <v>18</v>
      </c>
      <c r="AR15" s="161" t="s">
        <v>19</v>
      </c>
      <c r="AS15" s="166" t="s">
        <v>16</v>
      </c>
      <c r="AT15" s="166"/>
      <c r="AU15" s="166"/>
      <c r="AV15" s="166" t="s">
        <v>17</v>
      </c>
      <c r="AW15" s="166" t="s">
        <v>18</v>
      </c>
      <c r="AX15" s="166" t="s">
        <v>19</v>
      </c>
      <c r="AY15" s="165" t="s">
        <v>16</v>
      </c>
      <c r="AZ15" s="165"/>
      <c r="BA15" s="165"/>
      <c r="BB15" s="165" t="s">
        <v>17</v>
      </c>
      <c r="BC15" s="165" t="s">
        <v>20</v>
      </c>
    </row>
    <row r="16" spans="1:55" ht="38.25">
      <c r="A16" s="13" t="s">
        <v>21</v>
      </c>
      <c r="B16" s="13" t="s">
        <v>22</v>
      </c>
      <c r="C16" s="13" t="s">
        <v>23</v>
      </c>
      <c r="D16" s="54" t="s">
        <v>24</v>
      </c>
      <c r="E16" s="7" t="s">
        <v>25</v>
      </c>
      <c r="F16" s="7" t="s">
        <v>26</v>
      </c>
      <c r="G16" s="7" t="s">
        <v>27</v>
      </c>
      <c r="H16" s="95" t="s">
        <v>28</v>
      </c>
      <c r="I16" s="7" t="s">
        <v>29</v>
      </c>
      <c r="J16" s="7" t="s">
        <v>30</v>
      </c>
      <c r="K16" s="7" t="s">
        <v>31</v>
      </c>
      <c r="L16" s="102" t="s">
        <v>32</v>
      </c>
      <c r="M16" s="7" t="s">
        <v>33</v>
      </c>
      <c r="N16" s="7" t="s">
        <v>34</v>
      </c>
      <c r="O16" s="7" t="s">
        <v>35</v>
      </c>
      <c r="P16" s="7" t="s">
        <v>36</v>
      </c>
      <c r="Q16" s="7" t="s">
        <v>37</v>
      </c>
      <c r="R16" s="7" t="s">
        <v>38</v>
      </c>
      <c r="S16" s="7" t="s">
        <v>39</v>
      </c>
      <c r="T16" s="7" t="s">
        <v>40</v>
      </c>
      <c r="U16" s="7" t="s">
        <v>41</v>
      </c>
      <c r="V16" s="136" t="s">
        <v>42</v>
      </c>
      <c r="W16" s="136" t="s">
        <v>43</v>
      </c>
      <c r="X16" s="163" t="s">
        <v>44</v>
      </c>
      <c r="Y16" s="164"/>
      <c r="Z16" s="136" t="s">
        <v>45</v>
      </c>
      <c r="AA16" s="133" t="s">
        <v>28</v>
      </c>
      <c r="AB16" s="132" t="s">
        <v>46</v>
      </c>
      <c r="AC16" s="132" t="s">
        <v>47</v>
      </c>
      <c r="AD16" s="162"/>
      <c r="AE16" s="161"/>
      <c r="AF16" s="161"/>
      <c r="AG16" s="136" t="s">
        <v>28</v>
      </c>
      <c r="AH16" s="136" t="s">
        <v>46</v>
      </c>
      <c r="AI16" s="136" t="s">
        <v>47</v>
      </c>
      <c r="AJ16" s="167"/>
      <c r="AK16" s="167"/>
      <c r="AL16" s="167"/>
      <c r="AM16" s="132" t="s">
        <v>28</v>
      </c>
      <c r="AN16" s="132" t="s">
        <v>46</v>
      </c>
      <c r="AO16" s="132" t="s">
        <v>47</v>
      </c>
      <c r="AP16" s="161"/>
      <c r="AQ16" s="161"/>
      <c r="AR16" s="161"/>
      <c r="AS16" s="135" t="s">
        <v>28</v>
      </c>
      <c r="AT16" s="135" t="s">
        <v>46</v>
      </c>
      <c r="AU16" s="135" t="s">
        <v>47</v>
      </c>
      <c r="AV16" s="166"/>
      <c r="AW16" s="166"/>
      <c r="AX16" s="166"/>
      <c r="AY16" s="134" t="s">
        <v>28</v>
      </c>
      <c r="AZ16" s="134" t="s">
        <v>46</v>
      </c>
      <c r="BA16" s="134" t="s">
        <v>47</v>
      </c>
      <c r="BB16" s="165"/>
      <c r="BC16" s="165"/>
    </row>
    <row r="17" spans="1:56">
      <c r="A17" s="51"/>
      <c r="B17" s="52"/>
      <c r="C17" s="52"/>
      <c r="D17" s="51"/>
      <c r="E17" s="53" t="s">
        <v>48</v>
      </c>
      <c r="F17" s="53"/>
      <c r="G17" s="53" t="s">
        <v>48</v>
      </c>
      <c r="H17" s="96" t="s">
        <v>48</v>
      </c>
      <c r="I17" s="53" t="s">
        <v>48</v>
      </c>
      <c r="J17" s="53" t="s">
        <v>48</v>
      </c>
      <c r="K17" s="53" t="s">
        <v>48</v>
      </c>
      <c r="L17" s="53" t="s">
        <v>48</v>
      </c>
      <c r="M17" s="103" t="s">
        <v>48</v>
      </c>
      <c r="N17" s="103" t="s">
        <v>48</v>
      </c>
      <c r="O17" s="103" t="s">
        <v>48</v>
      </c>
      <c r="P17" s="103" t="s">
        <v>48</v>
      </c>
      <c r="Q17" s="53" t="s">
        <v>48</v>
      </c>
      <c r="R17" s="53" t="s">
        <v>48</v>
      </c>
      <c r="S17" s="53" t="s">
        <v>48</v>
      </c>
      <c r="T17" s="53" t="s">
        <v>48</v>
      </c>
      <c r="U17" s="53"/>
      <c r="V17" s="8" t="s">
        <v>49</v>
      </c>
      <c r="W17" s="8" t="s">
        <v>48</v>
      </c>
      <c r="X17" s="8" t="s">
        <v>50</v>
      </c>
      <c r="Y17" s="8" t="s">
        <v>51</v>
      </c>
      <c r="Z17" s="8" t="s">
        <v>48</v>
      </c>
      <c r="AA17" s="132" t="s">
        <v>48</v>
      </c>
      <c r="AB17" s="132" t="s">
        <v>48</v>
      </c>
      <c r="AC17" s="132"/>
      <c r="AD17" s="133" t="s">
        <v>48</v>
      </c>
      <c r="AE17" s="132" t="s">
        <v>48</v>
      </c>
      <c r="AF17" s="132" t="s">
        <v>48</v>
      </c>
      <c r="AG17" s="136" t="s">
        <v>48</v>
      </c>
      <c r="AH17" s="136" t="s">
        <v>48</v>
      </c>
      <c r="AI17" s="136" t="s">
        <v>48</v>
      </c>
      <c r="AJ17" s="136" t="s">
        <v>48</v>
      </c>
      <c r="AK17" s="136" t="s">
        <v>48</v>
      </c>
      <c r="AL17" s="136" t="s">
        <v>48</v>
      </c>
      <c r="AM17" s="132" t="s">
        <v>48</v>
      </c>
      <c r="AN17" s="132" t="s">
        <v>48</v>
      </c>
      <c r="AO17" s="132" t="s">
        <v>48</v>
      </c>
      <c r="AP17" s="132"/>
      <c r="AQ17" s="132" t="s">
        <v>48</v>
      </c>
      <c r="AR17" s="132" t="s">
        <v>48</v>
      </c>
      <c r="AS17" s="135" t="s">
        <v>48</v>
      </c>
      <c r="AT17" s="135" t="s">
        <v>48</v>
      </c>
      <c r="AU17" s="135" t="s">
        <v>48</v>
      </c>
      <c r="AV17" s="135" t="s">
        <v>48</v>
      </c>
      <c r="AW17" s="135" t="s">
        <v>48</v>
      </c>
      <c r="AX17" s="135" t="s">
        <v>48</v>
      </c>
      <c r="AY17" s="134" t="s">
        <v>48</v>
      </c>
      <c r="AZ17" s="134"/>
      <c r="BA17" s="134" t="s">
        <v>48</v>
      </c>
      <c r="BB17" s="134" t="s">
        <v>48</v>
      </c>
      <c r="BC17" s="134" t="s">
        <v>48</v>
      </c>
    </row>
    <row r="18" spans="1:56" ht="183" customHeight="1">
      <c r="A18" s="124">
        <v>1</v>
      </c>
      <c r="B18" s="206" t="s">
        <v>52</v>
      </c>
      <c r="C18" s="122" t="s">
        <v>53</v>
      </c>
      <c r="D18" s="122" t="s">
        <v>54</v>
      </c>
      <c r="E18" s="104" t="s">
        <v>55</v>
      </c>
      <c r="F18" s="113">
        <v>7.0000000000000007E-2</v>
      </c>
      <c r="G18" s="108" t="s">
        <v>56</v>
      </c>
      <c r="H18" s="105" t="s">
        <v>57</v>
      </c>
      <c r="I18" s="109" t="s">
        <v>58</v>
      </c>
      <c r="J18" s="110" t="s">
        <v>59</v>
      </c>
      <c r="K18" s="108" t="s">
        <v>60</v>
      </c>
      <c r="L18" s="108" t="s">
        <v>57</v>
      </c>
      <c r="M18" s="108">
        <v>0</v>
      </c>
      <c r="N18" s="112">
        <v>0.2</v>
      </c>
      <c r="O18" s="112">
        <v>0.4</v>
      </c>
      <c r="P18" s="112">
        <v>0.4</v>
      </c>
      <c r="Q18" s="112">
        <v>1</v>
      </c>
      <c r="R18" s="137" t="s">
        <v>61</v>
      </c>
      <c r="S18" s="58" t="s">
        <v>62</v>
      </c>
      <c r="T18" s="58" t="s">
        <v>63</v>
      </c>
      <c r="U18" s="58" t="s">
        <v>64</v>
      </c>
      <c r="V18" s="58"/>
      <c r="W18" s="58"/>
      <c r="X18" s="58"/>
      <c r="Y18" s="63"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64"/>
      <c r="AA18" s="137" t="str">
        <f>H18</f>
        <v>% de Cumplimiento del plan de trabajo</v>
      </c>
      <c r="AB18" s="126">
        <v>0</v>
      </c>
      <c r="AC18" s="60">
        <v>0</v>
      </c>
      <c r="AD18" s="6"/>
      <c r="AE18" s="62" t="s">
        <v>65</v>
      </c>
      <c r="AF18" s="62" t="s">
        <v>66</v>
      </c>
      <c r="AG18" s="137" t="str">
        <f>H18</f>
        <v>% de Cumplimiento del plan de trabajo</v>
      </c>
      <c r="AH18" s="59">
        <f>N18</f>
        <v>0.2</v>
      </c>
      <c r="AI18" s="59">
        <f>80/504</f>
        <v>0.15873015873015872</v>
      </c>
      <c r="AJ18" s="6">
        <f>IFERROR((AI18/AH18),0)</f>
        <v>0.79365079365079361</v>
      </c>
      <c r="AK18" s="63" t="s">
        <v>67</v>
      </c>
      <c r="AL18" s="58" t="s">
        <v>62</v>
      </c>
      <c r="AM18" s="137" t="str">
        <f>H18</f>
        <v>% de Cumplimiento del plan de trabajo</v>
      </c>
      <c r="AN18" s="59">
        <f>O18</f>
        <v>0.4</v>
      </c>
      <c r="AO18" s="59">
        <f>(105/183)-0.16</f>
        <v>0.41377049180327863</v>
      </c>
      <c r="AP18" s="6">
        <v>1</v>
      </c>
      <c r="AQ18" s="58" t="s">
        <v>68</v>
      </c>
      <c r="AR18" s="58" t="s">
        <v>69</v>
      </c>
      <c r="AS18" s="137" t="str">
        <f>H18</f>
        <v>% de Cumplimiento del plan de trabajo</v>
      </c>
      <c r="AT18" s="137">
        <f>P18</f>
        <v>0.4</v>
      </c>
      <c r="AU18" s="61"/>
      <c r="AV18" s="6">
        <f>IFERROR((AU18/AT18),0)</f>
        <v>0</v>
      </c>
      <c r="AW18" s="57"/>
      <c r="AX18" s="58"/>
      <c r="AY18" s="137" t="str">
        <f>H18</f>
        <v>% de Cumplimiento del plan de trabajo</v>
      </c>
      <c r="AZ18" s="137">
        <f>Q18</f>
        <v>1</v>
      </c>
      <c r="BA18" s="9">
        <f>IF(K18="CONSTANTE",AVERAGE(AC18,AI18,AO18,AU18),(SUM(AC18,AI18,AO18,AU18)))</f>
        <v>0.57250065053343735</v>
      </c>
      <c r="BB18" s="56"/>
      <c r="BC18" s="57"/>
    </row>
    <row r="19" spans="1:56" ht="183" customHeight="1">
      <c r="A19" s="124">
        <v>2</v>
      </c>
      <c r="B19" s="206"/>
      <c r="C19" s="123" t="s">
        <v>70</v>
      </c>
      <c r="D19" s="122" t="s">
        <v>71</v>
      </c>
      <c r="E19" s="106" t="s">
        <v>72</v>
      </c>
      <c r="F19" s="113">
        <v>0.08</v>
      </c>
      <c r="G19" s="108" t="s">
        <v>56</v>
      </c>
      <c r="H19" s="105" t="s">
        <v>73</v>
      </c>
      <c r="I19" s="109" t="s">
        <v>74</v>
      </c>
      <c r="J19" s="110" t="s">
        <v>59</v>
      </c>
      <c r="K19" s="108" t="s">
        <v>60</v>
      </c>
      <c r="L19" s="108" t="s">
        <v>75</v>
      </c>
      <c r="M19" s="108">
        <v>0</v>
      </c>
      <c r="N19" s="108">
        <v>0</v>
      </c>
      <c r="O19" s="108">
        <v>1</v>
      </c>
      <c r="P19" s="108">
        <v>0</v>
      </c>
      <c r="Q19" s="108">
        <v>1</v>
      </c>
      <c r="R19" s="137" t="s">
        <v>76</v>
      </c>
      <c r="S19" s="58" t="s">
        <v>62</v>
      </c>
      <c r="T19" s="58" t="s">
        <v>63</v>
      </c>
      <c r="U19" s="58" t="s">
        <v>64</v>
      </c>
      <c r="V19" s="58"/>
      <c r="W19" s="58"/>
      <c r="X19" s="58"/>
      <c r="Y19" s="63"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64"/>
      <c r="AA19" s="137" t="str">
        <f>H19</f>
        <v>Documento PETIC actualizado</v>
      </c>
      <c r="AB19" s="137">
        <f>M19</f>
        <v>0</v>
      </c>
      <c r="AC19" s="58">
        <v>0</v>
      </c>
      <c r="AD19" s="6"/>
      <c r="AE19" s="62" t="s">
        <v>65</v>
      </c>
      <c r="AF19" s="62" t="s">
        <v>66</v>
      </c>
      <c r="AG19" s="137" t="str">
        <f>H19</f>
        <v>Documento PETIC actualizado</v>
      </c>
      <c r="AH19" s="27">
        <f>N19</f>
        <v>0</v>
      </c>
      <c r="AI19" s="59">
        <v>0</v>
      </c>
      <c r="AJ19" s="6"/>
      <c r="AK19" s="63" t="s">
        <v>77</v>
      </c>
      <c r="AL19" s="58"/>
      <c r="AM19" s="137" t="str">
        <f>H19</f>
        <v>Documento PETIC actualizado</v>
      </c>
      <c r="AN19" s="137">
        <f>O19</f>
        <v>1</v>
      </c>
      <c r="AO19" s="58">
        <v>0</v>
      </c>
      <c r="AP19" s="6">
        <v>0</v>
      </c>
      <c r="AQ19" s="58" t="s">
        <v>78</v>
      </c>
      <c r="AR19" s="58"/>
      <c r="AS19" s="137" t="str">
        <f>H19</f>
        <v>Documento PETIC actualizado</v>
      </c>
      <c r="AT19" s="137">
        <f>P19</f>
        <v>0</v>
      </c>
      <c r="AU19" s="61"/>
      <c r="AV19" s="6">
        <f t="shared" ref="AV19:AV32" si="0">IFERROR((AU19/AT19),0)</f>
        <v>0</v>
      </c>
      <c r="AW19" s="57"/>
      <c r="AX19" s="58"/>
      <c r="AY19" s="137" t="str">
        <f>H19</f>
        <v>Documento PETIC actualizado</v>
      </c>
      <c r="AZ19" s="137">
        <f>Q19</f>
        <v>1</v>
      </c>
      <c r="BA19" s="9">
        <f>IF(K19="CONSTANTE",AVERAGE(AC19,AI19,AO19,AU19),(SUM(AC19,AI19,AO19,AU19)))</f>
        <v>0</v>
      </c>
      <c r="BB19" s="56"/>
      <c r="BC19" s="57"/>
    </row>
    <row r="20" spans="1:56" ht="183" customHeight="1">
      <c r="A20" s="124">
        <v>3</v>
      </c>
      <c r="B20" s="206"/>
      <c r="C20" s="203" t="s">
        <v>79</v>
      </c>
      <c r="D20" s="203" t="s">
        <v>80</v>
      </c>
      <c r="E20" s="106" t="s">
        <v>81</v>
      </c>
      <c r="F20" s="113">
        <v>0.08</v>
      </c>
      <c r="G20" s="108" t="s">
        <v>82</v>
      </c>
      <c r="H20" s="105" t="s">
        <v>83</v>
      </c>
      <c r="I20" s="109" t="s">
        <v>84</v>
      </c>
      <c r="J20" s="110" t="s">
        <v>59</v>
      </c>
      <c r="K20" s="108" t="s">
        <v>85</v>
      </c>
      <c r="L20" s="108" t="s">
        <v>86</v>
      </c>
      <c r="M20" s="108">
        <v>0</v>
      </c>
      <c r="N20" s="112">
        <v>0.2</v>
      </c>
      <c r="O20" s="112">
        <v>0.5</v>
      </c>
      <c r="P20" s="112">
        <v>1</v>
      </c>
      <c r="Q20" s="112">
        <v>1</v>
      </c>
      <c r="R20" s="137" t="s">
        <v>61</v>
      </c>
      <c r="S20" s="58" t="s">
        <v>62</v>
      </c>
      <c r="T20" s="58" t="s">
        <v>63</v>
      </c>
      <c r="U20" s="58" t="s">
        <v>64</v>
      </c>
      <c r="V20" s="58" t="s">
        <v>87</v>
      </c>
      <c r="W20" s="58"/>
      <c r="X20" s="58">
        <v>1094</v>
      </c>
      <c r="Y20" s="63"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FORTALECIMIENTO DE LA CAPACIDAD INSTITUCIONAL DE LAS ALCALDÍAS LOCALES</v>
      </c>
      <c r="Z20" s="64"/>
      <c r="AA20" s="137" t="str">
        <f t="shared" ref="AA20:AA24" si="1">H20</f>
        <v>% de implementación del sistema</v>
      </c>
      <c r="AB20" s="137">
        <f t="shared" ref="AB20:AB24" si="2">M20</f>
        <v>0</v>
      </c>
      <c r="AC20" s="58">
        <v>0</v>
      </c>
      <c r="AD20" s="6"/>
      <c r="AE20" s="62" t="s">
        <v>65</v>
      </c>
      <c r="AF20" s="62" t="s">
        <v>66</v>
      </c>
      <c r="AG20" s="137" t="str">
        <f t="shared" ref="AG20:AG24" si="3">H20</f>
        <v>% de implementación del sistema</v>
      </c>
      <c r="AH20" s="59">
        <f t="shared" ref="AH20:AH24" si="4">N20</f>
        <v>0.2</v>
      </c>
      <c r="AI20" s="59">
        <f>1/5</f>
        <v>0.2</v>
      </c>
      <c r="AJ20" s="6">
        <f t="shared" ref="AJ20:AJ24" si="5">IFERROR((AI20/AH20),0)</f>
        <v>1</v>
      </c>
      <c r="AK20" s="58" t="s">
        <v>88</v>
      </c>
      <c r="AL20" s="58" t="s">
        <v>89</v>
      </c>
      <c r="AM20" s="137" t="str">
        <f t="shared" ref="AM20:AM32" si="6">H20</f>
        <v>% de implementación del sistema</v>
      </c>
      <c r="AN20" s="59">
        <f t="shared" ref="AN20:AN32" si="7">O20</f>
        <v>0.5</v>
      </c>
      <c r="AO20" s="59">
        <v>0.5</v>
      </c>
      <c r="AP20" s="6">
        <f t="shared" ref="AP20:AP24" si="8">IFERROR((AO20/AN20),0)</f>
        <v>1</v>
      </c>
      <c r="AQ20" s="58" t="s">
        <v>90</v>
      </c>
      <c r="AR20" s="58"/>
      <c r="AS20" s="137" t="str">
        <f t="shared" ref="AS20:AS32" si="9">H20</f>
        <v>% de implementación del sistema</v>
      </c>
      <c r="AT20" s="137">
        <f t="shared" ref="AT20:AT32" si="10">P20</f>
        <v>1</v>
      </c>
      <c r="AU20" s="60"/>
      <c r="AV20" s="6">
        <f t="shared" si="0"/>
        <v>0</v>
      </c>
      <c r="AW20" s="57"/>
      <c r="AX20" s="58"/>
      <c r="AY20" s="137" t="str">
        <f t="shared" ref="AY20:AY32" si="11">H20</f>
        <v>% de implementación del sistema</v>
      </c>
      <c r="AZ20" s="137">
        <f t="shared" ref="AZ20:AZ32" si="12">Q20</f>
        <v>1</v>
      </c>
      <c r="BA20" s="9">
        <f t="shared" ref="BA20:BA32" si="13">IF(K20="CONSTANTE",AVERAGE(AC20,AI20,AO20,AU20),(SUM(AC20,AI20,AO20,AU20)))</f>
        <v>0.7</v>
      </c>
      <c r="BB20" s="56"/>
      <c r="BC20" s="57"/>
    </row>
    <row r="21" spans="1:56" ht="183" customHeight="1">
      <c r="A21" s="124">
        <v>4</v>
      </c>
      <c r="B21" s="206"/>
      <c r="C21" s="204"/>
      <c r="D21" s="204"/>
      <c r="E21" s="106" t="s">
        <v>91</v>
      </c>
      <c r="F21" s="113">
        <v>0.12</v>
      </c>
      <c r="G21" s="108" t="s">
        <v>82</v>
      </c>
      <c r="H21" s="105" t="s">
        <v>92</v>
      </c>
      <c r="I21" s="109" t="s">
        <v>93</v>
      </c>
      <c r="J21" s="110" t="s">
        <v>59</v>
      </c>
      <c r="K21" s="108" t="s">
        <v>60</v>
      </c>
      <c r="L21" s="108" t="s">
        <v>94</v>
      </c>
      <c r="M21" s="112">
        <v>0.75</v>
      </c>
      <c r="N21" s="112">
        <v>0.25</v>
      </c>
      <c r="O21" s="108">
        <v>0</v>
      </c>
      <c r="P21" s="108">
        <v>0</v>
      </c>
      <c r="Q21" s="112">
        <v>1</v>
      </c>
      <c r="R21" s="137" t="s">
        <v>95</v>
      </c>
      <c r="S21" s="58" t="s">
        <v>62</v>
      </c>
      <c r="T21" s="58" t="s">
        <v>63</v>
      </c>
      <c r="U21" s="58" t="s">
        <v>64</v>
      </c>
      <c r="V21" s="58" t="s">
        <v>87</v>
      </c>
      <c r="W21" s="58"/>
      <c r="X21" s="58">
        <v>1120</v>
      </c>
      <c r="Y21" s="63"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IMPLEMENTACIÓN DEL MODELO DE GESTIÓN DE TÉCNOLOGIA DE LA INFORMACIÓN PARA EL FORTALECIMIENTO INSTITUCIONAL</v>
      </c>
      <c r="Z21" s="64"/>
      <c r="AA21" s="137" t="str">
        <f t="shared" si="1"/>
        <v>% equipos de computo migrados</v>
      </c>
      <c r="AB21" s="137">
        <f t="shared" si="2"/>
        <v>0.75</v>
      </c>
      <c r="AC21" s="9">
        <f>659/922</f>
        <v>0.7147505422993492</v>
      </c>
      <c r="AD21" s="6">
        <f>IFERROR((AC21/AB21),0)</f>
        <v>0.95300072306579897</v>
      </c>
      <c r="AE21" s="127" t="s">
        <v>96</v>
      </c>
      <c r="AF21" s="127" t="s">
        <v>97</v>
      </c>
      <c r="AG21" s="137" t="str">
        <f t="shared" si="3"/>
        <v>% equipos de computo migrados</v>
      </c>
      <c r="AH21" s="27">
        <f t="shared" si="4"/>
        <v>0.25</v>
      </c>
      <c r="AI21" s="59">
        <f>(230-14)/922</f>
        <v>0.23427331887201736</v>
      </c>
      <c r="AJ21" s="6">
        <f t="shared" si="5"/>
        <v>0.93709327548806942</v>
      </c>
      <c r="AK21" s="63" t="s">
        <v>98</v>
      </c>
      <c r="AL21" s="58" t="s">
        <v>99</v>
      </c>
      <c r="AM21" s="137" t="str">
        <f t="shared" si="6"/>
        <v>% equipos de computo migrados</v>
      </c>
      <c r="AN21" s="137">
        <f t="shared" si="7"/>
        <v>0</v>
      </c>
      <c r="AO21" s="58">
        <v>0</v>
      </c>
      <c r="AP21" s="6"/>
      <c r="AQ21" s="58" t="s">
        <v>100</v>
      </c>
      <c r="AR21" s="58"/>
      <c r="AS21" s="137" t="str">
        <f t="shared" si="9"/>
        <v>% equipos de computo migrados</v>
      </c>
      <c r="AT21" s="137">
        <f t="shared" si="10"/>
        <v>0</v>
      </c>
      <c r="AU21" s="61"/>
      <c r="AV21" s="6">
        <f t="shared" si="0"/>
        <v>0</v>
      </c>
      <c r="AW21" s="57"/>
      <c r="AX21" s="58"/>
      <c r="AY21" s="137" t="str">
        <f t="shared" si="11"/>
        <v>% equipos de computo migrados</v>
      </c>
      <c r="AZ21" s="137">
        <f t="shared" si="12"/>
        <v>1</v>
      </c>
      <c r="BA21" s="9">
        <f t="shared" si="13"/>
        <v>0.94902386117136661</v>
      </c>
      <c r="BB21" s="56"/>
      <c r="BC21" s="57"/>
    </row>
    <row r="22" spans="1:56" ht="183" customHeight="1">
      <c r="A22" s="124">
        <v>5</v>
      </c>
      <c r="B22" s="206"/>
      <c r="C22" s="205"/>
      <c r="D22" s="205"/>
      <c r="E22" s="107" t="s">
        <v>101</v>
      </c>
      <c r="F22" s="113">
        <v>0.12</v>
      </c>
      <c r="G22" s="108" t="s">
        <v>56</v>
      </c>
      <c r="H22" s="105" t="s">
        <v>102</v>
      </c>
      <c r="I22" s="109" t="s">
        <v>103</v>
      </c>
      <c r="J22" s="110" t="s">
        <v>59</v>
      </c>
      <c r="K22" s="108" t="s">
        <v>60</v>
      </c>
      <c r="L22" s="108" t="s">
        <v>104</v>
      </c>
      <c r="M22" s="108">
        <v>0</v>
      </c>
      <c r="N22" s="108">
        <v>0</v>
      </c>
      <c r="O22" s="108">
        <v>0</v>
      </c>
      <c r="P22" s="111">
        <v>0.1</v>
      </c>
      <c r="Q22" s="111">
        <v>0.1</v>
      </c>
      <c r="R22" s="137" t="s">
        <v>95</v>
      </c>
      <c r="S22" s="58" t="s">
        <v>62</v>
      </c>
      <c r="T22" s="58" t="s">
        <v>63</v>
      </c>
      <c r="U22" s="58" t="s">
        <v>64</v>
      </c>
      <c r="V22" s="58" t="s">
        <v>87</v>
      </c>
      <c r="W22" s="58"/>
      <c r="X22" s="58">
        <v>1120</v>
      </c>
      <c r="Y22" s="63"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IMPLEMENTACIÓN DEL MODELO DE GESTIÓN DE TÉCNOLOGIA DE LA INFORMACIÓN PARA EL FORTALECIMIENTO INSTITUCIONAL</v>
      </c>
      <c r="Z22" s="64"/>
      <c r="AA22" s="137" t="str">
        <f t="shared" si="1"/>
        <v>% equipos de computo renovados</v>
      </c>
      <c r="AB22" s="137">
        <f t="shared" si="2"/>
        <v>0</v>
      </c>
      <c r="AC22" s="128"/>
      <c r="AD22" s="6"/>
      <c r="AE22" s="127" t="s">
        <v>105</v>
      </c>
      <c r="AF22" s="127"/>
      <c r="AG22" s="137" t="str">
        <f t="shared" si="3"/>
        <v>% equipos de computo renovados</v>
      </c>
      <c r="AH22" s="27">
        <f t="shared" si="4"/>
        <v>0</v>
      </c>
      <c r="AI22" s="59">
        <v>0</v>
      </c>
      <c r="AJ22" s="6"/>
      <c r="AK22" s="63" t="s">
        <v>77</v>
      </c>
      <c r="AL22" s="58"/>
      <c r="AM22" s="137" t="str">
        <f t="shared" si="6"/>
        <v>% equipos de computo renovados</v>
      </c>
      <c r="AN22" s="137">
        <f t="shared" si="7"/>
        <v>0</v>
      </c>
      <c r="AO22" s="58"/>
      <c r="AP22" s="6"/>
      <c r="AQ22" s="63" t="s">
        <v>77</v>
      </c>
      <c r="AR22" s="58"/>
      <c r="AS22" s="137" t="str">
        <f t="shared" si="9"/>
        <v>% equipos de computo renovados</v>
      </c>
      <c r="AT22" s="137">
        <f t="shared" si="10"/>
        <v>0.1</v>
      </c>
      <c r="AU22" s="61"/>
      <c r="AV22" s="6">
        <f t="shared" si="0"/>
        <v>0</v>
      </c>
      <c r="AW22" s="57"/>
      <c r="AX22" s="58"/>
      <c r="AY22" s="137" t="str">
        <f t="shared" si="11"/>
        <v>% equipos de computo renovados</v>
      </c>
      <c r="AZ22" s="137">
        <f t="shared" si="12"/>
        <v>0.1</v>
      </c>
      <c r="BA22" s="9">
        <f t="shared" si="13"/>
        <v>0</v>
      </c>
      <c r="BB22" s="56"/>
      <c r="BC22" s="57"/>
    </row>
    <row r="23" spans="1:56" ht="183" customHeight="1">
      <c r="A23" s="124">
        <v>6</v>
      </c>
      <c r="B23" s="206"/>
      <c r="C23" s="168" t="s">
        <v>106</v>
      </c>
      <c r="D23" s="137" t="s">
        <v>107</v>
      </c>
      <c r="E23" s="104" t="s">
        <v>108</v>
      </c>
      <c r="F23" s="113">
        <v>0.15</v>
      </c>
      <c r="G23" s="108" t="s">
        <v>56</v>
      </c>
      <c r="H23" s="105" t="s">
        <v>109</v>
      </c>
      <c r="I23" s="109" t="s">
        <v>110</v>
      </c>
      <c r="J23" s="110" t="s">
        <v>59</v>
      </c>
      <c r="K23" s="108" t="s">
        <v>60</v>
      </c>
      <c r="L23" s="108" t="s">
        <v>109</v>
      </c>
      <c r="M23" s="108">
        <v>0</v>
      </c>
      <c r="N23" s="108">
        <v>0</v>
      </c>
      <c r="O23" s="108">
        <v>0</v>
      </c>
      <c r="P23" s="108">
        <v>3</v>
      </c>
      <c r="Q23" s="108">
        <v>3</v>
      </c>
      <c r="R23" s="137" t="s">
        <v>61</v>
      </c>
      <c r="S23" s="58" t="s">
        <v>62</v>
      </c>
      <c r="T23" s="58" t="s">
        <v>63</v>
      </c>
      <c r="U23" s="58" t="s">
        <v>64</v>
      </c>
      <c r="V23" s="58" t="s">
        <v>111</v>
      </c>
      <c r="W23" s="58"/>
      <c r="X23" s="58"/>
      <c r="Y23" s="63"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64"/>
      <c r="AA23" s="137" t="str">
        <f t="shared" si="1"/>
        <v>Sistemas de alta disponiblidad implementados</v>
      </c>
      <c r="AB23" s="137">
        <f t="shared" si="2"/>
        <v>0</v>
      </c>
      <c r="AC23" s="58">
        <v>0</v>
      </c>
      <c r="AD23" s="6"/>
      <c r="AE23" s="62" t="s">
        <v>65</v>
      </c>
      <c r="AF23" s="62" t="s">
        <v>66</v>
      </c>
      <c r="AG23" s="137" t="str">
        <f t="shared" si="3"/>
        <v>Sistemas de alta disponiblidad implementados</v>
      </c>
      <c r="AH23" s="27">
        <f t="shared" si="4"/>
        <v>0</v>
      </c>
      <c r="AI23" s="59">
        <v>0</v>
      </c>
      <c r="AJ23" s="6"/>
      <c r="AK23" s="63" t="s">
        <v>77</v>
      </c>
      <c r="AL23" s="58"/>
      <c r="AM23" s="137" t="str">
        <f t="shared" si="6"/>
        <v>Sistemas de alta disponiblidad implementados</v>
      </c>
      <c r="AN23" s="137">
        <f t="shared" si="7"/>
        <v>0</v>
      </c>
      <c r="AO23" s="58"/>
      <c r="AP23" s="6"/>
      <c r="AQ23" s="63" t="s">
        <v>77</v>
      </c>
      <c r="AR23" s="58"/>
      <c r="AS23" s="137" t="str">
        <f t="shared" si="9"/>
        <v>Sistemas de alta disponiblidad implementados</v>
      </c>
      <c r="AT23" s="137">
        <f t="shared" si="10"/>
        <v>3</v>
      </c>
      <c r="AU23" s="61"/>
      <c r="AV23" s="6">
        <f t="shared" si="0"/>
        <v>0</v>
      </c>
      <c r="AW23" s="57"/>
      <c r="AX23" s="58"/>
      <c r="AY23" s="137" t="str">
        <f t="shared" si="11"/>
        <v>Sistemas de alta disponiblidad implementados</v>
      </c>
      <c r="AZ23" s="137">
        <f t="shared" si="12"/>
        <v>3</v>
      </c>
      <c r="BA23" s="9">
        <f t="shared" si="13"/>
        <v>0</v>
      </c>
      <c r="BB23" s="56"/>
      <c r="BC23" s="57"/>
    </row>
    <row r="24" spans="1:56" ht="183" customHeight="1">
      <c r="A24" s="124">
        <v>7</v>
      </c>
      <c r="B24" s="206"/>
      <c r="C24" s="168"/>
      <c r="D24" s="168" t="s">
        <v>112</v>
      </c>
      <c r="E24" s="121" t="s">
        <v>113</v>
      </c>
      <c r="F24" s="114">
        <v>0.1</v>
      </c>
      <c r="G24" s="108" t="s">
        <v>82</v>
      </c>
      <c r="H24" s="105" t="s">
        <v>114</v>
      </c>
      <c r="I24" s="109" t="s">
        <v>115</v>
      </c>
      <c r="J24" s="110" t="s">
        <v>59</v>
      </c>
      <c r="K24" s="108" t="s">
        <v>85</v>
      </c>
      <c r="L24" s="108" t="s">
        <v>116</v>
      </c>
      <c r="M24" s="108">
        <v>0</v>
      </c>
      <c r="N24" s="111">
        <v>0.05</v>
      </c>
      <c r="O24" s="111">
        <v>0.15</v>
      </c>
      <c r="P24" s="111">
        <v>0.2</v>
      </c>
      <c r="Q24" s="111">
        <v>0.2</v>
      </c>
      <c r="R24" s="137" t="s">
        <v>76</v>
      </c>
      <c r="S24" s="58" t="s">
        <v>62</v>
      </c>
      <c r="T24" s="58" t="s">
        <v>63</v>
      </c>
      <c r="U24" s="58" t="s">
        <v>64</v>
      </c>
      <c r="V24" s="58" t="s">
        <v>111</v>
      </c>
      <c r="W24" s="58"/>
      <c r="X24" s="58"/>
      <c r="Y24" s="63"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64"/>
      <c r="AA24" s="137" t="str">
        <f t="shared" si="1"/>
        <v>% Reducción de tiempo de respuesta</v>
      </c>
      <c r="AB24" s="137">
        <f t="shared" si="2"/>
        <v>0</v>
      </c>
      <c r="AC24" s="58">
        <v>0</v>
      </c>
      <c r="AD24" s="6"/>
      <c r="AE24" s="62" t="s">
        <v>65</v>
      </c>
      <c r="AF24" s="62" t="s">
        <v>66</v>
      </c>
      <c r="AG24" s="137" t="str">
        <f t="shared" si="3"/>
        <v>% Reducción de tiempo de respuesta</v>
      </c>
      <c r="AH24" s="27">
        <f t="shared" si="4"/>
        <v>0.05</v>
      </c>
      <c r="AI24" s="59">
        <v>0.05</v>
      </c>
      <c r="AJ24" s="6">
        <f t="shared" si="5"/>
        <v>1</v>
      </c>
      <c r="AK24" s="63" t="s">
        <v>117</v>
      </c>
      <c r="AL24" s="58" t="s">
        <v>118</v>
      </c>
      <c r="AM24" s="137" t="str">
        <f t="shared" si="6"/>
        <v>% Reducción de tiempo de respuesta</v>
      </c>
      <c r="AN24" s="9">
        <f t="shared" si="7"/>
        <v>0.15</v>
      </c>
      <c r="AO24" s="59">
        <f>(93%-87%)+AI24</f>
        <v>0.11000000000000006</v>
      </c>
      <c r="AP24" s="6">
        <f t="shared" si="8"/>
        <v>0.73333333333333373</v>
      </c>
      <c r="AQ24" s="58" t="s">
        <v>213</v>
      </c>
      <c r="AR24" s="58"/>
      <c r="AS24" s="137" t="str">
        <f t="shared" si="9"/>
        <v>% Reducción de tiempo de respuesta</v>
      </c>
      <c r="AT24" s="137">
        <f t="shared" si="10"/>
        <v>0.2</v>
      </c>
      <c r="AU24" s="61"/>
      <c r="AV24" s="6">
        <f t="shared" si="0"/>
        <v>0</v>
      </c>
      <c r="AW24" s="57"/>
      <c r="AX24" s="58"/>
      <c r="AY24" s="137" t="str">
        <f t="shared" si="11"/>
        <v>% Reducción de tiempo de respuesta</v>
      </c>
      <c r="AZ24" s="137">
        <f t="shared" si="12"/>
        <v>0.2</v>
      </c>
      <c r="BA24" s="9">
        <f t="shared" si="13"/>
        <v>0.16000000000000006</v>
      </c>
      <c r="BB24" s="56"/>
      <c r="BC24" s="57"/>
      <c r="BD24" t="s">
        <v>212</v>
      </c>
    </row>
    <row r="25" spans="1:56" ht="183" customHeight="1" thickBot="1">
      <c r="A25" s="124">
        <v>8</v>
      </c>
      <c r="B25" s="207"/>
      <c r="C25" s="168"/>
      <c r="D25" s="168"/>
      <c r="E25" s="115" t="s">
        <v>119</v>
      </c>
      <c r="F25" s="116">
        <v>0.08</v>
      </c>
      <c r="G25" s="117" t="s">
        <v>56</v>
      </c>
      <c r="H25" s="118" t="s">
        <v>120</v>
      </c>
      <c r="I25" s="109" t="s">
        <v>121</v>
      </c>
      <c r="J25" s="110" t="s">
        <v>59</v>
      </c>
      <c r="K25" s="117" t="s">
        <v>60</v>
      </c>
      <c r="L25" s="117" t="s">
        <v>122</v>
      </c>
      <c r="M25" s="117">
        <v>0</v>
      </c>
      <c r="N25" s="117">
        <v>0</v>
      </c>
      <c r="O25" s="117">
        <v>0</v>
      </c>
      <c r="P25" s="117">
        <v>6</v>
      </c>
      <c r="Q25" s="117">
        <v>6</v>
      </c>
      <c r="R25" s="137" t="s">
        <v>76</v>
      </c>
      <c r="S25" s="119" t="s">
        <v>62</v>
      </c>
      <c r="T25" s="58" t="s">
        <v>63</v>
      </c>
      <c r="U25" s="58" t="s">
        <v>64</v>
      </c>
      <c r="V25" s="58"/>
      <c r="W25" s="58"/>
      <c r="X25" s="58"/>
      <c r="Y25" s="63"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64"/>
      <c r="AA25" s="137" t="str">
        <f t="shared" ref="AA25:AA32" si="14">H25</f>
        <v>Procesos de gestión de servicios de TI implementados</v>
      </c>
      <c r="AB25" s="137">
        <f t="shared" ref="AB25:AC32" si="15">M25</f>
        <v>0</v>
      </c>
      <c r="AC25" s="58">
        <v>0</v>
      </c>
      <c r="AD25" s="6"/>
      <c r="AE25" s="62" t="s">
        <v>65</v>
      </c>
      <c r="AF25" s="62" t="s">
        <v>66</v>
      </c>
      <c r="AG25" s="137" t="str">
        <f t="shared" ref="AG25:AG32" si="16">H25</f>
        <v>Procesos de gestión de servicios de TI implementados</v>
      </c>
      <c r="AH25" s="27">
        <f t="shared" ref="AH25:AI32" si="17">N25</f>
        <v>0</v>
      </c>
      <c r="AI25" s="59">
        <v>0</v>
      </c>
      <c r="AJ25" s="6"/>
      <c r="AK25" s="63" t="s">
        <v>77</v>
      </c>
      <c r="AL25" s="58"/>
      <c r="AM25" s="137" t="str">
        <f t="shared" ref="AM25:AM32" si="18">H25</f>
        <v>Procesos de gestión de servicios de TI implementados</v>
      </c>
      <c r="AN25" s="27">
        <f t="shared" ref="AN25:AO32" si="19">O25</f>
        <v>0</v>
      </c>
      <c r="AO25" s="27">
        <v>3</v>
      </c>
      <c r="AP25" s="27"/>
      <c r="AQ25" s="58" t="s">
        <v>123</v>
      </c>
      <c r="AR25" s="58" t="s">
        <v>62</v>
      </c>
      <c r="AS25" s="137" t="str">
        <f t="shared" ref="AS25" si="20">H25</f>
        <v>Procesos de gestión de servicios de TI implementados</v>
      </c>
      <c r="AT25" s="27">
        <f t="shared" ref="AT25" si="21">P25</f>
        <v>6</v>
      </c>
      <c r="AU25" s="27">
        <v>6</v>
      </c>
      <c r="AV25" s="27">
        <f t="shared" si="0"/>
        <v>1</v>
      </c>
      <c r="AW25" s="57"/>
      <c r="AX25" s="58"/>
      <c r="AY25" s="137" t="str">
        <f t="shared" ref="AY25" si="22">H25</f>
        <v>Procesos de gestión de servicios de TI implementados</v>
      </c>
      <c r="AZ25" s="137">
        <f t="shared" ref="AZ25" si="23">Q25</f>
        <v>6</v>
      </c>
      <c r="BA25" s="9">
        <f t="shared" ref="BA25" si="24">IF(K25="CONSTANTE",AVERAGE(AC25,AI25,AO25,AU25),(SUM(AC25,AI25,AO25,AU25)))</f>
        <v>9</v>
      </c>
      <c r="BB25" s="56"/>
      <c r="BC25" s="57"/>
    </row>
    <row r="26" spans="1:56" ht="68.25" customHeight="1" thickBot="1">
      <c r="A26" s="124">
        <v>9</v>
      </c>
      <c r="B26" s="168" t="s">
        <v>124</v>
      </c>
      <c r="C26" s="204"/>
      <c r="D26" s="120"/>
      <c r="E26" s="76" t="s">
        <v>125</v>
      </c>
      <c r="F26" s="77">
        <v>0.02</v>
      </c>
      <c r="G26" s="78" t="s">
        <v>126</v>
      </c>
      <c r="H26" s="98" t="s">
        <v>127</v>
      </c>
      <c r="I26" s="71" t="s">
        <v>128</v>
      </c>
      <c r="J26" s="79" t="s">
        <v>59</v>
      </c>
      <c r="K26" s="137" t="s">
        <v>60</v>
      </c>
      <c r="L26" s="79" t="s">
        <v>129</v>
      </c>
      <c r="M26" s="80">
        <v>0</v>
      </c>
      <c r="N26" s="80">
        <v>0</v>
      </c>
      <c r="O26" s="80">
        <v>0</v>
      </c>
      <c r="P26" s="83">
        <v>1</v>
      </c>
      <c r="Q26" s="83">
        <v>1</v>
      </c>
      <c r="R26" s="79" t="s">
        <v>61</v>
      </c>
      <c r="S26" s="79" t="s">
        <v>130</v>
      </c>
      <c r="T26" s="58"/>
      <c r="U26" s="58"/>
      <c r="V26" s="58"/>
      <c r="W26" s="58"/>
      <c r="X26" s="58"/>
      <c r="Y26" s="63"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64"/>
      <c r="AA26" s="143" t="str">
        <f t="shared" si="14"/>
        <v>Definir linea base de conumo de papel</v>
      </c>
      <c r="AB26" s="143">
        <f t="shared" si="15"/>
        <v>0</v>
      </c>
      <c r="AC26" s="79">
        <v>0</v>
      </c>
      <c r="AD26" s="144"/>
      <c r="AE26" s="62"/>
      <c r="AF26" s="62" t="s">
        <v>66</v>
      </c>
      <c r="AG26" s="143" t="str">
        <f t="shared" si="16"/>
        <v>Definir linea base de conumo de papel</v>
      </c>
      <c r="AH26" s="149">
        <f t="shared" si="17"/>
        <v>0</v>
      </c>
      <c r="AI26" s="149">
        <f t="shared" si="17"/>
        <v>0</v>
      </c>
      <c r="AJ26" s="148"/>
      <c r="AK26" s="79" t="s">
        <v>214</v>
      </c>
      <c r="AL26" s="58"/>
      <c r="AM26" s="143" t="str">
        <f t="shared" si="18"/>
        <v>Definir linea base de conumo de papel</v>
      </c>
      <c r="AN26" s="143">
        <f t="shared" si="19"/>
        <v>0</v>
      </c>
      <c r="AO26" s="143">
        <f t="shared" si="19"/>
        <v>1</v>
      </c>
      <c r="AP26" s="148"/>
      <c r="AQ26" s="79" t="s">
        <v>214</v>
      </c>
      <c r="AR26" s="58"/>
      <c r="AS26" s="137" t="str">
        <f t="shared" si="9"/>
        <v>Definir linea base de conumo de papel</v>
      </c>
      <c r="AT26" s="9">
        <f t="shared" si="10"/>
        <v>1</v>
      </c>
      <c r="AU26" s="61"/>
      <c r="AV26" s="6">
        <f t="shared" si="0"/>
        <v>0</v>
      </c>
      <c r="AW26" s="57"/>
      <c r="AX26" s="58"/>
      <c r="AY26" s="137" t="str">
        <f t="shared" si="11"/>
        <v>Definir linea base de conumo de papel</v>
      </c>
      <c r="AZ26" s="137">
        <f t="shared" si="12"/>
        <v>1</v>
      </c>
      <c r="BA26" s="9">
        <f t="shared" si="13"/>
        <v>1</v>
      </c>
      <c r="BB26" s="56"/>
      <c r="BC26" s="57"/>
    </row>
    <row r="27" spans="1:56" ht="78.75" customHeight="1" thickBot="1">
      <c r="A27" s="124">
        <v>10</v>
      </c>
      <c r="B27" s="168"/>
      <c r="C27" s="204"/>
      <c r="D27" s="58"/>
      <c r="E27" s="81" t="s">
        <v>131</v>
      </c>
      <c r="F27" s="73">
        <v>0.04</v>
      </c>
      <c r="G27" s="74" t="s">
        <v>132</v>
      </c>
      <c r="H27" s="82" t="s">
        <v>133</v>
      </c>
      <c r="I27" s="71" t="s">
        <v>133</v>
      </c>
      <c r="J27" s="58" t="s">
        <v>59</v>
      </c>
      <c r="K27" s="137" t="s">
        <v>60</v>
      </c>
      <c r="L27" s="58" t="s">
        <v>134</v>
      </c>
      <c r="M27" s="60">
        <v>0</v>
      </c>
      <c r="N27" s="60">
        <v>0</v>
      </c>
      <c r="O27" s="60">
        <v>0</v>
      </c>
      <c r="P27" s="83">
        <v>1</v>
      </c>
      <c r="Q27" s="83">
        <v>1</v>
      </c>
      <c r="R27" s="58" t="s">
        <v>61</v>
      </c>
      <c r="S27" s="58" t="s">
        <v>135</v>
      </c>
      <c r="T27" s="58"/>
      <c r="U27" s="58"/>
      <c r="V27" s="58"/>
      <c r="W27" s="58"/>
      <c r="X27" s="58"/>
      <c r="Y27" s="63"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64"/>
      <c r="AA27" s="143" t="str">
        <f t="shared" si="14"/>
        <v>Línea base del perfil del riesgo</v>
      </c>
      <c r="AB27" s="143">
        <f t="shared" si="15"/>
        <v>0</v>
      </c>
      <c r="AC27" s="79">
        <v>0</v>
      </c>
      <c r="AD27" s="144"/>
      <c r="AE27" s="62"/>
      <c r="AF27" s="62" t="s">
        <v>66</v>
      </c>
      <c r="AG27" s="143" t="str">
        <f t="shared" si="16"/>
        <v>Línea base del perfil del riesgo</v>
      </c>
      <c r="AH27" s="149">
        <f t="shared" si="17"/>
        <v>0</v>
      </c>
      <c r="AI27" s="149">
        <f t="shared" si="17"/>
        <v>0</v>
      </c>
      <c r="AJ27" s="148"/>
      <c r="AK27" s="79" t="s">
        <v>214</v>
      </c>
      <c r="AL27" s="58"/>
      <c r="AM27" s="143" t="str">
        <f t="shared" si="18"/>
        <v>Línea base del perfil del riesgo</v>
      </c>
      <c r="AN27" s="143">
        <f t="shared" si="19"/>
        <v>0</v>
      </c>
      <c r="AO27" s="143">
        <f t="shared" si="19"/>
        <v>1</v>
      </c>
      <c r="AP27" s="148"/>
      <c r="AQ27" s="79" t="s">
        <v>214</v>
      </c>
      <c r="AR27" s="58"/>
      <c r="AS27" s="137" t="str">
        <f t="shared" si="9"/>
        <v>Línea base del perfil del riesgo</v>
      </c>
      <c r="AT27" s="137">
        <f t="shared" si="10"/>
        <v>1</v>
      </c>
      <c r="AU27" s="60"/>
      <c r="AV27" s="6">
        <f t="shared" si="0"/>
        <v>0</v>
      </c>
      <c r="AW27" s="57"/>
      <c r="AX27" s="58"/>
      <c r="AY27" s="137" t="str">
        <f t="shared" si="11"/>
        <v>Línea base del perfil del riesgo</v>
      </c>
      <c r="AZ27" s="137">
        <f t="shared" si="12"/>
        <v>1</v>
      </c>
      <c r="BA27" s="9">
        <f t="shared" si="13"/>
        <v>1</v>
      </c>
      <c r="BB27" s="56"/>
      <c r="BC27" s="57"/>
    </row>
    <row r="28" spans="1:56" ht="97.5" customHeight="1" thickBot="1">
      <c r="A28" s="124">
        <v>11</v>
      </c>
      <c r="B28" s="168"/>
      <c r="C28" s="204"/>
      <c r="D28" s="58"/>
      <c r="E28" s="81" t="s">
        <v>136</v>
      </c>
      <c r="F28" s="65">
        <v>0.06</v>
      </c>
      <c r="G28" s="74" t="s">
        <v>126</v>
      </c>
      <c r="H28" s="97" t="s">
        <v>137</v>
      </c>
      <c r="I28" s="71" t="s">
        <v>138</v>
      </c>
      <c r="J28" s="58" t="s">
        <v>59</v>
      </c>
      <c r="K28" s="137" t="s">
        <v>139</v>
      </c>
      <c r="L28" s="58" t="s">
        <v>140</v>
      </c>
      <c r="M28" s="60">
        <v>1</v>
      </c>
      <c r="N28" s="60">
        <v>1</v>
      </c>
      <c r="O28" s="60">
        <v>1</v>
      </c>
      <c r="P28" s="60">
        <v>1</v>
      </c>
      <c r="Q28" s="60">
        <v>1</v>
      </c>
      <c r="R28" s="58" t="s">
        <v>61</v>
      </c>
      <c r="S28" s="58" t="s">
        <v>141</v>
      </c>
      <c r="T28" s="58"/>
      <c r="U28" s="58"/>
      <c r="V28" s="58"/>
      <c r="W28" s="58"/>
      <c r="X28" s="58"/>
      <c r="Y28" s="63"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64"/>
      <c r="AA28" s="143" t="str">
        <f t="shared" si="14"/>
        <v>Acciones correctivas documentadas y vigentes</v>
      </c>
      <c r="AB28" s="145">
        <v>1</v>
      </c>
      <c r="AC28" s="146">
        <v>0.7</v>
      </c>
      <c r="AD28" s="144">
        <f t="shared" ref="AD28:AD32" si="25">(AC28/AB28)</f>
        <v>0.7</v>
      </c>
      <c r="AE28" s="62"/>
      <c r="AF28" s="62" t="s">
        <v>142</v>
      </c>
      <c r="AG28" s="143" t="str">
        <f t="shared" si="16"/>
        <v>Acciones correctivas documentadas y vigentes</v>
      </c>
      <c r="AH28" s="145">
        <f t="shared" si="17"/>
        <v>1</v>
      </c>
      <c r="AI28" s="147">
        <v>0.73</v>
      </c>
      <c r="AJ28" s="148">
        <f t="shared" ref="AJ28:AJ32" si="26">(AI28/AH28)</f>
        <v>0.73</v>
      </c>
      <c r="AK28" s="79" t="s">
        <v>215</v>
      </c>
      <c r="AL28" s="58" t="s">
        <v>143</v>
      </c>
      <c r="AM28" s="143" t="str">
        <f t="shared" si="18"/>
        <v>Acciones correctivas documentadas y vigentes</v>
      </c>
      <c r="AN28" s="145">
        <f t="shared" si="19"/>
        <v>1</v>
      </c>
      <c r="AO28" s="147">
        <v>0.81</v>
      </c>
      <c r="AP28" s="148">
        <f t="shared" ref="AP26:AP32" si="27">(AO28/AN28)</f>
        <v>0.81</v>
      </c>
      <c r="AQ28" s="79" t="s">
        <v>220</v>
      </c>
      <c r="AR28" s="58" t="s">
        <v>143</v>
      </c>
      <c r="AS28" s="137" t="str">
        <f t="shared" si="9"/>
        <v>Acciones correctivas documentadas y vigentes</v>
      </c>
      <c r="AT28" s="137">
        <f t="shared" si="10"/>
        <v>1</v>
      </c>
      <c r="AU28" s="92"/>
      <c r="AV28" s="6">
        <f t="shared" si="0"/>
        <v>0</v>
      </c>
      <c r="AW28" s="57"/>
      <c r="AX28" s="58"/>
      <c r="AY28" s="137" t="str">
        <f t="shared" si="11"/>
        <v>Acciones correctivas documentadas y vigentes</v>
      </c>
      <c r="AZ28" s="137">
        <f t="shared" si="12"/>
        <v>1</v>
      </c>
      <c r="BA28" s="9">
        <f t="shared" si="13"/>
        <v>0.7466666666666667</v>
      </c>
      <c r="BB28" s="56"/>
      <c r="BC28" s="57"/>
    </row>
    <row r="29" spans="1:56" ht="94.5" customHeight="1" thickBot="1">
      <c r="A29" s="124">
        <v>12</v>
      </c>
      <c r="B29" s="168"/>
      <c r="C29" s="204"/>
      <c r="D29" s="58"/>
      <c r="E29" s="84" t="s">
        <v>144</v>
      </c>
      <c r="F29" s="65">
        <v>0.02</v>
      </c>
      <c r="G29" s="74" t="s">
        <v>132</v>
      </c>
      <c r="H29" s="97" t="s">
        <v>145</v>
      </c>
      <c r="I29" s="72" t="s">
        <v>146</v>
      </c>
      <c r="J29" s="58" t="s">
        <v>59</v>
      </c>
      <c r="K29" s="137" t="s">
        <v>139</v>
      </c>
      <c r="L29" s="58" t="s">
        <v>147</v>
      </c>
      <c r="M29" s="60">
        <v>1</v>
      </c>
      <c r="N29" s="60">
        <v>1</v>
      </c>
      <c r="O29" s="60">
        <v>1</v>
      </c>
      <c r="P29" s="60">
        <v>1</v>
      </c>
      <c r="Q29" s="60">
        <v>1</v>
      </c>
      <c r="R29" s="58" t="s">
        <v>61</v>
      </c>
      <c r="S29" s="58" t="s">
        <v>135</v>
      </c>
      <c r="T29" s="58"/>
      <c r="U29" s="58"/>
      <c r="V29" s="58"/>
      <c r="W29" s="58"/>
      <c r="X29" s="58"/>
      <c r="Y29" s="63"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64"/>
      <c r="AA29" s="143" t="str">
        <f t="shared" si="14"/>
        <v>Cumplimiento en reportes de riesgos de manera oportuna</v>
      </c>
      <c r="AB29" s="145">
        <f t="shared" si="15"/>
        <v>1</v>
      </c>
      <c r="AC29" s="146">
        <v>1</v>
      </c>
      <c r="AD29" s="144">
        <f t="shared" si="25"/>
        <v>1</v>
      </c>
      <c r="AE29" s="62"/>
      <c r="AF29" s="62" t="s">
        <v>148</v>
      </c>
      <c r="AG29" s="143" t="str">
        <f t="shared" si="16"/>
        <v>Cumplimiento en reportes de riesgos de manera oportuna</v>
      </c>
      <c r="AH29" s="145">
        <f t="shared" si="17"/>
        <v>1</v>
      </c>
      <c r="AI29" s="147">
        <v>1</v>
      </c>
      <c r="AJ29" s="148">
        <f t="shared" si="26"/>
        <v>1</v>
      </c>
      <c r="AK29" s="79" t="s">
        <v>216</v>
      </c>
      <c r="AL29" s="58" t="s">
        <v>149</v>
      </c>
      <c r="AM29" s="143" t="str">
        <f t="shared" si="18"/>
        <v>Cumplimiento en reportes de riesgos de manera oportuna</v>
      </c>
      <c r="AN29" s="145">
        <f t="shared" si="19"/>
        <v>1</v>
      </c>
      <c r="AO29" s="147">
        <v>1</v>
      </c>
      <c r="AP29" s="148">
        <f t="shared" si="27"/>
        <v>1</v>
      </c>
      <c r="AQ29" s="79" t="s">
        <v>221</v>
      </c>
      <c r="AR29" s="58" t="s">
        <v>149</v>
      </c>
      <c r="AS29" s="137" t="str">
        <f t="shared" si="9"/>
        <v>Cumplimiento en reportes de riesgos de manera oportuna</v>
      </c>
      <c r="AT29" s="137">
        <f t="shared" si="10"/>
        <v>1</v>
      </c>
      <c r="AU29" s="61"/>
      <c r="AV29" s="6">
        <f t="shared" si="0"/>
        <v>0</v>
      </c>
      <c r="AW29" s="57"/>
      <c r="AX29" s="58"/>
      <c r="AY29" s="137" t="str">
        <f t="shared" si="11"/>
        <v>Cumplimiento en reportes de riesgos de manera oportuna</v>
      </c>
      <c r="AZ29" s="137">
        <f t="shared" si="12"/>
        <v>1</v>
      </c>
      <c r="BA29" s="9">
        <f t="shared" si="13"/>
        <v>1</v>
      </c>
      <c r="BB29" s="56"/>
      <c r="BC29" s="57"/>
    </row>
    <row r="30" spans="1:56" ht="94.5" customHeight="1" thickBot="1">
      <c r="A30" s="124">
        <v>13</v>
      </c>
      <c r="B30" s="168"/>
      <c r="C30" s="204"/>
      <c r="D30" s="58"/>
      <c r="E30" s="84" t="s">
        <v>150</v>
      </c>
      <c r="F30" s="65">
        <v>0.02</v>
      </c>
      <c r="G30" s="74" t="s">
        <v>132</v>
      </c>
      <c r="H30" s="97" t="s">
        <v>151</v>
      </c>
      <c r="I30" s="72" t="s">
        <v>152</v>
      </c>
      <c r="J30" s="58" t="s">
        <v>59</v>
      </c>
      <c r="K30" s="137" t="s">
        <v>139</v>
      </c>
      <c r="L30" s="58" t="s">
        <v>153</v>
      </c>
      <c r="M30" s="60">
        <v>1</v>
      </c>
      <c r="N30" s="60">
        <v>1</v>
      </c>
      <c r="O30" s="60">
        <v>1</v>
      </c>
      <c r="P30" s="60">
        <v>1</v>
      </c>
      <c r="Q30" s="60">
        <v>1</v>
      </c>
      <c r="R30" s="58" t="s">
        <v>61</v>
      </c>
      <c r="S30" s="58" t="s">
        <v>154</v>
      </c>
      <c r="T30" s="58"/>
      <c r="U30" s="58"/>
      <c r="V30" s="58"/>
      <c r="W30" s="58"/>
      <c r="X30" s="58"/>
      <c r="Y30" s="63"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64"/>
      <c r="AA30" s="143" t="str">
        <f t="shared" si="14"/>
        <v>Asistencia a las mesas de trabajo relacionadas con el Sistema de Gestión</v>
      </c>
      <c r="AB30" s="145">
        <f t="shared" si="15"/>
        <v>1</v>
      </c>
      <c r="AC30" s="147">
        <v>1</v>
      </c>
      <c r="AD30" s="148">
        <f t="shared" si="25"/>
        <v>1</v>
      </c>
      <c r="AE30" s="62"/>
      <c r="AF30" s="62" t="s">
        <v>155</v>
      </c>
      <c r="AG30" s="143" t="str">
        <f t="shared" si="16"/>
        <v>Asistencia a las mesas de trabajo relacionadas con el Sistema de Gestión</v>
      </c>
      <c r="AH30" s="145">
        <f t="shared" si="17"/>
        <v>1</v>
      </c>
      <c r="AI30" s="147">
        <v>1</v>
      </c>
      <c r="AJ30" s="148">
        <f t="shared" si="26"/>
        <v>1</v>
      </c>
      <c r="AK30" s="79" t="s">
        <v>217</v>
      </c>
      <c r="AL30" s="58" t="s">
        <v>149</v>
      </c>
      <c r="AM30" s="143" t="str">
        <f t="shared" si="18"/>
        <v>Asistencia a las mesas de trabajo relacionadas con el Sistema de Gestión</v>
      </c>
      <c r="AN30" s="145">
        <f t="shared" si="19"/>
        <v>1</v>
      </c>
      <c r="AO30" s="147">
        <v>1</v>
      </c>
      <c r="AP30" s="148">
        <f t="shared" si="27"/>
        <v>1</v>
      </c>
      <c r="AQ30" s="79" t="s">
        <v>222</v>
      </c>
      <c r="AR30" s="58" t="s">
        <v>149</v>
      </c>
      <c r="AS30" s="137" t="str">
        <f t="shared" si="9"/>
        <v>Asistencia a las mesas de trabajo relacionadas con el Sistema de Gestión</v>
      </c>
      <c r="AT30" s="137">
        <f t="shared" si="10"/>
        <v>1</v>
      </c>
      <c r="AU30" s="60"/>
      <c r="AV30" s="6">
        <f t="shared" si="0"/>
        <v>0</v>
      </c>
      <c r="AW30" s="57"/>
      <c r="AX30" s="58"/>
      <c r="AY30" s="137" t="str">
        <f t="shared" si="11"/>
        <v>Asistencia a las mesas de trabajo relacionadas con el Sistema de Gestión</v>
      </c>
      <c r="AZ30" s="137">
        <f t="shared" si="12"/>
        <v>1</v>
      </c>
      <c r="BA30" s="9">
        <f t="shared" si="13"/>
        <v>1</v>
      </c>
      <c r="BB30" s="56"/>
      <c r="BC30" s="57"/>
    </row>
    <row r="31" spans="1:56" ht="94.5" customHeight="1" thickBot="1">
      <c r="A31" s="124">
        <v>14</v>
      </c>
      <c r="B31" s="168"/>
      <c r="C31" s="204"/>
      <c r="D31" s="58"/>
      <c r="E31" s="84" t="s">
        <v>156</v>
      </c>
      <c r="F31" s="75">
        <v>0.02</v>
      </c>
      <c r="G31" s="74" t="s">
        <v>132</v>
      </c>
      <c r="H31" s="97" t="s">
        <v>157</v>
      </c>
      <c r="I31" s="71" t="s">
        <v>158</v>
      </c>
      <c r="J31" s="58" t="s">
        <v>59</v>
      </c>
      <c r="K31" s="137" t="s">
        <v>139</v>
      </c>
      <c r="L31" s="58" t="s">
        <v>159</v>
      </c>
      <c r="M31" s="60">
        <v>1</v>
      </c>
      <c r="N31" s="60">
        <v>1</v>
      </c>
      <c r="O31" s="60">
        <v>1</v>
      </c>
      <c r="P31" s="60">
        <v>1</v>
      </c>
      <c r="Q31" s="60">
        <v>1</v>
      </c>
      <c r="R31" s="58" t="s">
        <v>61</v>
      </c>
      <c r="S31" s="58"/>
      <c r="T31" s="58"/>
      <c r="U31" s="58"/>
      <c r="V31" s="58"/>
      <c r="W31" s="58"/>
      <c r="X31" s="58"/>
      <c r="Y31" s="63"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64"/>
      <c r="AA31" s="143" t="str">
        <f t="shared" si="14"/>
        <v>Cumplimiento del plan de actualización de los procesos en el marco del Sistema de Gestión</v>
      </c>
      <c r="AB31" s="145">
        <f t="shared" si="15"/>
        <v>1</v>
      </c>
      <c r="AC31" s="145">
        <f t="shared" si="15"/>
        <v>1</v>
      </c>
      <c r="AD31" s="144">
        <f t="shared" si="25"/>
        <v>1</v>
      </c>
      <c r="AE31" s="62"/>
      <c r="AF31" s="62" t="s">
        <v>160</v>
      </c>
      <c r="AG31" s="143" t="str">
        <f t="shared" si="16"/>
        <v>Cumplimiento del plan de actualización de los procesos en el marco del Sistema de Gestión</v>
      </c>
      <c r="AH31" s="145">
        <f t="shared" si="17"/>
        <v>1</v>
      </c>
      <c r="AI31" s="147">
        <v>0.62</v>
      </c>
      <c r="AJ31" s="148">
        <f t="shared" si="26"/>
        <v>0.62</v>
      </c>
      <c r="AK31" s="150" t="s">
        <v>218</v>
      </c>
      <c r="AL31" s="58" t="s">
        <v>62</v>
      </c>
      <c r="AM31" s="143" t="str">
        <f t="shared" si="18"/>
        <v>Cumplimiento del plan de actualización de los procesos en el marco del Sistema de Gestión</v>
      </c>
      <c r="AN31" s="145">
        <f t="shared" si="19"/>
        <v>1</v>
      </c>
      <c r="AO31" s="147">
        <v>0.6</v>
      </c>
      <c r="AP31" s="148">
        <f t="shared" si="27"/>
        <v>0.6</v>
      </c>
      <c r="AQ31" s="150" t="s">
        <v>223</v>
      </c>
      <c r="AR31" s="58" t="s">
        <v>62</v>
      </c>
      <c r="AS31" s="137" t="str">
        <f t="shared" si="9"/>
        <v>Cumplimiento del plan de actualización de los procesos en el marco del Sistema de Gestión</v>
      </c>
      <c r="AT31" s="137">
        <f t="shared" si="10"/>
        <v>1</v>
      </c>
      <c r="AU31" s="61"/>
      <c r="AV31" s="6">
        <f t="shared" si="0"/>
        <v>0</v>
      </c>
      <c r="AW31" s="57"/>
      <c r="AX31" s="58"/>
      <c r="AY31" s="137" t="str">
        <f t="shared" si="11"/>
        <v>Cumplimiento del plan de actualización de los procesos en el marco del Sistema de Gestión</v>
      </c>
      <c r="AZ31" s="137">
        <f t="shared" si="12"/>
        <v>1</v>
      </c>
      <c r="BA31" s="9">
        <f t="shared" si="13"/>
        <v>0.7400000000000001</v>
      </c>
      <c r="BB31" s="56"/>
      <c r="BC31" s="57"/>
    </row>
    <row r="32" spans="1:56" ht="150" customHeight="1" thickBot="1">
      <c r="A32" s="124">
        <v>15</v>
      </c>
      <c r="B32" s="168"/>
      <c r="C32" s="205"/>
      <c r="D32" s="58"/>
      <c r="E32" s="85" t="s">
        <v>161</v>
      </c>
      <c r="F32" s="86">
        <v>0.02</v>
      </c>
      <c r="G32" s="87" t="s">
        <v>132</v>
      </c>
      <c r="H32" s="99" t="s">
        <v>162</v>
      </c>
      <c r="I32" s="88" t="s">
        <v>163</v>
      </c>
      <c r="J32" s="89" t="s">
        <v>59</v>
      </c>
      <c r="K32" s="90" t="s">
        <v>139</v>
      </c>
      <c r="L32" s="89" t="s">
        <v>164</v>
      </c>
      <c r="M32" s="91">
        <v>1</v>
      </c>
      <c r="N32" s="91">
        <v>1</v>
      </c>
      <c r="O32" s="91">
        <v>1</v>
      </c>
      <c r="P32" s="91">
        <v>1</v>
      </c>
      <c r="Q32" s="91">
        <v>1</v>
      </c>
      <c r="R32" s="89" t="s">
        <v>61</v>
      </c>
      <c r="S32" s="89" t="s">
        <v>165</v>
      </c>
      <c r="T32" s="58"/>
      <c r="U32" s="58"/>
      <c r="V32" s="58"/>
      <c r="W32" s="58"/>
      <c r="X32" s="58"/>
      <c r="Y32" s="63"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64"/>
      <c r="AA32" s="143" t="str">
        <f t="shared" si="14"/>
        <v>Cumplimiento oportuno Plan Anticorrupción 2017</v>
      </c>
      <c r="AB32" s="145">
        <f t="shared" si="15"/>
        <v>1</v>
      </c>
      <c r="AC32" s="147">
        <v>0.67</v>
      </c>
      <c r="AD32" s="148">
        <f t="shared" si="25"/>
        <v>0.67</v>
      </c>
      <c r="AE32" s="62"/>
      <c r="AF32" s="62" t="s">
        <v>166</v>
      </c>
      <c r="AG32" s="143" t="str">
        <f t="shared" si="16"/>
        <v>Cumplimiento oportuno Plan Anticorrupción 2017</v>
      </c>
      <c r="AH32" s="145">
        <f t="shared" si="17"/>
        <v>1</v>
      </c>
      <c r="AI32" s="146">
        <v>1</v>
      </c>
      <c r="AJ32" s="148">
        <f t="shared" si="26"/>
        <v>1</v>
      </c>
      <c r="AK32" s="79" t="s">
        <v>219</v>
      </c>
      <c r="AL32" s="58" t="s">
        <v>149</v>
      </c>
      <c r="AM32" s="143" t="str">
        <f t="shared" si="18"/>
        <v>Cumplimiento oportuno Plan Anticorrupción 2017</v>
      </c>
      <c r="AN32" s="145">
        <f t="shared" si="19"/>
        <v>1</v>
      </c>
      <c r="AO32" s="147">
        <v>1</v>
      </c>
      <c r="AP32" s="148">
        <f t="shared" si="27"/>
        <v>1</v>
      </c>
      <c r="AQ32" s="79" t="s">
        <v>224</v>
      </c>
      <c r="AR32" s="58" t="s">
        <v>149</v>
      </c>
      <c r="AS32" s="137" t="str">
        <f t="shared" si="9"/>
        <v>Cumplimiento oportuno Plan Anticorrupción 2017</v>
      </c>
      <c r="AT32" s="137">
        <f t="shared" si="10"/>
        <v>1</v>
      </c>
      <c r="AU32" s="61"/>
      <c r="AV32" s="6">
        <f t="shared" si="0"/>
        <v>0</v>
      </c>
      <c r="AW32" s="57"/>
      <c r="AX32" s="58"/>
      <c r="AY32" s="137" t="str">
        <f t="shared" si="11"/>
        <v>Cumplimiento oportuno Plan Anticorrupción 2017</v>
      </c>
      <c r="AZ32" s="137">
        <f t="shared" si="12"/>
        <v>1</v>
      </c>
      <c r="BA32" s="9">
        <f t="shared" si="13"/>
        <v>0.89</v>
      </c>
      <c r="BB32" s="56"/>
      <c r="BC32" s="57"/>
    </row>
    <row r="33" spans="1:55" ht="95.25" customHeight="1">
      <c r="A33" s="5"/>
      <c r="B33" s="183" t="s">
        <v>167</v>
      </c>
      <c r="C33" s="184"/>
      <c r="D33" s="184"/>
      <c r="E33" s="185"/>
      <c r="F33" s="125">
        <f>SUM(F18:F32)</f>
        <v>1</v>
      </c>
      <c r="G33" s="198"/>
      <c r="H33" s="199"/>
      <c r="I33" s="199"/>
      <c r="J33" s="199"/>
      <c r="K33" s="199"/>
      <c r="L33" s="199"/>
      <c r="M33" s="199"/>
      <c r="N33" s="199"/>
      <c r="O33" s="199"/>
      <c r="P33" s="199"/>
      <c r="Q33" s="199"/>
      <c r="R33" s="199"/>
      <c r="S33" s="199"/>
      <c r="T33" s="199"/>
      <c r="U33" s="199"/>
      <c r="V33" s="199"/>
      <c r="W33" s="199"/>
      <c r="X33" s="199"/>
      <c r="Y33" s="199"/>
      <c r="Z33" s="200"/>
      <c r="AA33" s="189" t="s">
        <v>168</v>
      </c>
      <c r="AB33" s="190"/>
      <c r="AC33" s="191"/>
      <c r="AD33" s="68">
        <f>AVERAGE(AD18:AD32)</f>
        <v>0.88716678717763309</v>
      </c>
      <c r="AE33" s="198"/>
      <c r="AF33" s="200"/>
      <c r="AG33" s="186" t="s">
        <v>169</v>
      </c>
      <c r="AH33" s="187"/>
      <c r="AI33" s="188"/>
      <c r="AJ33" s="68">
        <f>AVERAGE(AJ18:AJ32)</f>
        <v>0.89786045212654031</v>
      </c>
      <c r="AK33" s="198"/>
      <c r="AL33" s="200"/>
      <c r="AM33" s="189" t="s">
        <v>170</v>
      </c>
      <c r="AN33" s="190"/>
      <c r="AO33" s="191"/>
      <c r="AP33" s="68">
        <f>AVERAGE(AP18:AP32)</f>
        <v>0.79370370370370369</v>
      </c>
      <c r="AQ33" s="201"/>
      <c r="AR33" s="202"/>
      <c r="AS33" s="192" t="s">
        <v>171</v>
      </c>
      <c r="AT33" s="193"/>
      <c r="AU33" s="194"/>
      <c r="AV33" s="68">
        <f>AVERAGE(AV18:AV32)</f>
        <v>6.6666666666666666E-2</v>
      </c>
      <c r="AW33" s="69"/>
      <c r="AX33" s="195" t="s">
        <v>172</v>
      </c>
      <c r="AY33" s="196"/>
      <c r="AZ33" s="197"/>
      <c r="BA33" s="70">
        <f>AVERAGE(BA18:BA32)</f>
        <v>1.1838794118914313</v>
      </c>
      <c r="BB33" s="181"/>
      <c r="BC33" s="182"/>
    </row>
    <row r="34" spans="1:55">
      <c r="A34" s="4"/>
      <c r="B34" s="10"/>
      <c r="C34" s="10"/>
      <c r="D34" s="10"/>
      <c r="E34" s="10"/>
      <c r="F34" s="10"/>
      <c r="G34" s="10"/>
      <c r="H34" s="100"/>
      <c r="I34" s="11"/>
      <c r="J34" s="11"/>
      <c r="K34" s="11"/>
      <c r="L34" s="11"/>
      <c r="M34" s="11"/>
      <c r="N34" s="11"/>
      <c r="O34" s="11"/>
      <c r="P34" s="11"/>
      <c r="Q34" s="11"/>
      <c r="R34" s="11"/>
      <c r="S34" s="11"/>
      <c r="T34" s="1"/>
      <c r="U34" s="1"/>
      <c r="V34" s="1"/>
      <c r="W34" s="1"/>
      <c r="X34" s="1"/>
      <c r="Y34" s="1"/>
      <c r="Z34" s="1"/>
      <c r="AA34" s="170"/>
      <c r="AB34" s="170"/>
      <c r="AC34" s="170"/>
      <c r="AD34" s="55"/>
      <c r="AE34" s="15"/>
      <c r="AF34" s="15"/>
      <c r="AG34" s="170"/>
      <c r="AH34" s="170"/>
      <c r="AI34" s="170"/>
      <c r="AJ34" s="55"/>
      <c r="AK34" s="15"/>
      <c r="AL34" s="15"/>
      <c r="AM34" s="170"/>
      <c r="AN34" s="170"/>
      <c r="AO34" s="170"/>
      <c r="AP34" s="55"/>
      <c r="AQ34" s="15"/>
      <c r="AR34" s="15"/>
      <c r="AS34" s="170"/>
      <c r="AT34" s="170"/>
      <c r="AU34" s="170"/>
      <c r="AV34" s="55"/>
      <c r="AW34" s="15"/>
      <c r="AX34" s="15"/>
      <c r="AY34" s="170"/>
      <c r="AZ34" s="170"/>
      <c r="BA34" s="170"/>
      <c r="BB34" s="55"/>
      <c r="BC34" s="1"/>
    </row>
    <row r="35" spans="1:55">
      <c r="A35" s="4"/>
      <c r="B35" s="10"/>
      <c r="C35" s="10"/>
      <c r="D35" s="10"/>
      <c r="E35" s="10"/>
      <c r="F35" s="10"/>
      <c r="G35" s="10"/>
      <c r="H35" s="100"/>
      <c r="I35" s="11"/>
      <c r="J35" s="11"/>
      <c r="K35" s="11"/>
      <c r="L35" s="11"/>
      <c r="M35" s="11"/>
      <c r="N35" s="11"/>
      <c r="O35" s="11"/>
      <c r="P35" s="11"/>
      <c r="Q35" s="11"/>
      <c r="R35" s="11"/>
      <c r="S35" s="11"/>
      <c r="T35" s="1"/>
      <c r="U35" s="1"/>
      <c r="V35" s="1"/>
      <c r="W35" s="1"/>
      <c r="X35" s="1"/>
      <c r="Y35" s="1"/>
      <c r="Z35" s="1"/>
      <c r="AA35" s="139"/>
      <c r="AB35" s="139"/>
      <c r="AC35" s="139"/>
      <c r="AD35" s="55"/>
      <c r="AE35" s="15"/>
      <c r="AF35" s="15"/>
      <c r="AG35" s="139"/>
      <c r="AH35" s="139"/>
      <c r="AI35" s="139"/>
      <c r="AJ35" s="55"/>
      <c r="AK35" s="15"/>
      <c r="AL35" s="15"/>
      <c r="AM35" s="139"/>
      <c r="AN35" s="139"/>
      <c r="AO35" s="139"/>
      <c r="AP35" s="55"/>
      <c r="AQ35" s="15"/>
      <c r="AR35" s="15"/>
      <c r="AS35" s="139"/>
      <c r="AT35" s="139"/>
      <c r="AU35" s="139"/>
      <c r="AV35" s="55"/>
      <c r="AW35" s="15"/>
      <c r="AX35" s="15"/>
      <c r="AY35" s="139"/>
      <c r="AZ35" s="139"/>
      <c r="BA35" s="139"/>
      <c r="BB35" s="55"/>
      <c r="BC35" s="1"/>
    </row>
    <row r="36" spans="1:55" ht="15.75" customHeight="1">
      <c r="A36" s="4"/>
      <c r="B36" s="10"/>
      <c r="C36" s="10"/>
      <c r="D36" s="10"/>
      <c r="E36" s="10"/>
      <c r="F36" s="10"/>
      <c r="G36" s="10"/>
      <c r="H36" s="100"/>
      <c r="I36" s="11"/>
      <c r="J36" s="11"/>
      <c r="K36" s="11"/>
      <c r="L36" s="11"/>
      <c r="M36" s="11"/>
      <c r="N36" s="11"/>
      <c r="O36" s="11"/>
      <c r="P36" s="11"/>
      <c r="Q36" s="11"/>
      <c r="R36" s="11"/>
      <c r="S36" s="11"/>
      <c r="T36" s="1"/>
      <c r="U36" s="1"/>
      <c r="V36" s="1"/>
      <c r="W36" s="1"/>
      <c r="X36" s="1"/>
      <c r="Y36" s="1"/>
      <c r="Z36" s="1"/>
      <c r="AA36" s="170"/>
      <c r="AB36" s="170"/>
      <c r="AC36" s="170"/>
      <c r="AD36" s="66"/>
      <c r="AE36" s="15"/>
      <c r="AF36" s="15"/>
      <c r="AG36" s="170"/>
      <c r="AH36" s="170"/>
      <c r="AI36" s="170"/>
      <c r="AJ36" s="66"/>
      <c r="AK36" s="15"/>
      <c r="AL36" s="15"/>
      <c r="AM36" s="170"/>
      <c r="AN36" s="170"/>
      <c r="AO36" s="170"/>
      <c r="AP36" s="67"/>
      <c r="AQ36" s="15"/>
      <c r="AR36" s="15"/>
      <c r="AS36" s="170"/>
      <c r="AT36" s="170"/>
      <c r="AU36" s="170"/>
      <c r="AV36" s="67"/>
      <c r="AW36" s="15"/>
      <c r="AX36" s="15"/>
      <c r="AY36" s="170"/>
      <c r="AZ36" s="170"/>
      <c r="BA36" s="170"/>
      <c r="BB36" s="67"/>
      <c r="BC36" s="1"/>
    </row>
    <row r="37" spans="1:55" ht="15.75" customHeight="1">
      <c r="A37" s="4"/>
      <c r="B37" s="169" t="s">
        <v>173</v>
      </c>
      <c r="C37" s="169"/>
      <c r="D37" s="169"/>
      <c r="E37" s="169"/>
      <c r="F37" s="138"/>
      <c r="G37" s="169" t="s">
        <v>174</v>
      </c>
      <c r="H37" s="169"/>
      <c r="I37" s="169"/>
      <c r="J37" s="169"/>
      <c r="K37" s="169" t="s">
        <v>175</v>
      </c>
      <c r="L37" s="169"/>
      <c r="M37" s="169"/>
      <c r="N37" s="169"/>
      <c r="O37" s="169"/>
      <c r="P37" s="169"/>
      <c r="Q37" s="169"/>
      <c r="R37" s="11"/>
      <c r="S37" s="11"/>
      <c r="T37" s="1"/>
      <c r="U37" s="1"/>
      <c r="V37" s="1"/>
      <c r="W37" s="1"/>
      <c r="X37" s="1"/>
      <c r="Y37" s="1"/>
      <c r="Z37" s="1"/>
      <c r="AA37" s="170"/>
      <c r="AB37" s="170"/>
      <c r="AC37" s="170"/>
      <c r="AD37" s="66"/>
      <c r="AE37" s="15"/>
      <c r="AF37" s="15"/>
      <c r="AG37" s="170"/>
      <c r="AH37" s="170"/>
      <c r="AI37" s="170"/>
      <c r="AJ37" s="66"/>
      <c r="AK37" s="15"/>
      <c r="AL37" s="15"/>
      <c r="AM37" s="170"/>
      <c r="AN37" s="170"/>
      <c r="AO37" s="170"/>
      <c r="AP37" s="67"/>
      <c r="AQ37" s="15"/>
      <c r="AR37" s="15"/>
      <c r="AS37" s="170"/>
      <c r="AT37" s="170"/>
      <c r="AU37" s="170"/>
      <c r="AV37" s="67"/>
      <c r="AW37" s="15"/>
      <c r="AX37" s="15"/>
      <c r="AY37" s="170"/>
      <c r="AZ37" s="170"/>
      <c r="BA37" s="170"/>
      <c r="BB37" s="67"/>
      <c r="BC37" s="1"/>
    </row>
    <row r="38" spans="1:55" ht="15.75" customHeight="1">
      <c r="A38" s="4"/>
      <c r="B38" s="171" t="s">
        <v>176</v>
      </c>
      <c r="C38" s="171"/>
      <c r="D38" s="171"/>
      <c r="E38" s="140"/>
      <c r="F38" s="140"/>
      <c r="G38" s="172" t="s">
        <v>176</v>
      </c>
      <c r="H38" s="172"/>
      <c r="I38" s="172"/>
      <c r="J38" s="172"/>
      <c r="K38" s="172" t="s">
        <v>176</v>
      </c>
      <c r="L38" s="172"/>
      <c r="M38" s="172"/>
      <c r="N38" s="172"/>
      <c r="O38" s="172"/>
      <c r="P38" s="172"/>
      <c r="Q38" s="172"/>
      <c r="R38" s="11"/>
      <c r="S38" s="11"/>
      <c r="T38" s="1"/>
      <c r="U38" s="1"/>
      <c r="V38" s="1"/>
      <c r="W38" s="1"/>
      <c r="X38" s="1"/>
      <c r="Y38" s="1"/>
      <c r="Z38" s="1"/>
      <c r="AA38" s="173"/>
      <c r="AB38" s="173"/>
      <c r="AC38" s="173"/>
      <c r="AD38" s="55"/>
      <c r="AE38" s="15"/>
      <c r="AF38" s="15"/>
      <c r="AG38" s="173"/>
      <c r="AH38" s="173"/>
      <c r="AI38" s="173"/>
      <c r="AJ38" s="55"/>
      <c r="AK38" s="15"/>
      <c r="AL38" s="15"/>
      <c r="AM38" s="173"/>
      <c r="AN38" s="173"/>
      <c r="AO38" s="173"/>
      <c r="AP38" s="55"/>
      <c r="AQ38" s="15"/>
      <c r="AR38" s="15"/>
      <c r="AS38" s="173"/>
      <c r="AT38" s="173"/>
      <c r="AU38" s="173"/>
      <c r="AV38" s="55"/>
      <c r="AW38" s="15"/>
      <c r="AX38" s="15"/>
      <c r="AY38" s="173"/>
      <c r="AZ38" s="173"/>
      <c r="BA38" s="173"/>
      <c r="BB38" s="55"/>
      <c r="BC38" s="1"/>
    </row>
    <row r="39" spans="1:55" ht="51" customHeight="1">
      <c r="A39" s="4"/>
      <c r="B39" s="168" t="s">
        <v>177</v>
      </c>
      <c r="C39" s="168"/>
      <c r="D39" s="168"/>
      <c r="E39" s="137"/>
      <c r="F39" s="137"/>
      <c r="G39" s="169" t="s">
        <v>178</v>
      </c>
      <c r="H39" s="169"/>
      <c r="I39" s="169"/>
      <c r="J39" s="169"/>
      <c r="K39" s="169" t="s">
        <v>179</v>
      </c>
      <c r="L39" s="169"/>
      <c r="M39" s="169"/>
      <c r="N39" s="169"/>
      <c r="O39" s="169"/>
      <c r="P39" s="169"/>
      <c r="Q39" s="169"/>
      <c r="R39" s="11"/>
      <c r="S39" s="11"/>
      <c r="T39" s="1"/>
      <c r="U39" s="1"/>
      <c r="V39" s="1"/>
      <c r="W39" s="1"/>
      <c r="X39" s="1"/>
      <c r="Y39" s="1"/>
      <c r="Z39" s="1"/>
      <c r="AA39" s="1"/>
      <c r="AB39" s="1"/>
      <c r="AC39" s="1"/>
      <c r="AD39" s="12"/>
      <c r="AE39" s="1"/>
      <c r="AF39" s="1"/>
      <c r="AG39" s="1"/>
      <c r="AH39" s="1"/>
      <c r="AI39" s="1"/>
      <c r="AJ39" s="12"/>
      <c r="AK39" s="1"/>
      <c r="AL39" s="1"/>
      <c r="AM39" s="1"/>
      <c r="AN39" s="1"/>
      <c r="AO39" s="1"/>
      <c r="AP39" s="12"/>
      <c r="AQ39" s="1"/>
      <c r="AR39" s="1"/>
      <c r="AS39" s="1"/>
      <c r="AT39" s="1"/>
      <c r="AU39" s="1"/>
      <c r="AV39" s="12"/>
      <c r="AW39" s="1"/>
      <c r="AX39" s="1"/>
      <c r="AY39" s="1"/>
      <c r="AZ39" s="1"/>
      <c r="BA39" s="1"/>
      <c r="BB39" s="12"/>
      <c r="BC39" s="1"/>
    </row>
    <row r="40" spans="1:55" ht="22.5" customHeight="1">
      <c r="A40" s="4"/>
      <c r="B40" s="168"/>
      <c r="C40" s="168"/>
      <c r="D40" s="168"/>
      <c r="E40" s="137"/>
      <c r="F40" s="137"/>
      <c r="G40" s="169"/>
      <c r="H40" s="169"/>
      <c r="I40" s="169"/>
      <c r="J40" s="169"/>
      <c r="K40" s="168"/>
      <c r="L40" s="168"/>
      <c r="M40" s="168"/>
      <c r="N40" s="168"/>
      <c r="O40" s="168"/>
      <c r="P40" s="168"/>
      <c r="Q40" s="168"/>
      <c r="R40" s="11"/>
      <c r="S40" s="11"/>
      <c r="T40" s="1"/>
      <c r="U40" s="1"/>
      <c r="V40" s="1"/>
      <c r="W40" s="1"/>
      <c r="X40" s="1"/>
      <c r="Y40" s="1"/>
      <c r="Z40" s="1"/>
      <c r="AA40" s="1"/>
      <c r="AB40" s="1"/>
      <c r="AC40" s="1"/>
      <c r="AD40" s="12"/>
      <c r="AE40" s="1"/>
      <c r="AF40" s="1"/>
      <c r="AG40" s="1"/>
      <c r="AH40" s="1"/>
      <c r="AI40" s="1"/>
      <c r="AJ40" s="12"/>
      <c r="AK40" s="1"/>
      <c r="AL40" s="1"/>
      <c r="AM40" s="1"/>
      <c r="AN40" s="1"/>
      <c r="AO40" s="1"/>
      <c r="AP40" s="12"/>
      <c r="AQ40" s="1"/>
      <c r="AR40" s="1"/>
      <c r="AS40" s="1"/>
      <c r="AT40" s="1"/>
      <c r="AU40" s="1"/>
      <c r="AV40" s="12"/>
      <c r="AW40" s="1"/>
      <c r="AX40" s="1"/>
      <c r="AY40" s="1"/>
      <c r="AZ40" s="1"/>
      <c r="BA40" s="1"/>
      <c r="BB40" s="12"/>
      <c r="BC40" s="1"/>
    </row>
  </sheetData>
  <autoFilter ref="A17:BC33"/>
  <mergeCells count="110">
    <mergeCell ref="B26:B32"/>
    <mergeCell ref="C20:C22"/>
    <mergeCell ref="D20:D22"/>
    <mergeCell ref="D24:D25"/>
    <mergeCell ref="C23:C25"/>
    <mergeCell ref="C26:C32"/>
    <mergeCell ref="B18:B25"/>
    <mergeCell ref="AY36:BA36"/>
    <mergeCell ref="AS36:AU36"/>
    <mergeCell ref="AM36:AO36"/>
    <mergeCell ref="AG36:AI36"/>
    <mergeCell ref="AA36:AC36"/>
    <mergeCell ref="AY34:BA34"/>
    <mergeCell ref="AA33:AC33"/>
    <mergeCell ref="BB33:BC33"/>
    <mergeCell ref="B33:E33"/>
    <mergeCell ref="AG33:AI33"/>
    <mergeCell ref="AM33:AO33"/>
    <mergeCell ref="AS33:AU33"/>
    <mergeCell ref="AX33:AZ33"/>
    <mergeCell ref="G33:Z33"/>
    <mergeCell ref="AE33:AF33"/>
    <mergeCell ref="AK33:AL33"/>
    <mergeCell ref="AQ33:AR33"/>
    <mergeCell ref="A1:Z1"/>
    <mergeCell ref="A2:Z2"/>
    <mergeCell ref="AM34:AO34"/>
    <mergeCell ref="AS34:AU34"/>
    <mergeCell ref="AA34:AC34"/>
    <mergeCell ref="AG34:AI34"/>
    <mergeCell ref="A3:Z3"/>
    <mergeCell ref="A4:Z4"/>
    <mergeCell ref="A5:Z5"/>
    <mergeCell ref="A6:Z6"/>
    <mergeCell ref="A8:Z8"/>
    <mergeCell ref="AA8:AF8"/>
    <mergeCell ref="A7:D7"/>
    <mergeCell ref="E10:T10"/>
    <mergeCell ref="AG9:AL9"/>
    <mergeCell ref="AM9:AR9"/>
    <mergeCell ref="AS9:AX9"/>
    <mergeCell ref="AX15:AX16"/>
    <mergeCell ref="AP15:AP16"/>
    <mergeCell ref="AQ15:AQ16"/>
    <mergeCell ref="AM11:AO11"/>
    <mergeCell ref="AA9:AF9"/>
    <mergeCell ref="A13:D14"/>
    <mergeCell ref="E13:Z14"/>
    <mergeCell ref="B40:D40"/>
    <mergeCell ref="G40:J40"/>
    <mergeCell ref="K40:Q40"/>
    <mergeCell ref="AS37:AU37"/>
    <mergeCell ref="AY37:BA37"/>
    <mergeCell ref="B38:D38"/>
    <mergeCell ref="G38:J38"/>
    <mergeCell ref="K38:Q38"/>
    <mergeCell ref="AA38:AC38"/>
    <mergeCell ref="AG38:AI38"/>
    <mergeCell ref="AM38:AO38"/>
    <mergeCell ref="AS38:AU38"/>
    <mergeCell ref="B37:E37"/>
    <mergeCell ref="G37:J37"/>
    <mergeCell ref="K37:Q37"/>
    <mergeCell ref="AA37:AC37"/>
    <mergeCell ref="AG37:AI37"/>
    <mergeCell ref="AM37:AO37"/>
    <mergeCell ref="K39:Q39"/>
    <mergeCell ref="G39:J39"/>
    <mergeCell ref="B39:D39"/>
    <mergeCell ref="AY38:BA38"/>
    <mergeCell ref="BB15:BB16"/>
    <mergeCell ref="BC15:BC16"/>
    <mergeCell ref="AW15:AW16"/>
    <mergeCell ref="AM15:AO15"/>
    <mergeCell ref="AA13:AF13"/>
    <mergeCell ref="AG13:AL13"/>
    <mergeCell ref="AM13:AR13"/>
    <mergeCell ref="AY15:BA15"/>
    <mergeCell ref="AR15:AR16"/>
    <mergeCell ref="AS15:AU15"/>
    <mergeCell ref="AV15:AV16"/>
    <mergeCell ref="AF15:AF16"/>
    <mergeCell ref="AG15:AI15"/>
    <mergeCell ref="AJ15:AJ16"/>
    <mergeCell ref="AK15:AK16"/>
    <mergeCell ref="AL15:AL16"/>
    <mergeCell ref="E15:T15"/>
    <mergeCell ref="AY8:BC8"/>
    <mergeCell ref="E11:L11"/>
    <mergeCell ref="M11:P11"/>
    <mergeCell ref="AA11:AC11"/>
    <mergeCell ref="AS13:AX13"/>
    <mergeCell ref="AY13:BC13"/>
    <mergeCell ref="AA14:AF14"/>
    <mergeCell ref="AG14:AL14"/>
    <mergeCell ref="AM14:AR14"/>
    <mergeCell ref="AS14:AX14"/>
    <mergeCell ref="AY14:BC14"/>
    <mergeCell ref="AS11:AU11"/>
    <mergeCell ref="AG11:AI11"/>
    <mergeCell ref="AY11:BA11"/>
    <mergeCell ref="V15:Z15"/>
    <mergeCell ref="AA15:AC15"/>
    <mergeCell ref="AD15:AD16"/>
    <mergeCell ref="AE15:AE16"/>
    <mergeCell ref="X16:Y16"/>
    <mergeCell ref="AY9:BC9"/>
    <mergeCell ref="AM8:AR8"/>
    <mergeCell ref="AS8:AX8"/>
    <mergeCell ref="AG8:AL8"/>
  </mergeCells>
  <conditionalFormatting sqref="BA33 BB18:BB33 AV26:AV33 AJ28:AJ32 AP19:AP24 AV18:AV24 AD22:AD32 AJ22:AJ25 AD18:AD20 AJ18:AJ20 AP26:AP32">
    <cfRule type="containsText" dxfId="47" priority="261" operator="containsText" text="N/A">
      <formula>NOT(ISERROR(SEARCH("N/A",AD18)))</formula>
    </cfRule>
    <cfRule type="cellIs" dxfId="46" priority="262" operator="between">
      <formula>#REF!</formula>
      <formula>#REF!</formula>
    </cfRule>
    <cfRule type="cellIs" dxfId="45" priority="263" operator="between">
      <formula>#REF!</formula>
      <formula>#REF!</formula>
    </cfRule>
    <cfRule type="cellIs" dxfId="44" priority="264" operator="between">
      <formula>#REF!</formula>
      <formula>#REF!</formula>
    </cfRule>
  </conditionalFormatting>
  <conditionalFormatting sqref="AV33">
    <cfRule type="colorScale" priority="49">
      <colorScale>
        <cfvo type="min" val="0"/>
        <cfvo type="percentile" val="50"/>
        <cfvo type="max" val="0"/>
        <color rgb="FFF8696B"/>
        <color rgb="FFFFEB84"/>
        <color rgb="FF63BE7B"/>
      </colorScale>
    </cfRule>
  </conditionalFormatting>
  <conditionalFormatting sqref="BA33">
    <cfRule type="colorScale" priority="44">
      <colorScale>
        <cfvo type="min" val="0"/>
        <cfvo type="percentile" val="50"/>
        <cfvo type="max" val="0"/>
        <color rgb="FFF8696B"/>
        <color rgb="FFFFEB84"/>
        <color rgb="FF63BE7B"/>
      </colorScale>
    </cfRule>
  </conditionalFormatting>
  <conditionalFormatting sqref="BA18:BA33">
    <cfRule type="colorScale" priority="695">
      <colorScale>
        <cfvo type="min" val="0"/>
        <cfvo type="percentile" val="50"/>
        <cfvo type="max" val="0"/>
        <color rgb="FF63BE7B"/>
        <color rgb="FFFFEB84"/>
        <color rgb="FFF8696B"/>
      </colorScale>
    </cfRule>
  </conditionalFormatting>
  <conditionalFormatting sqref="AJ26:AJ27">
    <cfRule type="containsText" dxfId="43" priority="27" operator="containsText" text="N/A">
      <formula>NOT(ISERROR(SEARCH("N/A",AJ26)))</formula>
    </cfRule>
    <cfRule type="cellIs" dxfId="42" priority="28" operator="between">
      <formula>#REF!</formula>
      <formula>#REF!</formula>
    </cfRule>
    <cfRule type="cellIs" dxfId="41" priority="29" operator="between">
      <formula>#REF!</formula>
      <formula>#REF!</formula>
    </cfRule>
    <cfRule type="cellIs" dxfId="40" priority="30" operator="between">
      <formula>#REF!</formula>
      <formula>#REF!</formula>
    </cfRule>
  </conditionalFormatting>
  <conditionalFormatting sqref="AP18">
    <cfRule type="containsText" dxfId="39" priority="23" operator="containsText" text="N/A">
      <formula>NOT(ISERROR(SEARCH("N/A",AP18)))</formula>
    </cfRule>
    <cfRule type="cellIs" dxfId="38" priority="24" operator="between">
      <formula>#REF!</formula>
      <formula>#REF!</formula>
    </cfRule>
    <cfRule type="cellIs" dxfId="37" priority="25" operator="between">
      <formula>#REF!</formula>
      <formula>#REF!</formula>
    </cfRule>
    <cfRule type="cellIs" dxfId="36" priority="26" operator="between">
      <formula>#REF!</formula>
      <formula>#REF!</formula>
    </cfRule>
  </conditionalFormatting>
  <conditionalFormatting sqref="AD26:AD32">
    <cfRule type="containsText" dxfId="35" priority="15" operator="containsText" text="N/A">
      <formula>NOT(ISERROR(SEARCH("N/A",AD26)))</formula>
    </cfRule>
    <cfRule type="cellIs" dxfId="34" priority="16" operator="between">
      <formula>#REF!</formula>
      <formula>#REF!</formula>
    </cfRule>
    <cfRule type="cellIs" dxfId="33" priority="17" operator="between">
      <formula>#REF!</formula>
      <formula>#REF!</formula>
    </cfRule>
    <cfRule type="cellIs" dxfId="32" priority="18" operator="between">
      <formula>#REF!</formula>
      <formula>#REF!</formula>
    </cfRule>
  </conditionalFormatting>
  <conditionalFormatting sqref="AJ26:AJ32">
    <cfRule type="containsText" dxfId="31" priority="11" operator="containsText" text="N/A">
      <formula>NOT(ISERROR(SEARCH("N/A",AJ26)))</formula>
    </cfRule>
    <cfRule type="cellIs" dxfId="30" priority="12" operator="between">
      <formula>#REF!</formula>
      <formula>#REF!</formula>
    </cfRule>
    <cfRule type="cellIs" dxfId="29" priority="13" operator="between">
      <formula>#REF!</formula>
      <formula>#REF!</formula>
    </cfRule>
    <cfRule type="cellIs" dxfId="28" priority="14" operator="between">
      <formula>#REF!</formula>
      <formula>#REF!</formula>
    </cfRule>
  </conditionalFormatting>
  <conditionalFormatting sqref="AD18:AD20 AD22:AD32">
    <cfRule type="iconSet" priority="10">
      <iconSet>
        <cfvo type="percent" val="0"/>
        <cfvo type="percent" val="81"/>
        <cfvo type="percent" val="91"/>
      </iconSet>
    </cfRule>
    <cfRule type="colorScale" priority="9">
      <colorScale>
        <cfvo type="min" val="0"/>
        <cfvo type="percent" val="85"/>
        <cfvo type="max" val="0"/>
        <color rgb="FFF8696B"/>
        <color rgb="FFFFEB84"/>
        <color rgb="FF63BE7B"/>
      </colorScale>
    </cfRule>
  </conditionalFormatting>
  <conditionalFormatting sqref="AJ18:AJ20 AJ22:AJ32">
    <cfRule type="iconSet" priority="8">
      <iconSet>
        <cfvo type="percent" val="0"/>
        <cfvo type="percent" val="81"/>
        <cfvo type="percent" val="91"/>
      </iconSet>
    </cfRule>
    <cfRule type="colorScale" priority="7">
      <colorScale>
        <cfvo type="min" val="0"/>
        <cfvo type="percent" val="85"/>
        <cfvo type="max" val="0"/>
        <color rgb="FFF8696B"/>
        <color rgb="FFFFEB84"/>
        <color rgb="FF63BE7B"/>
      </colorScale>
    </cfRule>
  </conditionalFormatting>
  <conditionalFormatting sqref="AP26:AP32">
    <cfRule type="containsText" dxfId="27" priority="3" operator="containsText" text="N/A">
      <formula>NOT(ISERROR(SEARCH("N/A",AP26)))</formula>
    </cfRule>
    <cfRule type="cellIs" dxfId="26" priority="4" operator="between">
      <formula>#REF!</formula>
      <formula>#REF!</formula>
    </cfRule>
    <cfRule type="cellIs" dxfId="25" priority="5" operator="between">
      <formula>#REF!</formula>
      <formula>#REF!</formula>
    </cfRule>
    <cfRule type="cellIs" dxfId="24" priority="6" operator="between">
      <formula>#REF!</formula>
      <formula>#REF!</formula>
    </cfRule>
  </conditionalFormatting>
  <conditionalFormatting sqref="AP18:AP32">
    <cfRule type="iconSet" priority="2">
      <iconSet>
        <cfvo type="percent" val="0"/>
        <cfvo type="percent" val="81"/>
        <cfvo type="percent" val="91"/>
      </iconSet>
    </cfRule>
    <cfRule type="colorScale" priority="1">
      <colorScale>
        <cfvo type="min" val="0"/>
        <cfvo type="percent" val="85"/>
        <cfvo type="max" val="0"/>
        <color rgb="FFF8696B"/>
        <color rgb="FFFFEB84"/>
        <color rgb="FF63BE7B"/>
      </colorScale>
    </cfRule>
  </conditionalFormatting>
  <dataValidations count="9">
    <dataValidation type="list" allowBlank="1" showInputMessage="1" showErrorMessage="1" sqref="AC5">
      <formula1>$BC$8:$BC$11</formula1>
    </dataValidation>
    <dataValidation type="list" allowBlank="1" showInputMessage="1" showErrorMessage="1" sqref="G26:G32">
      <formula1>META02</formula1>
    </dataValidation>
    <dataValidation type="list" allowBlank="1" showInputMessage="1" showErrorMessage="1" error="Escriba un texto " promptTitle="Cualquier contenido" sqref="G18:G25">
      <formula1>META02</formula1>
    </dataValidation>
    <dataValidation type="list" allowBlank="1" showInputMessage="1" showErrorMessage="1" sqref="K18:K32">
      <formula1>PROGRAMACION</formula1>
    </dataValidation>
    <dataValidation type="list" allowBlank="1" showInputMessage="1" showErrorMessage="1" sqref="R18:R32">
      <formula1>INDICADOR</formula1>
    </dataValidation>
    <dataValidation type="list" allowBlank="1" showInputMessage="1" showErrorMessage="1" sqref="V18:V32">
      <formula1>FUENTE</formula1>
    </dataValidation>
    <dataValidation type="list" allowBlank="1" showInputMessage="1" showErrorMessage="1" sqref="W18:W32">
      <formula1>RUBROS</formula1>
    </dataValidation>
    <dataValidation type="list" allowBlank="1" showInputMessage="1" showErrorMessage="1" sqref="X18:X32">
      <formula1>CODIGO</formula1>
    </dataValidation>
    <dataValidation type="list" allowBlank="1" showInputMessage="1" showErrorMessage="1" sqref="U18:U32">
      <formula1>CONTRALORIA</formula1>
    </dataValidation>
  </dataValidations>
  <hyperlinks>
    <hyperlink ref="AF32" r:id="rId1"/>
  </hyperlinks>
  <pageMargins left="0.25" right="0.25" top="0.75" bottom="0.75" header="0.3" footer="0.3"/>
  <pageSetup scale="26" fitToHeight="0" orientation="landscape" horizontalDpi="4294967293" verticalDpi="0" r:id="rId2"/>
  <colBreaks count="1" manualBreakCount="1">
    <brk id="26" max="42" man="1"/>
  </colBreaks>
  <legacyDrawing r:id="rId3"/>
</worksheet>
</file>

<file path=xl/worksheets/sheet2.xml><?xml version="1.0" encoding="utf-8"?>
<worksheet xmlns="http://schemas.openxmlformats.org/spreadsheetml/2006/main" xmlns:r="http://schemas.openxmlformats.org/officeDocument/2006/relationships">
  <dimension ref="A1:H109"/>
  <sheetViews>
    <sheetView topLeftCell="A2" zoomScale="55" zoomScaleNormal="55" workbookViewId="0">
      <selection activeCell="C3" sqref="C3:C6"/>
    </sheetView>
  </sheetViews>
  <sheetFormatPr baseColWidth="10" defaultColWidth="11.42578125" defaultRowHeight="15"/>
  <cols>
    <col min="1" max="1" width="25.140625" customWidth="1"/>
    <col min="2" max="2" width="28.28515625" bestFit="1" customWidth="1"/>
    <col min="3" max="3" width="56.42578125" bestFit="1" customWidth="1"/>
    <col min="4" max="4" width="43.28515625" customWidth="1"/>
    <col min="5" max="5" width="13.28515625" customWidth="1"/>
  </cols>
  <sheetData>
    <row r="1" spans="1:8">
      <c r="A1" t="s">
        <v>180</v>
      </c>
      <c r="B1" t="s">
        <v>42</v>
      </c>
      <c r="C1" t="s">
        <v>181</v>
      </c>
      <c r="D1" t="s">
        <v>182</v>
      </c>
      <c r="F1" t="s">
        <v>183</v>
      </c>
    </row>
    <row r="2" spans="1:8">
      <c r="A2" t="s">
        <v>184</v>
      </c>
      <c r="B2" t="s">
        <v>111</v>
      </c>
      <c r="D2" t="s">
        <v>60</v>
      </c>
      <c r="F2" t="s">
        <v>76</v>
      </c>
    </row>
    <row r="3" spans="1:8">
      <c r="A3" t="s">
        <v>185</v>
      </c>
      <c r="B3" t="s">
        <v>87</v>
      </c>
      <c r="C3" t="s">
        <v>186</v>
      </c>
      <c r="D3" t="s">
        <v>139</v>
      </c>
      <c r="F3" t="s">
        <v>61</v>
      </c>
    </row>
    <row r="4" spans="1:8">
      <c r="A4" t="s">
        <v>187</v>
      </c>
      <c r="C4" t="s">
        <v>82</v>
      </c>
      <c r="D4" t="s">
        <v>85</v>
      </c>
      <c r="F4" t="s">
        <v>95</v>
      </c>
    </row>
    <row r="5" spans="1:8">
      <c r="A5" t="s">
        <v>188</v>
      </c>
      <c r="C5" t="s">
        <v>56</v>
      </c>
      <c r="D5" t="s">
        <v>189</v>
      </c>
    </row>
    <row r="6" spans="1:8">
      <c r="A6" t="s">
        <v>190</v>
      </c>
      <c r="C6" t="s">
        <v>126</v>
      </c>
      <c r="E6" t="s">
        <v>191</v>
      </c>
      <c r="G6" t="s">
        <v>192</v>
      </c>
    </row>
    <row r="7" spans="1:8">
      <c r="A7" t="s">
        <v>193</v>
      </c>
      <c r="E7" t="s">
        <v>194</v>
      </c>
      <c r="G7" t="s">
        <v>64</v>
      </c>
    </row>
    <row r="8" spans="1:8">
      <c r="E8" t="s">
        <v>195</v>
      </c>
      <c r="G8" t="s">
        <v>196</v>
      </c>
    </row>
    <row r="9" spans="1:8">
      <c r="E9" t="s">
        <v>197</v>
      </c>
    </row>
    <row r="10" spans="1:8">
      <c r="E10" t="s">
        <v>198</v>
      </c>
    </row>
    <row r="12" spans="1:8" s="18" customFormat="1" ht="74.25" customHeight="1">
      <c r="A12" s="28"/>
      <c r="C12" s="29"/>
      <c r="D12" s="21"/>
      <c r="H12" s="18" t="s">
        <v>199</v>
      </c>
    </row>
    <row r="13" spans="1:8" s="18" customFormat="1" ht="74.25" customHeight="1">
      <c r="A13" s="28"/>
      <c r="C13" s="29"/>
      <c r="D13" s="21"/>
      <c r="H13" s="18" t="s">
        <v>200</v>
      </c>
    </row>
    <row r="14" spans="1:8" s="18" customFormat="1" ht="74.25" customHeight="1">
      <c r="A14" s="28"/>
      <c r="C14" s="29"/>
      <c r="D14" s="17"/>
      <c r="H14" s="18" t="s">
        <v>201</v>
      </c>
    </row>
    <row r="15" spans="1:8" s="18" customFormat="1" ht="74.25" customHeight="1">
      <c r="A15" s="28"/>
      <c r="C15" s="29"/>
      <c r="D15" s="17"/>
      <c r="H15" s="18" t="s">
        <v>202</v>
      </c>
    </row>
    <row r="16" spans="1:8" s="18" customFormat="1" ht="74.25" customHeight="1" thickBot="1">
      <c r="A16" s="28"/>
      <c r="C16" s="29"/>
      <c r="D16" s="20"/>
    </row>
    <row r="17" spans="1:4" s="18" customFormat="1" ht="74.25" customHeight="1">
      <c r="A17" s="28"/>
      <c r="C17" s="29"/>
      <c r="D17" s="19"/>
    </row>
    <row r="18" spans="1:4" s="18" customFormat="1" ht="74.25" customHeight="1">
      <c r="A18" s="28"/>
      <c r="C18" s="29"/>
      <c r="D18" s="21"/>
    </row>
    <row r="19" spans="1:4" s="18" customFormat="1" ht="74.25" customHeight="1">
      <c r="A19" s="28"/>
      <c r="C19" s="29"/>
      <c r="D19" s="21"/>
    </row>
    <row r="20" spans="1:4" s="18" customFormat="1" ht="74.25" customHeight="1">
      <c r="A20" s="28"/>
      <c r="C20" s="29"/>
      <c r="D20" s="21"/>
    </row>
    <row r="21" spans="1:4" s="18" customFormat="1" ht="74.25" customHeight="1" thickBot="1">
      <c r="A21" s="28"/>
      <c r="C21" s="30"/>
      <c r="D21" s="21"/>
    </row>
    <row r="22" spans="1:4" ht="18.75" thickBot="1">
      <c r="C22" s="30"/>
      <c r="D22" s="19"/>
    </row>
    <row r="23" spans="1:4" ht="18.75" thickBot="1">
      <c r="C23" s="30"/>
      <c r="D23" s="16"/>
    </row>
    <row r="24" spans="1:4" ht="18">
      <c r="C24" s="31"/>
      <c r="D24" s="19"/>
    </row>
    <row r="25" spans="1:4" ht="18">
      <c r="C25" s="31"/>
      <c r="D25" s="21"/>
    </row>
    <row r="26" spans="1:4" ht="18">
      <c r="C26" s="31"/>
      <c r="D26" s="21"/>
    </row>
    <row r="27" spans="1:4" ht="18.75" thickBot="1">
      <c r="C27" s="31"/>
      <c r="D27" s="20"/>
    </row>
    <row r="28" spans="1:4" ht="18">
      <c r="C28" s="31"/>
      <c r="D28" s="19"/>
    </row>
    <row r="29" spans="1:4" ht="18">
      <c r="C29" s="31"/>
      <c r="D29" s="21"/>
    </row>
    <row r="30" spans="1:4" ht="18">
      <c r="C30" s="31"/>
      <c r="D30" s="21"/>
    </row>
    <row r="31" spans="1:4" ht="18">
      <c r="C31" s="31"/>
      <c r="D31" s="21"/>
    </row>
    <row r="32" spans="1:4" ht="18">
      <c r="C32" s="32"/>
      <c r="D32" s="21"/>
    </row>
    <row r="33" spans="3:4" ht="18">
      <c r="C33" s="32"/>
      <c r="D33" s="21"/>
    </row>
    <row r="34" spans="3:4" ht="18">
      <c r="C34" s="32"/>
      <c r="D34" s="20"/>
    </row>
    <row r="35" spans="3:4" ht="18">
      <c r="C35" s="32"/>
      <c r="D35" s="20"/>
    </row>
    <row r="36" spans="3:4" ht="18">
      <c r="C36" s="32"/>
      <c r="D36" s="20"/>
    </row>
    <row r="37" spans="3:4" ht="18">
      <c r="C37" s="32"/>
      <c r="D37" s="20"/>
    </row>
    <row r="38" spans="3:4" ht="18">
      <c r="C38" s="32"/>
      <c r="D38" s="23"/>
    </row>
    <row r="39" spans="3:4" ht="18">
      <c r="C39" s="32"/>
      <c r="D39" s="23"/>
    </row>
    <row r="40" spans="3:4" ht="18">
      <c r="C40" s="33"/>
      <c r="D40" s="23"/>
    </row>
    <row r="41" spans="3:4" ht="18">
      <c r="C41" s="33"/>
      <c r="D41" s="23"/>
    </row>
    <row r="42" spans="3:4" ht="18.75" thickBot="1">
      <c r="C42" s="34"/>
      <c r="D42" s="23"/>
    </row>
    <row r="43" spans="3:4" ht="18">
      <c r="C43" s="35"/>
      <c r="D43" s="19"/>
    </row>
    <row r="44" spans="3:4" ht="18">
      <c r="C44" s="36"/>
      <c r="D44" s="20"/>
    </row>
    <row r="45" spans="3:4" ht="18">
      <c r="C45" s="36"/>
      <c r="D45" s="20"/>
    </row>
    <row r="46" spans="3:4" ht="18">
      <c r="C46" s="36"/>
      <c r="D46" s="23"/>
    </row>
    <row r="47" spans="3:4" ht="18.75" thickBot="1">
      <c r="C47" s="37"/>
      <c r="D47" s="22"/>
    </row>
    <row r="48" spans="3:4" ht="18">
      <c r="C48" s="38"/>
    </row>
    <row r="49" spans="3:3" ht="18">
      <c r="C49" s="38"/>
    </row>
    <row r="50" spans="3:3" ht="18">
      <c r="C50" s="38"/>
    </row>
    <row r="51" spans="3:3" ht="18">
      <c r="C51" s="38"/>
    </row>
    <row r="52" spans="3:3" ht="18">
      <c r="C52" s="39"/>
    </row>
    <row r="53" spans="3:3" ht="18">
      <c r="C53" s="39"/>
    </row>
    <row r="54" spans="3:3" ht="18">
      <c r="C54" s="39"/>
    </row>
    <row r="55" spans="3:3" ht="18">
      <c r="C55" s="39"/>
    </row>
    <row r="56" spans="3:3" ht="18">
      <c r="C56" s="40"/>
    </row>
    <row r="57" spans="3:3" ht="18">
      <c r="C57" s="41"/>
    </row>
    <row r="58" spans="3:3" ht="18">
      <c r="C58" s="41"/>
    </row>
    <row r="59" spans="3:3" ht="18">
      <c r="C59" s="41"/>
    </row>
    <row r="60" spans="3:3" ht="18.75" thickBot="1">
      <c r="C60" s="42"/>
    </row>
    <row r="61" spans="3:3" ht="18">
      <c r="C61" s="43"/>
    </row>
    <row r="62" spans="3:3" ht="18">
      <c r="C62" s="44"/>
    </row>
    <row r="63" spans="3:3" ht="18">
      <c r="C63" s="44"/>
    </row>
    <row r="64" spans="3:3" ht="18">
      <c r="C64" s="44"/>
    </row>
    <row r="65" spans="3:3" ht="18">
      <c r="C65" s="44"/>
    </row>
    <row r="66" spans="3:3" ht="18">
      <c r="C66" s="45"/>
    </row>
    <row r="67" spans="3:3" ht="18">
      <c r="C67" s="45"/>
    </row>
    <row r="68" spans="3:3" ht="18">
      <c r="C68" s="45"/>
    </row>
    <row r="69" spans="3:3" ht="18">
      <c r="C69" s="45"/>
    </row>
    <row r="70" spans="3:3" ht="18">
      <c r="C70" s="45"/>
    </row>
    <row r="71" spans="3:3" ht="18">
      <c r="C71" s="46"/>
    </row>
    <row r="72" spans="3:3" ht="18">
      <c r="C72" s="45"/>
    </row>
    <row r="73" spans="3:3" ht="18">
      <c r="C73" s="45"/>
    </row>
    <row r="74" spans="3:3" ht="18">
      <c r="C74" s="45"/>
    </row>
    <row r="75" spans="3:3" ht="18">
      <c r="C75" s="45"/>
    </row>
    <row r="76" spans="3:3" ht="18">
      <c r="C76" s="45"/>
    </row>
    <row r="77" spans="3:3" ht="18">
      <c r="C77" s="45"/>
    </row>
    <row r="78" spans="3:3" ht="18">
      <c r="C78" s="45"/>
    </row>
    <row r="79" spans="3:3" ht="18">
      <c r="C79" s="44"/>
    </row>
    <row r="80" spans="3:3" ht="18">
      <c r="C80" s="44"/>
    </row>
    <row r="81" spans="3:3" ht="18">
      <c r="C81" s="44"/>
    </row>
    <row r="82" spans="3:3" ht="18">
      <c r="C82" s="44"/>
    </row>
    <row r="83" spans="3:3" ht="18">
      <c r="C83" s="44"/>
    </row>
    <row r="84" spans="3:3" ht="18">
      <c r="C84" s="44"/>
    </row>
    <row r="85" spans="3:3" ht="18">
      <c r="C85" s="47"/>
    </row>
    <row r="86" spans="3:3" ht="18">
      <c r="C86" s="44"/>
    </row>
    <row r="87" spans="3:3" ht="18">
      <c r="C87" s="44"/>
    </row>
    <row r="88" spans="3:3" ht="18.75" thickBot="1">
      <c r="C88" s="48"/>
    </row>
    <row r="89" spans="3:3" ht="18">
      <c r="C89" s="49"/>
    </row>
    <row r="90" spans="3:3" ht="18">
      <c r="C90" s="45"/>
    </row>
    <row r="91" spans="3:3" ht="18">
      <c r="C91" s="45"/>
    </row>
    <row r="92" spans="3:3" ht="18">
      <c r="C92" s="45"/>
    </row>
    <row r="93" spans="3:3" ht="18">
      <c r="C93" s="45"/>
    </row>
    <row r="94" spans="3:3" ht="18.75" thickBot="1">
      <c r="C94" s="50"/>
    </row>
    <row r="99" spans="2:3">
      <c r="B99" t="s">
        <v>50</v>
      </c>
      <c r="C99" t="s">
        <v>203</v>
      </c>
    </row>
    <row r="100" spans="2:3">
      <c r="B100" s="25">
        <v>1167</v>
      </c>
      <c r="C100" s="18" t="s">
        <v>204</v>
      </c>
    </row>
    <row r="101" spans="2:3" ht="30">
      <c r="B101" s="25">
        <v>1131</v>
      </c>
      <c r="C101" s="18" t="s">
        <v>205</v>
      </c>
    </row>
    <row r="102" spans="2:3">
      <c r="B102" s="25">
        <v>1177</v>
      </c>
      <c r="C102" s="18" t="s">
        <v>206</v>
      </c>
    </row>
    <row r="103" spans="2:3" ht="30">
      <c r="B103" s="25">
        <v>1094</v>
      </c>
      <c r="C103" s="18" t="s">
        <v>207</v>
      </c>
    </row>
    <row r="104" spans="2:3">
      <c r="B104" s="25">
        <v>1128</v>
      </c>
      <c r="C104" s="18" t="s">
        <v>208</v>
      </c>
    </row>
    <row r="105" spans="2:3" ht="30">
      <c r="B105" s="25">
        <v>1095</v>
      </c>
      <c r="C105" s="18" t="s">
        <v>209</v>
      </c>
    </row>
    <row r="106" spans="2:3" ht="30">
      <c r="B106" s="25">
        <v>1129</v>
      </c>
      <c r="C106" s="18" t="s">
        <v>210</v>
      </c>
    </row>
    <row r="107" spans="2:3" ht="45">
      <c r="B107" s="25">
        <v>1120</v>
      </c>
      <c r="C107" s="18" t="s">
        <v>211</v>
      </c>
    </row>
    <row r="108" spans="2:3">
      <c r="B108" s="24"/>
    </row>
    <row r="109" spans="2:3">
      <c r="B109" s="24"/>
    </row>
  </sheetData>
  <conditionalFormatting sqref="C13">
    <cfRule type="colorScale" priority="1">
      <colorScale>
        <cfvo type="min" val="0"/>
        <cfvo type="max" val="0"/>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lpstr>'PLAN GESTION POR PROCESO'!Títulos_a_imprimir</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revision/>
  <dcterms:created xsi:type="dcterms:W3CDTF">2016-04-29T15:58:00Z</dcterms:created>
  <dcterms:modified xsi:type="dcterms:W3CDTF">2017-10-31T20:58:27Z</dcterms:modified>
  <cp:category/>
  <cp:contentStatus/>
</cp:coreProperties>
</file>