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33154EC1-CF59-459C-A1B6-54F027A932F4}" xr6:coauthVersionLast="44" xr6:coauthVersionMax="44" xr10:uidLastSave="{4BBE6079-AFD7-490C-A2D0-1BAD6C215618}"/>
  <bookViews>
    <workbookView xWindow="-120" yWindow="-120" windowWidth="29040" windowHeight="15840" xr2:uid="{00000000-000D-0000-FFFF-FFFF00000000}"/>
  </bookViews>
  <sheets>
    <sheet name="ALCALDIA CHAPINERO"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1" i="1" l="1"/>
  <c r="AM41" i="1"/>
  <c r="AH41" i="1"/>
  <c r="AC41" i="1"/>
  <c r="X41" i="1"/>
  <c r="E41"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9" i="1" l="1"/>
  <c r="AQ35" i="1"/>
  <c r="AQ21" i="1"/>
  <c r="AQ17" i="1"/>
  <c r="AQ37" i="1"/>
  <c r="AQ40" i="1"/>
  <c r="AQ36" i="1"/>
  <c r="AQ38" i="1"/>
  <c r="AQ30" i="1"/>
  <c r="AQ25" i="1"/>
  <c r="AR34" i="1"/>
  <c r="AR41" i="1" s="1"/>
  <c r="AQ26" i="1"/>
  <c r="AQ31" i="1"/>
  <c r="AQ22" i="1"/>
  <c r="AQ18" i="1"/>
  <c r="AQ33" i="1"/>
  <c r="AQ29" i="1"/>
  <c r="AQ24" i="1"/>
  <c r="AQ20" i="1"/>
  <c r="AQ16" i="1"/>
  <c r="AQ32" i="1"/>
  <c r="AQ28" i="1"/>
  <c r="AQ23" i="1"/>
  <c r="AQ19" i="1"/>
  <c r="AQ15" i="1"/>
  <c r="AQ14" i="1"/>
  <c r="AQ34" i="1" l="1"/>
  <c r="E34" i="1" l="1"/>
  <c r="E42" i="1" s="1"/>
  <c r="P15" i="1" l="1"/>
  <c r="P26" i="1"/>
  <c r="P14" i="1"/>
</calcChain>
</file>

<file path=xl/sharedStrings.xml><?xml version="1.0" encoding="utf-8"?>
<sst xmlns="http://schemas.openxmlformats.org/spreadsheetml/2006/main" count="391" uniqueCount="209">
  <si>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</si>
  <si>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</si>
  <si>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</si>
  <si>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</si>
  <si>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</si>
  <si>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</si>
  <si>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</si>
  <si>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</si>
  <si>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</si>
  <si>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</si>
  <si>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</si>
  <si>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</si>
  <si>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</si>
  <si>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</si>
  <si>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</si>
  <si>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</si>
  <si>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</si>
  <si>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</si>
  <si>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</si>
  <si>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</si>
  <si>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</si>
  <si>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</si>
  <si>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</si>
  <si>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</si>
  <si>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</si>
  <si>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</si>
  <si>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</si>
  <si>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</si>
  <si>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</si>
  <si>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</si>
  <si>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</si>
  <si>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</si>
  <si>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</si>
  <si>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</si>
  <si>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</si>
  <si>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</si>
  <si>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</si>
  <si>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</si>
  <si>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</si>
  <si>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</si>
  <si>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</si>
  <si>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</si>
  <si>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</si>
  <si>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</si>
  <si>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</si>
  <si>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</si>
  <si>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</si>
  <si>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</si>
  <si>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</si>
  <si>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</si>
  <si>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</si>
  <si>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</si>
  <si>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</si>
  <si>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</si>
  <si>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</si>
  <si>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</si>
  <si>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</si>
  <si>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</si>
  <si>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</si>
  <si>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</si>
  <si>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</si>
  <si>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</si>
  <si>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</si>
  <si>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</si>
  <si>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</si>
  <si>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</si>
  <si>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</si>
  <si>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</si>
  <si>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</si>
  <si>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</si>
  <si>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</si>
  <si>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</si>
  <si>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</si>
  <si>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</si>
  <si>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</si>
  <si>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</si>
  <si>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</si>
  <si>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</si>
  <si>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</si>
  <si>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</si>
  <si>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</si>
  <si>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</si>
  <si>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</si>
  <si>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</si>
  <si>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</si>
  <si>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</si>
  <si>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</si>
  <si>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</si>
  <si>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</si>
  <si>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</si>
  <si>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</si>
  <si>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</si>
  <si>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</si>
  <si>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</si>
  <si>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</si>
  <si>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</si>
  <si>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</si>
  <si>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</si>
  <si>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</si>
  <si>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</si>
  <si>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</si>
  <si>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</si>
  <si>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</si>
  <si>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</si>
  <si>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</si>
  <si>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</si>
  <si>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</si>
  <si>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</si>
  <si>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</si>
  <si>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</si>
  <si>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</si>
  <si>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</si>
  <si>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</si>
  <si>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</si>
  <si>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</si>
  <si>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</si>
  <si>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</si>
  <si>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</si>
  <si>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</si>
  <si>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</si>
  <si>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</si>
  <si>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</si>
  <si>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</si>
  <si>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</si>
  <si>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</si>
  <si>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</si>
  <si>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</si>
  <si>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</si>
  <si>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</si>
  <si>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</si>
  <si>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</si>
  <si>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</si>
  <si>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</si>
  <si>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</si>
  <si>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</si>
  <si>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</si>
  <si>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</si>
  <si>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</si>
  <si>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</si>
  <si>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</si>
  <si>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</si>
  <si>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</si>
  <si>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</si>
  <si>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</si>
  <si>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</si>
  <si>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</si>
  <si>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requerimientos ciudadanos 2019 y anteriores</t>
  </si>
  <si>
    <t>Reporte a la Dirección de Gestión Policiva</t>
  </si>
  <si>
    <t>No acciones de control para dar cumplimiento de fallos judiciales - cerros de oriente - rio Bogotá</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</si>
  <si>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</si>
  <si>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</si>
  <si>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</si>
  <si>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</si>
  <si>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</si>
  <si>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</si>
  <si>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</si>
  <si>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</si>
  <si>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</si>
  <si>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</si>
  <si>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</si>
  <si>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</si>
  <si>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</si>
  <si>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</si>
  <si>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</si>
  <si>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</si>
  <si>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</si>
  <si>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</si>
  <si>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</si>
  <si>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</si>
  <si>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</si>
  <si>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</si>
  <si>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</si>
  <si>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</si>
  <si>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</si>
  <si>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</si>
  <si>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</si>
  <si>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</si>
  <si>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 xml:space="preserve">ALCALDÍA LOCAL DE CHAPINERO </t>
  </si>
  <si>
    <t xml:space="preserve">Incrementar en 10% el número de participantes en los encuentros ciudadanos
</t>
  </si>
  <si>
    <t xml:space="preserve">RETADORA
</t>
  </si>
  <si>
    <t xml:space="preserve">RETADORA
</t>
  </si>
  <si>
    <t>18,68% a 30 jun 
91,94% a 31 dic</t>
  </si>
  <si>
    <t xml:space="preserve">Realizar 20 acciones de control u operativos para dar cumplimiento a los fallos de cerros orientales  </t>
  </si>
  <si>
    <t xml:space="preserve">Incrementar en 10% el número de participantes en los en audiencia de rendición de cuentas
</t>
  </si>
  <si>
    <t>Lograr el 90% de cumplimiento físico acumulado del plan de desarrollo local.</t>
  </si>
  <si>
    <t>Se separan las metas realcionadas con operativos del proceso de IVC y se realizan ajustes de redacción en los indicadores, se actualizan las metas transversales y se complementan las líneas base.</t>
  </si>
  <si>
    <t>Ejecutar el 100%  de las actividades establecidas para las alcaldías locales, en materia de SIPSE local.</t>
  </si>
  <si>
    <t>Dar respuesta al 100% de los requerimientos ciudadanos asignados a la alcaldía local con corte a 31 de diciembre de 2019, según la información de seguimiento presentada por el proceso de servicio a la ciudadanía</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</si>
  <si>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</si>
  <si>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</si>
  <si>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</si>
  <si>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</si>
  <si>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</si>
  <si>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</si>
  <si>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</si>
  <si>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</si>
  <si>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</si>
  <si>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 xml:space="preserve">Realizar 173  acciones de control u operativos en materia de  actividad económica (en el mes de diciembre se deben realizar los operativos pólvora y artículos pirotécnicos)
</t>
  </si>
  <si>
    <t>Realizar 22 acciones de control u operativos en materia de  integridad del espacio publico.</t>
  </si>
  <si>
    <r>
      <t>Realizar</t>
    </r>
    <r>
      <rPr>
        <b/>
        <sz val="12"/>
        <color rgb="FFFF0000"/>
        <rFont val="Garamond"/>
        <family val="1"/>
      </rPr>
      <t xml:space="preserve"> </t>
    </r>
    <r>
      <rPr>
        <b/>
        <sz val="12"/>
        <rFont val="Garamond"/>
        <family val="1"/>
      </rPr>
      <t>326</t>
    </r>
    <r>
      <rPr>
        <sz val="12"/>
        <rFont val="Garamond"/>
        <family val="1"/>
      </rPr>
      <t xml:space="preserve">  acciones de control u operativos en materia de obras y urbanismo</t>
    </r>
  </si>
  <si>
    <t>((No. ciudadanos participantes en los Encuentros Ciudadanos vigencia 2020 - No. ciudadanos participantes en los Encuentros Ciudadanos Vigencia 2016) /  No. ciudadanos participantes en los Encuentros Ciudadanos Vigencia 2016)*100</t>
  </si>
  <si>
    <t>((No. ciudadanos participantes en la audiencia de Rendición de Cuentas vigencia 2020 - No. ciudadanos participantes en la audiencia de Rendición de Cuentas Vigencia 2019) /  No. ciudadanos participantes en la audiencia de Rendición de Cuentas Vigencia 2019)*100</t>
  </si>
  <si>
    <t>Impulsar procesalmente (avocar, rechazar, enviar al competente), el 20% de los expedientes de policía a cargo de las inspecciones de policía, con corte a 31 de diciembre de 2019</t>
  </si>
  <si>
    <t>Terminar (archivar) 204 actuaciones administrativas activas</t>
  </si>
  <si>
    <t>Terminar 212  actuaciones hasta la primera instancia</t>
  </si>
  <si>
    <t>Actuaciones administrativas terminadas hasta la primera instancia</t>
  </si>
  <si>
    <t>No de actuaciones administrativas terminadas  hasta la primera instancia</t>
  </si>
  <si>
    <r>
      <t xml:space="preserve">Hernando José Quintero Maya
Alcalde Local de Chapinero
</t>
    </r>
    <r>
      <rPr>
        <b/>
        <sz val="16"/>
        <color theme="1"/>
        <rFont val="Garamond"/>
        <family val="1"/>
      </rPr>
      <t>Aprobado mediante caso HOLA N°</t>
    </r>
    <r>
      <rPr>
        <sz val="16"/>
        <color theme="1"/>
        <rFont val="Garamond"/>
        <family val="1"/>
      </rPr>
      <t xml:space="preserve"> </t>
    </r>
    <r>
      <rPr>
        <b/>
        <sz val="16"/>
        <color theme="1"/>
        <rFont val="Garamond"/>
        <family val="1"/>
      </rPr>
      <t>90757</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</si>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</sst>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b/>
      <sz val="12"/>
      <color rgb="FFFF0000"/>
      <name val="Garamond"/>
      <family val="1"/>
    </font>
    <font>
      <sz val="11"/>
      <name val="Garamond"/>
      <family val="1"/>
    </font>
    <font>
      <b/>
      <sz val="20"/>
      <color theme="1"/>
      <name val="Garamond"/>
      <family val="1"/>
    </font>
    <font>
      <sz val="16"/>
      <color theme="1"/>
      <name val="Garamond"/>
      <family val="1"/>
    </font>
    <font>
      <b/>
      <sz val="16"/>
      <color theme="1"/>
      <name val="Garamond"/>
      <family val="1"/>
    </font>
    <font>
      <b/>
      <sz val="12"/>
      <name val="Garamond"/>
      <family val="1"/>
    </font>
    <font>
      <b/>
      <sz val="1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5">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0" applyNumberFormat="1"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166" fontId="10" fillId="0" borderId="24"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6" xfId="0" applyFont="1" applyBorder="1" applyAlignment="1">
      <alignment vertical="center"/>
    </xf>
    <xf numFmtId="0" fontId="6" fillId="11" borderId="3" xfId="0" applyFont="1" applyFill="1" applyBorder="1" applyAlignment="1">
      <alignment vertical="center"/>
    </xf>
    <xf numFmtId="0" fontId="6" fillId="0" borderId="19"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3" fillId="0" borderId="27" xfId="0" applyFont="1" applyBorder="1" applyAlignment="1">
      <alignment vertical="center" wrapText="1"/>
    </xf>
    <xf numFmtId="0" fontId="10" fillId="0" borderId="27"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6" fillId="0" borderId="13" xfId="0" applyNumberFormat="1" applyFont="1" applyBorder="1" applyAlignment="1">
      <alignment vertical="center"/>
    </xf>
    <xf numFmtId="9" fontId="5" fillId="0" borderId="29" xfId="2" applyFont="1" applyBorder="1" applyAlignment="1">
      <alignment horizontal="justify" vertical="center" wrapText="1"/>
    </xf>
    <xf numFmtId="0" fontId="3" fillId="0" borderId="28"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8"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27" xfId="0" applyFont="1" applyBorder="1" applyAlignment="1">
      <alignment horizontal="center" vertical="center"/>
    </xf>
    <xf numFmtId="0" fontId="6" fillId="8" borderId="23" xfId="0" applyFont="1" applyFill="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166" fontId="3" fillId="0" borderId="24"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9" fontId="6" fillId="11" borderId="9" xfId="0" applyNumberFormat="1" applyFont="1" applyFill="1" applyBorder="1" applyAlignment="1">
      <alignment horizontal="center" vertical="center"/>
    </xf>
    <xf numFmtId="0" fontId="10" fillId="0" borderId="34"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7" fillId="11" borderId="12" xfId="0" applyFont="1" applyFill="1" applyBorder="1" applyAlignment="1">
      <alignment horizontal="center" vertical="center"/>
    </xf>
    <xf numFmtId="0" fontId="10" fillId="12" borderId="27" xfId="0" applyFont="1" applyFill="1" applyBorder="1" applyAlignment="1">
      <alignment horizontal="justify" vertical="center" wrapText="1"/>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0" borderId="0" xfId="0" applyFont="1" applyAlignment="1">
      <alignment horizontal="center" vertical="center"/>
    </xf>
    <xf numFmtId="0" fontId="13" fillId="13" borderId="9" xfId="0" applyFont="1" applyFill="1" applyBorder="1" applyAlignment="1">
      <alignment vertical="center" wrapText="1"/>
    </xf>
    <xf numFmtId="9" fontId="22" fillId="11" borderId="9" xfId="0" applyNumberFormat="1" applyFont="1" applyFill="1" applyBorder="1" applyAlignment="1">
      <alignment horizontal="center" vertical="center"/>
    </xf>
    <xf numFmtId="0" fontId="6" fillId="0" borderId="9" xfId="0" applyFont="1" applyFill="1" applyBorder="1" applyAlignment="1">
      <alignment vertical="center" wrapText="1"/>
    </xf>
    <xf numFmtId="0" fontId="6" fillId="0" borderId="28" xfId="0" applyFont="1" applyFill="1" applyBorder="1" applyAlignment="1">
      <alignment vertical="center" wrapText="1"/>
    </xf>
    <xf numFmtId="0" fontId="6" fillId="0" borderId="9" xfId="0" applyFont="1" applyBorder="1" applyAlignment="1">
      <alignment horizontal="center" vertical="center"/>
    </xf>
    <xf numFmtId="0" fontId="6" fillId="0" borderId="12" xfId="0" applyFont="1" applyFill="1" applyBorder="1" applyAlignment="1">
      <alignment vertical="center"/>
    </xf>
    <xf numFmtId="9" fontId="6" fillId="0" borderId="12" xfId="0" applyNumberFormat="1" applyFont="1" applyFill="1" applyBorder="1" applyAlignment="1">
      <alignment vertical="center"/>
    </xf>
    <xf numFmtId="9" fontId="6" fillId="0" borderId="35" xfId="2" applyFont="1" applyFill="1" applyBorder="1" applyAlignment="1">
      <alignment vertical="center"/>
    </xf>
    <xf numFmtId="0" fontId="6" fillId="0" borderId="9" xfId="0" applyFont="1" applyFill="1" applyBorder="1" applyAlignment="1">
      <alignment vertical="center"/>
    </xf>
    <xf numFmtId="9" fontId="6" fillId="0" borderId="9" xfId="1" applyNumberFormat="1" applyFont="1" applyFill="1" applyBorder="1" applyAlignment="1">
      <alignment vertical="center"/>
    </xf>
    <xf numFmtId="9" fontId="6" fillId="0" borderId="28" xfId="2" applyFont="1" applyFill="1" applyBorder="1" applyAlignment="1">
      <alignment vertical="center"/>
    </xf>
    <xf numFmtId="9" fontId="6" fillId="0" borderId="9" xfId="0" applyNumberFormat="1" applyFont="1" applyFill="1" applyBorder="1" applyAlignment="1">
      <alignment vertical="center"/>
    </xf>
    <xf numFmtId="9" fontId="6" fillId="0" borderId="28" xfId="0" applyNumberFormat="1" applyFont="1" applyFill="1" applyBorder="1" applyAlignment="1">
      <alignment vertical="center"/>
    </xf>
    <xf numFmtId="9" fontId="17" fillId="0" borderId="9" xfId="0" applyNumberFormat="1" applyFont="1" applyFill="1" applyBorder="1" applyAlignment="1">
      <alignment vertical="center"/>
    </xf>
    <xf numFmtId="0" fontId="6" fillId="0" borderId="28"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2"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18" fillId="0" borderId="2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29" xfId="0" applyFont="1" applyBorder="1" applyAlignment="1">
      <alignment horizontal="center" vertical="center"/>
    </xf>
    <xf numFmtId="0" fontId="13" fillId="0" borderId="0" xfId="0" applyFont="1" applyAlignment="1">
      <alignment horizontal="center" vertical="center"/>
    </xf>
    <xf numFmtId="0" fontId="6" fillId="11" borderId="22"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29"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A19" zoomScale="85" zoomScaleNormal="85" workbookViewId="0">
      <selection activeCell="K23" sqref="K23"/>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4.140625" style="21" customWidth="1"/>
    <col min="6" max="6" width="16" style="21" customWidth="1"/>
    <col min="7" max="7" width="25.28515625" style="21" customWidth="1"/>
    <col min="8" max="8" width="43.140625" style="21" customWidth="1"/>
    <col min="9" max="9" width="11.42578125" style="21"/>
    <col min="10" max="10" width="16.28515625" style="21" customWidth="1"/>
    <col min="11" max="11" width="13.42578125" style="20" customWidth="1"/>
    <col min="12" max="15" width="11.42578125" style="21"/>
    <col min="16" max="16" width="17.7109375" style="21" customWidth="1"/>
    <col min="17" max="17" width="13.7109375" style="21" customWidth="1"/>
    <col min="18" max="18" width="15.5703125" style="20" customWidth="1"/>
    <col min="19" max="19" width="16.28515625" style="20" customWidth="1"/>
    <col min="20" max="20" width="20.5703125" style="20" customWidth="1"/>
    <col min="21" max="21" width="11.42578125" style="21"/>
    <col min="22"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77" t="s">
        <v>177</v>
      </c>
      <c r="B1" s="177"/>
      <c r="C1" s="177"/>
      <c r="D1" s="177"/>
      <c r="E1" s="177"/>
      <c r="F1" s="177"/>
      <c r="G1" s="177"/>
      <c r="H1" s="177"/>
      <c r="I1" s="177"/>
      <c r="J1" s="177"/>
      <c r="K1" s="177"/>
    </row>
    <row r="2" spans="1:46" ht="22.5" customHeight="1" x14ac:dyDescent="0.25">
      <c r="A2" s="177" t="s">
        <v>0</v>
      </c>
      <c r="B2" s="177"/>
      <c r="C2" s="177"/>
      <c r="D2" s="177"/>
      <c r="E2" s="177"/>
      <c r="F2" s="177"/>
      <c r="G2" s="177"/>
      <c r="H2" s="177"/>
      <c r="I2" s="177"/>
      <c r="J2" s="177"/>
      <c r="K2" s="177"/>
    </row>
    <row r="3" spans="1:46" ht="22.5" customHeight="1" x14ac:dyDescent="0.25">
      <c r="A3" s="177" t="s">
        <v>140</v>
      </c>
      <c r="B3" s="177"/>
      <c r="C3" s="177"/>
      <c r="D3" s="177"/>
      <c r="E3" s="177"/>
      <c r="F3" s="177"/>
      <c r="G3" s="177"/>
      <c r="H3" s="177"/>
      <c r="I3" s="177"/>
      <c r="J3" s="177"/>
      <c r="K3" s="177"/>
    </row>
    <row r="4" spans="1:46" ht="15.75" thickBot="1" x14ac:dyDescent="0.3">
      <c r="F4" s="187" t="s">
        <v>1</v>
      </c>
      <c r="G4" s="187"/>
      <c r="H4" s="187"/>
      <c r="I4" s="187"/>
      <c r="J4" s="187"/>
    </row>
    <row r="5" spans="1:46" ht="15.75" customHeight="1" x14ac:dyDescent="0.25">
      <c r="A5" s="178" t="s">
        <v>5</v>
      </c>
      <c r="B5" s="179"/>
      <c r="C5" s="184" t="s">
        <v>142</v>
      </c>
      <c r="D5" s="185"/>
      <c r="F5" s="38" t="s">
        <v>2</v>
      </c>
      <c r="G5" s="38" t="s">
        <v>3</v>
      </c>
      <c r="H5" s="187" t="s">
        <v>4</v>
      </c>
      <c r="I5" s="187"/>
      <c r="J5" s="187"/>
    </row>
    <row r="6" spans="1:46" ht="22.5" customHeight="1" x14ac:dyDescent="0.25">
      <c r="A6" s="180"/>
      <c r="B6" s="181"/>
      <c r="C6" s="186"/>
      <c r="D6" s="185"/>
      <c r="F6" s="22">
        <v>1</v>
      </c>
      <c r="G6" s="93" t="s">
        <v>170</v>
      </c>
      <c r="H6" s="188" t="s">
        <v>156</v>
      </c>
      <c r="I6" s="188"/>
      <c r="J6" s="188"/>
    </row>
    <row r="7" spans="1:46" ht="52.5" customHeight="1" x14ac:dyDescent="0.25">
      <c r="A7" s="180"/>
      <c r="B7" s="181"/>
      <c r="C7" s="186"/>
      <c r="D7" s="185"/>
      <c r="F7" s="22">
        <v>2</v>
      </c>
      <c r="G7" s="118" t="s">
        <v>208</v>
      </c>
      <c r="H7" s="189" t="s">
        <v>185</v>
      </c>
      <c r="I7" s="189"/>
      <c r="J7" s="189"/>
    </row>
    <row r="8" spans="1:46" ht="22.5" customHeight="1" thickBot="1" x14ac:dyDescent="0.3">
      <c r="A8" s="182"/>
      <c r="B8" s="183"/>
      <c r="C8" s="186"/>
      <c r="D8" s="185"/>
      <c r="F8" s="22"/>
      <c r="G8" s="22"/>
      <c r="H8" s="188"/>
      <c r="I8" s="188"/>
      <c r="J8" s="188"/>
    </row>
    <row r="9" spans="1:46" ht="18.75" customHeight="1" x14ac:dyDescent="0.25"/>
    <row r="10" spans="1:46" ht="18.75" customHeight="1" thickBot="1" x14ac:dyDescent="0.3"/>
    <row r="11" spans="1:46" ht="18.75" customHeight="1" x14ac:dyDescent="0.25">
      <c r="A11" s="191" t="s">
        <v>6</v>
      </c>
      <c r="B11" s="192"/>
      <c r="C11" s="139" t="s">
        <v>20</v>
      </c>
      <c r="D11" s="137" t="s">
        <v>13</v>
      </c>
      <c r="E11" s="138"/>
      <c r="F11" s="138"/>
      <c r="G11" s="138"/>
      <c r="H11" s="138"/>
      <c r="I11" s="138"/>
      <c r="J11" s="138"/>
      <c r="K11" s="138"/>
      <c r="L11" s="138"/>
      <c r="M11" s="138"/>
      <c r="N11" s="138"/>
      <c r="O11" s="138"/>
      <c r="P11" s="139"/>
      <c r="Q11" s="161" t="s">
        <v>43</v>
      </c>
      <c r="R11" s="162"/>
      <c r="S11" s="162"/>
      <c r="T11" s="163"/>
      <c r="U11" s="167" t="s">
        <v>38</v>
      </c>
      <c r="V11" s="152" t="s">
        <v>7</v>
      </c>
      <c r="W11" s="153"/>
      <c r="X11" s="153"/>
      <c r="Y11" s="153"/>
      <c r="Z11" s="154"/>
      <c r="AA11" s="131" t="s">
        <v>7</v>
      </c>
      <c r="AB11" s="132"/>
      <c r="AC11" s="132"/>
      <c r="AD11" s="132"/>
      <c r="AE11" s="133"/>
      <c r="AF11" s="155" t="s">
        <v>7</v>
      </c>
      <c r="AG11" s="156"/>
      <c r="AH11" s="156"/>
      <c r="AI11" s="156"/>
      <c r="AJ11" s="157"/>
      <c r="AK11" s="131" t="s">
        <v>7</v>
      </c>
      <c r="AL11" s="132"/>
      <c r="AM11" s="132"/>
      <c r="AN11" s="132"/>
      <c r="AO11" s="133"/>
      <c r="AP11" s="143" t="s">
        <v>7</v>
      </c>
      <c r="AQ11" s="144"/>
      <c r="AR11" s="144"/>
      <c r="AS11" s="144"/>
      <c r="AT11" s="145"/>
    </row>
    <row r="12" spans="1:46" ht="21" customHeight="1" x14ac:dyDescent="0.25">
      <c r="A12" s="193"/>
      <c r="B12" s="194"/>
      <c r="C12" s="142"/>
      <c r="D12" s="140"/>
      <c r="E12" s="141"/>
      <c r="F12" s="141"/>
      <c r="G12" s="141"/>
      <c r="H12" s="141"/>
      <c r="I12" s="141"/>
      <c r="J12" s="141"/>
      <c r="K12" s="141"/>
      <c r="L12" s="141"/>
      <c r="M12" s="141"/>
      <c r="N12" s="141"/>
      <c r="O12" s="141"/>
      <c r="P12" s="142"/>
      <c r="Q12" s="164"/>
      <c r="R12" s="165"/>
      <c r="S12" s="165"/>
      <c r="T12" s="166"/>
      <c r="U12" s="168"/>
      <c r="V12" s="149" t="s">
        <v>8</v>
      </c>
      <c r="W12" s="150"/>
      <c r="X12" s="150"/>
      <c r="Y12" s="150"/>
      <c r="Z12" s="151"/>
      <c r="AA12" s="134" t="s">
        <v>9</v>
      </c>
      <c r="AB12" s="135"/>
      <c r="AC12" s="135"/>
      <c r="AD12" s="135"/>
      <c r="AE12" s="136"/>
      <c r="AF12" s="158" t="s">
        <v>10</v>
      </c>
      <c r="AG12" s="159"/>
      <c r="AH12" s="159"/>
      <c r="AI12" s="159"/>
      <c r="AJ12" s="160"/>
      <c r="AK12" s="134" t="s">
        <v>11</v>
      </c>
      <c r="AL12" s="135"/>
      <c r="AM12" s="135"/>
      <c r="AN12" s="135"/>
      <c r="AO12" s="136"/>
      <c r="AP12" s="146" t="s">
        <v>12</v>
      </c>
      <c r="AQ12" s="147"/>
      <c r="AR12" s="147"/>
      <c r="AS12" s="147"/>
      <c r="AT12" s="148"/>
    </row>
    <row r="13" spans="1:46" s="20" customFormat="1" ht="45.75" thickBot="1" x14ac:dyDescent="0.3">
      <c r="A13" s="86" t="s">
        <v>18</v>
      </c>
      <c r="B13" s="87" t="s">
        <v>19</v>
      </c>
      <c r="C13" s="190"/>
      <c r="D13" s="86" t="s">
        <v>21</v>
      </c>
      <c r="E13" s="87" t="s">
        <v>22</v>
      </c>
      <c r="F13" s="87" t="s">
        <v>23</v>
      </c>
      <c r="G13" s="87" t="s">
        <v>24</v>
      </c>
      <c r="H13" s="87" t="s">
        <v>25</v>
      </c>
      <c r="I13" s="87" t="s">
        <v>26</v>
      </c>
      <c r="J13" s="87" t="s">
        <v>27</v>
      </c>
      <c r="K13" s="87" t="s">
        <v>28</v>
      </c>
      <c r="L13" s="87" t="s">
        <v>29</v>
      </c>
      <c r="M13" s="87" t="s">
        <v>30</v>
      </c>
      <c r="N13" s="87" t="s">
        <v>31</v>
      </c>
      <c r="O13" s="87" t="s">
        <v>32</v>
      </c>
      <c r="P13" s="88" t="s">
        <v>33</v>
      </c>
      <c r="Q13" s="90" t="s">
        <v>34</v>
      </c>
      <c r="R13" s="91" t="s">
        <v>35</v>
      </c>
      <c r="S13" s="91" t="s">
        <v>36</v>
      </c>
      <c r="T13" s="92" t="s">
        <v>37</v>
      </c>
      <c r="U13" s="169"/>
      <c r="V13" s="57" t="s">
        <v>39</v>
      </c>
      <c r="W13" s="39" t="s">
        <v>40</v>
      </c>
      <c r="X13" s="39" t="s">
        <v>14</v>
      </c>
      <c r="Y13" s="39" t="s">
        <v>15</v>
      </c>
      <c r="Z13" s="58" t="s">
        <v>16</v>
      </c>
      <c r="AA13" s="52" t="s">
        <v>39</v>
      </c>
      <c r="AB13" s="40" t="s">
        <v>40</v>
      </c>
      <c r="AC13" s="40" t="s">
        <v>14</v>
      </c>
      <c r="AD13" s="40" t="s">
        <v>15</v>
      </c>
      <c r="AE13" s="53" t="s">
        <v>16</v>
      </c>
      <c r="AF13" s="55" t="s">
        <v>39</v>
      </c>
      <c r="AG13" s="41" t="s">
        <v>40</v>
      </c>
      <c r="AH13" s="41" t="s">
        <v>14</v>
      </c>
      <c r="AI13" s="41" t="s">
        <v>15</v>
      </c>
      <c r="AJ13" s="56" t="s">
        <v>16</v>
      </c>
      <c r="AK13" s="52" t="s">
        <v>39</v>
      </c>
      <c r="AL13" s="40" t="s">
        <v>40</v>
      </c>
      <c r="AM13" s="40" t="s">
        <v>14</v>
      </c>
      <c r="AN13" s="40" t="s">
        <v>15</v>
      </c>
      <c r="AO13" s="53" t="s">
        <v>16</v>
      </c>
      <c r="AP13" s="44" t="s">
        <v>24</v>
      </c>
      <c r="AQ13" s="42" t="s">
        <v>39</v>
      </c>
      <c r="AR13" s="42" t="s">
        <v>40</v>
      </c>
      <c r="AS13" s="42" t="s">
        <v>14</v>
      </c>
      <c r="AT13" s="45" t="s">
        <v>17</v>
      </c>
    </row>
    <row r="14" spans="1:46" ht="94.5" x14ac:dyDescent="0.25">
      <c r="A14" s="111">
        <v>7</v>
      </c>
      <c r="B14" s="36" t="s">
        <v>113</v>
      </c>
      <c r="C14" s="84" t="s">
        <v>88</v>
      </c>
      <c r="D14" s="85" t="s">
        <v>178</v>
      </c>
      <c r="E14" s="98">
        <v>0.04</v>
      </c>
      <c r="F14" s="99" t="s">
        <v>179</v>
      </c>
      <c r="G14" s="18" t="s">
        <v>92</v>
      </c>
      <c r="H14" s="18" t="s">
        <v>200</v>
      </c>
      <c r="I14" s="109">
        <v>603</v>
      </c>
      <c r="J14" s="26" t="s">
        <v>65</v>
      </c>
      <c r="K14" s="34" t="s">
        <v>117</v>
      </c>
      <c r="L14" s="119"/>
      <c r="M14" s="119"/>
      <c r="N14" s="120">
        <v>0.1</v>
      </c>
      <c r="O14" s="119"/>
      <c r="P14" s="121">
        <f>L14+M14+N14+O14</f>
        <v>0.1</v>
      </c>
      <c r="Q14" s="89" t="s">
        <v>56</v>
      </c>
      <c r="R14" s="116" t="s">
        <v>131</v>
      </c>
      <c r="S14" s="116" t="s">
        <v>137</v>
      </c>
      <c r="T14" s="117" t="s">
        <v>157</v>
      </c>
      <c r="U14" s="59" t="str">
        <f>IF(Q14="EFICACIA","SI","NO")</f>
        <v>SI</v>
      </c>
      <c r="V14" s="46">
        <f>L14</f>
        <v>0</v>
      </c>
      <c r="W14" s="19"/>
      <c r="X14" s="19"/>
      <c r="Y14" s="19"/>
      <c r="Z14" s="47"/>
      <c r="AA14" s="46">
        <f>M14</f>
        <v>0</v>
      </c>
      <c r="AB14" s="19"/>
      <c r="AC14" s="19"/>
      <c r="AD14" s="19"/>
      <c r="AE14" s="47"/>
      <c r="AF14" s="46">
        <f>N14</f>
        <v>0.1</v>
      </c>
      <c r="AG14" s="19"/>
      <c r="AH14" s="19"/>
      <c r="AI14" s="19"/>
      <c r="AJ14" s="47"/>
      <c r="AK14" s="46">
        <f>O14</f>
        <v>0</v>
      </c>
      <c r="AL14" s="19"/>
      <c r="AM14" s="19"/>
      <c r="AN14" s="19"/>
      <c r="AO14" s="47"/>
      <c r="AP14" s="46" t="str">
        <f>G14</f>
        <v>Participación ciudadana en los encuentros ciudadanos</v>
      </c>
      <c r="AQ14" s="19">
        <f>V14+AA14+AF14+AK14</f>
        <v>0.1</v>
      </c>
      <c r="AR14" s="19">
        <f>W14+AB14+AG14+AL14</f>
        <v>0</v>
      </c>
      <c r="AS14" s="19"/>
      <c r="AT14" s="47"/>
    </row>
    <row r="15" spans="1:46" ht="110.25" x14ac:dyDescent="0.25">
      <c r="A15" s="112">
        <v>7</v>
      </c>
      <c r="B15" s="19" t="s">
        <v>113</v>
      </c>
      <c r="C15" s="77" t="s">
        <v>88</v>
      </c>
      <c r="D15" s="110" t="s">
        <v>183</v>
      </c>
      <c r="E15" s="27">
        <v>0.04</v>
      </c>
      <c r="F15" s="17" t="s">
        <v>180</v>
      </c>
      <c r="G15" s="2" t="s">
        <v>93</v>
      </c>
      <c r="H15" s="2" t="s">
        <v>201</v>
      </c>
      <c r="I15" s="101">
        <v>242</v>
      </c>
      <c r="J15" s="26" t="s">
        <v>65</v>
      </c>
      <c r="K15" s="32" t="s">
        <v>158</v>
      </c>
      <c r="L15" s="122"/>
      <c r="M15" s="123">
        <v>0.1</v>
      </c>
      <c r="N15" s="122"/>
      <c r="O15" s="122"/>
      <c r="P15" s="124">
        <f t="shared" ref="P15:P33" si="0">L15+M15+N15+O15</f>
        <v>0.1</v>
      </c>
      <c r="Q15" s="89" t="s">
        <v>56</v>
      </c>
      <c r="R15" s="116" t="s">
        <v>131</v>
      </c>
      <c r="S15" s="116" t="s">
        <v>137</v>
      </c>
      <c r="T15" s="117" t="s">
        <v>159</v>
      </c>
      <c r="U15" s="59" t="str">
        <f t="shared" ref="U15:U33" si="1">IF(Q15="EFICACIA","SI","NO")</f>
        <v>SI</v>
      </c>
      <c r="V15" s="46">
        <f t="shared" ref="V15:V40" si="2">L15</f>
        <v>0</v>
      </c>
      <c r="W15" s="19"/>
      <c r="X15" s="19"/>
      <c r="Y15" s="19"/>
      <c r="Z15" s="47"/>
      <c r="AA15" s="46">
        <f t="shared" ref="AA15:AA40" si="3">M15</f>
        <v>0.1</v>
      </c>
      <c r="AB15" s="19"/>
      <c r="AC15" s="19"/>
      <c r="AD15" s="19"/>
      <c r="AE15" s="47"/>
      <c r="AF15" s="46">
        <f t="shared" ref="AF15:AF40" si="4">N15</f>
        <v>0</v>
      </c>
      <c r="AG15" s="19"/>
      <c r="AH15" s="19"/>
      <c r="AI15" s="19"/>
      <c r="AJ15" s="47"/>
      <c r="AK15" s="46">
        <f t="shared" ref="AK15:AK40" si="5">O15</f>
        <v>0</v>
      </c>
      <c r="AL15" s="19"/>
      <c r="AM15" s="19"/>
      <c r="AN15" s="19"/>
      <c r="AO15" s="47"/>
      <c r="AP15" s="46" t="str">
        <f t="shared" ref="AP15:AP40" si="6">G15</f>
        <v>Participación de los Ciudadanos en la Audiencia de Rendición de Cuentas</v>
      </c>
      <c r="AQ15" s="19">
        <f t="shared" ref="AQ15:AQ33" si="7">V15+AA15+AF15+AK15</f>
        <v>0.1</v>
      </c>
      <c r="AR15" s="19">
        <f t="shared" ref="AR15:AR33" si="8">W15+AB15+AG15+AL15</f>
        <v>0</v>
      </c>
      <c r="AS15" s="19"/>
      <c r="AT15" s="47"/>
    </row>
    <row r="16" spans="1:46" ht="120" x14ac:dyDescent="0.25">
      <c r="A16" s="112">
        <v>6</v>
      </c>
      <c r="B16" s="19" t="s">
        <v>114</v>
      </c>
      <c r="C16" s="77" t="s">
        <v>88</v>
      </c>
      <c r="D16" s="110" t="s">
        <v>44</v>
      </c>
      <c r="E16" s="27">
        <v>0.04</v>
      </c>
      <c r="F16" s="17" t="s">
        <v>94</v>
      </c>
      <c r="G16" s="2" t="s">
        <v>95</v>
      </c>
      <c r="H16" s="2" t="s">
        <v>163</v>
      </c>
      <c r="I16" s="100" t="s">
        <v>143</v>
      </c>
      <c r="J16" s="33" t="s">
        <v>54</v>
      </c>
      <c r="K16" s="34" t="s">
        <v>164</v>
      </c>
      <c r="L16" s="122"/>
      <c r="M16" s="125">
        <v>1</v>
      </c>
      <c r="N16" s="125">
        <v>1</v>
      </c>
      <c r="O16" s="125">
        <v>1</v>
      </c>
      <c r="P16" s="126">
        <v>1</v>
      </c>
      <c r="Q16" s="89" t="s">
        <v>56</v>
      </c>
      <c r="R16" s="116" t="s">
        <v>132</v>
      </c>
      <c r="S16" s="116" t="s">
        <v>137</v>
      </c>
      <c r="T16" s="117"/>
      <c r="U16" s="59" t="str">
        <f t="shared" si="1"/>
        <v>SI</v>
      </c>
      <c r="V16" s="46">
        <f t="shared" si="2"/>
        <v>0</v>
      </c>
      <c r="W16" s="19"/>
      <c r="X16" s="19"/>
      <c r="Y16" s="19"/>
      <c r="Z16" s="47"/>
      <c r="AA16" s="46">
        <f t="shared" si="3"/>
        <v>1</v>
      </c>
      <c r="AB16" s="19"/>
      <c r="AC16" s="19"/>
      <c r="AD16" s="19"/>
      <c r="AE16" s="47"/>
      <c r="AF16" s="46">
        <f t="shared" si="4"/>
        <v>1</v>
      </c>
      <c r="AG16" s="19"/>
      <c r="AH16" s="19"/>
      <c r="AI16" s="19"/>
      <c r="AJ16" s="47"/>
      <c r="AK16" s="46">
        <f t="shared" si="5"/>
        <v>1</v>
      </c>
      <c r="AL16" s="19"/>
      <c r="AM16" s="19"/>
      <c r="AN16" s="19"/>
      <c r="AO16" s="47"/>
      <c r="AP16" s="46" t="str">
        <f t="shared" si="6"/>
        <v xml:space="preserve">Porcentaje de cumplimiento del Plan de Acción para la implementación de los presupuestos participativos </v>
      </c>
      <c r="AQ16" s="19">
        <f t="shared" si="7"/>
        <v>3</v>
      </c>
      <c r="AR16" s="19">
        <f t="shared" si="8"/>
        <v>0</v>
      </c>
      <c r="AS16" s="19"/>
      <c r="AT16" s="47"/>
    </row>
    <row r="17" spans="1:46" ht="120" x14ac:dyDescent="0.25">
      <c r="A17" s="112">
        <v>6</v>
      </c>
      <c r="B17" s="19" t="s">
        <v>114</v>
      </c>
      <c r="C17" s="77" t="s">
        <v>88</v>
      </c>
      <c r="D17" s="110" t="s">
        <v>184</v>
      </c>
      <c r="E17" s="27">
        <v>0.04</v>
      </c>
      <c r="F17" s="17" t="s">
        <v>94</v>
      </c>
      <c r="G17" s="2" t="s">
        <v>96</v>
      </c>
      <c r="H17" s="2" t="s">
        <v>127</v>
      </c>
      <c r="I17" s="101">
        <v>57.2</v>
      </c>
      <c r="J17" s="26" t="s">
        <v>116</v>
      </c>
      <c r="K17" s="32" t="s">
        <v>118</v>
      </c>
      <c r="L17" s="122"/>
      <c r="M17" s="122"/>
      <c r="N17" s="122"/>
      <c r="O17" s="127">
        <v>0.9</v>
      </c>
      <c r="P17" s="126">
        <v>0.9</v>
      </c>
      <c r="Q17" s="89" t="s">
        <v>56</v>
      </c>
      <c r="R17" s="116" t="s">
        <v>119</v>
      </c>
      <c r="S17" s="116" t="s">
        <v>137</v>
      </c>
      <c r="T17" s="117"/>
      <c r="U17" s="59" t="str">
        <f t="shared" si="1"/>
        <v>SI</v>
      </c>
      <c r="V17" s="46">
        <f t="shared" si="2"/>
        <v>0</v>
      </c>
      <c r="W17" s="19"/>
      <c r="X17" s="19"/>
      <c r="Y17" s="19"/>
      <c r="Z17" s="47"/>
      <c r="AA17" s="46">
        <f t="shared" si="3"/>
        <v>0</v>
      </c>
      <c r="AB17" s="19"/>
      <c r="AC17" s="19"/>
      <c r="AD17" s="19"/>
      <c r="AE17" s="47"/>
      <c r="AF17" s="46">
        <f t="shared" si="4"/>
        <v>0</v>
      </c>
      <c r="AG17" s="19"/>
      <c r="AH17" s="19"/>
      <c r="AI17" s="19"/>
      <c r="AJ17" s="47"/>
      <c r="AK17" s="46">
        <f t="shared" si="5"/>
        <v>0.9</v>
      </c>
      <c r="AL17" s="19"/>
      <c r="AM17" s="19"/>
      <c r="AN17" s="19"/>
      <c r="AO17" s="47"/>
      <c r="AP17" s="46" t="str">
        <f t="shared" si="6"/>
        <v xml:space="preserve">Porcentaje de cumplimiento físico acumulado del Plan de Desarrollo Local </v>
      </c>
      <c r="AQ17" s="19">
        <f t="shared" si="7"/>
        <v>0.9</v>
      </c>
      <c r="AR17" s="19">
        <f t="shared" si="8"/>
        <v>0</v>
      </c>
      <c r="AS17" s="19"/>
      <c r="AT17" s="47"/>
    </row>
    <row r="18" spans="1:46" ht="120" x14ac:dyDescent="0.25">
      <c r="A18" s="112">
        <v>6</v>
      </c>
      <c r="B18" s="19" t="s">
        <v>114</v>
      </c>
      <c r="C18" s="77" t="s">
        <v>141</v>
      </c>
      <c r="D18" s="65" t="s">
        <v>165</v>
      </c>
      <c r="E18" s="27">
        <v>0.04</v>
      </c>
      <c r="F18" s="17" t="s">
        <v>91</v>
      </c>
      <c r="G18" s="2" t="s">
        <v>97</v>
      </c>
      <c r="H18" s="2" t="s">
        <v>98</v>
      </c>
      <c r="I18" s="103" t="s">
        <v>181</v>
      </c>
      <c r="J18" s="26" t="s">
        <v>116</v>
      </c>
      <c r="K18" s="32" t="s">
        <v>120</v>
      </c>
      <c r="L18" s="122"/>
      <c r="M18" s="125">
        <v>0.2</v>
      </c>
      <c r="N18" s="122"/>
      <c r="O18" s="125">
        <v>0.92</v>
      </c>
      <c r="P18" s="126">
        <v>0.92</v>
      </c>
      <c r="Q18" s="89" t="s">
        <v>56</v>
      </c>
      <c r="R18" s="116" t="s">
        <v>122</v>
      </c>
      <c r="S18" s="116" t="s">
        <v>160</v>
      </c>
      <c r="T18" s="117"/>
      <c r="U18" s="59" t="str">
        <f t="shared" si="1"/>
        <v>SI</v>
      </c>
      <c r="V18" s="46">
        <f t="shared" si="2"/>
        <v>0</v>
      </c>
      <c r="W18" s="19"/>
      <c r="X18" s="19"/>
      <c r="Y18" s="19"/>
      <c r="Z18" s="47"/>
      <c r="AA18" s="46">
        <f t="shared" si="3"/>
        <v>0.2</v>
      </c>
      <c r="AB18" s="19"/>
      <c r="AC18" s="19"/>
      <c r="AD18" s="19"/>
      <c r="AE18" s="47"/>
      <c r="AF18" s="46">
        <f t="shared" si="4"/>
        <v>0</v>
      </c>
      <c r="AG18" s="19"/>
      <c r="AH18" s="19"/>
      <c r="AI18" s="19"/>
      <c r="AJ18" s="47"/>
      <c r="AK18" s="46">
        <f t="shared" si="5"/>
        <v>0.92</v>
      </c>
      <c r="AL18" s="19"/>
      <c r="AM18" s="19"/>
      <c r="AN18" s="19"/>
      <c r="AO18" s="47"/>
      <c r="AP18" s="46" t="str">
        <f t="shared" si="6"/>
        <v>Porcentaje de compromiso del presupuesto de inversión directa de la vigencia 2020</v>
      </c>
      <c r="AQ18" s="19">
        <f t="shared" si="7"/>
        <v>1.1200000000000001</v>
      </c>
      <c r="AR18" s="19">
        <f t="shared" si="8"/>
        <v>0</v>
      </c>
      <c r="AS18" s="19"/>
      <c r="AT18" s="47"/>
    </row>
    <row r="19" spans="1:46" ht="120" x14ac:dyDescent="0.25">
      <c r="A19" s="112">
        <v>6</v>
      </c>
      <c r="B19" s="19" t="s">
        <v>114</v>
      </c>
      <c r="C19" s="77" t="s">
        <v>141</v>
      </c>
      <c r="D19" s="65" t="s">
        <v>45</v>
      </c>
      <c r="E19" s="27">
        <v>0.04</v>
      </c>
      <c r="F19" s="17" t="s">
        <v>91</v>
      </c>
      <c r="G19" s="2" t="s">
        <v>99</v>
      </c>
      <c r="H19" s="2" t="s">
        <v>100</v>
      </c>
      <c r="I19" s="104">
        <v>0.29820000000000002</v>
      </c>
      <c r="J19" s="26" t="s">
        <v>116</v>
      </c>
      <c r="K19" s="32" t="s">
        <v>121</v>
      </c>
      <c r="L19" s="122"/>
      <c r="M19" s="122"/>
      <c r="N19" s="122"/>
      <c r="O19" s="125">
        <v>0.25</v>
      </c>
      <c r="P19" s="126">
        <v>0.25</v>
      </c>
      <c r="Q19" s="89" t="s">
        <v>56</v>
      </c>
      <c r="R19" s="116" t="s">
        <v>122</v>
      </c>
      <c r="S19" s="116" t="s">
        <v>160</v>
      </c>
      <c r="T19" s="117"/>
      <c r="U19" s="59" t="str">
        <f t="shared" si="1"/>
        <v>SI</v>
      </c>
      <c r="V19" s="46">
        <f t="shared" si="2"/>
        <v>0</v>
      </c>
      <c r="W19" s="19"/>
      <c r="X19" s="19"/>
      <c r="Y19" s="19"/>
      <c r="Z19" s="47"/>
      <c r="AA19" s="46">
        <f t="shared" si="3"/>
        <v>0</v>
      </c>
      <c r="AB19" s="19"/>
      <c r="AC19" s="19"/>
      <c r="AD19" s="19"/>
      <c r="AE19" s="47"/>
      <c r="AF19" s="46">
        <f t="shared" si="4"/>
        <v>0</v>
      </c>
      <c r="AG19" s="19"/>
      <c r="AH19" s="19"/>
      <c r="AI19" s="19"/>
      <c r="AJ19" s="47"/>
      <c r="AK19" s="46">
        <f t="shared" si="5"/>
        <v>0.25</v>
      </c>
      <c r="AL19" s="19"/>
      <c r="AM19" s="19"/>
      <c r="AN19" s="19"/>
      <c r="AO19" s="47"/>
      <c r="AP19" s="46" t="str">
        <f t="shared" si="6"/>
        <v>Porcentaje de Giros de la Vigencia 2019</v>
      </c>
      <c r="AQ19" s="19">
        <f t="shared" si="7"/>
        <v>0.25</v>
      </c>
      <c r="AR19" s="19">
        <f t="shared" si="8"/>
        <v>0</v>
      </c>
      <c r="AS19" s="19"/>
      <c r="AT19" s="47"/>
    </row>
    <row r="20" spans="1:46" ht="120" x14ac:dyDescent="0.25">
      <c r="A20" s="112">
        <v>6</v>
      </c>
      <c r="B20" s="19" t="s">
        <v>114</v>
      </c>
      <c r="C20" s="77" t="s">
        <v>141</v>
      </c>
      <c r="D20" s="65" t="s">
        <v>161</v>
      </c>
      <c r="E20" s="27">
        <v>0.04</v>
      </c>
      <c r="F20" s="17" t="s">
        <v>91</v>
      </c>
      <c r="G20" s="2" t="s">
        <v>101</v>
      </c>
      <c r="H20" s="2" t="s">
        <v>102</v>
      </c>
      <c r="I20" s="104">
        <v>0.79690000000000005</v>
      </c>
      <c r="J20" s="26" t="s">
        <v>116</v>
      </c>
      <c r="K20" s="32" t="s">
        <v>123</v>
      </c>
      <c r="L20" s="122"/>
      <c r="M20" s="122"/>
      <c r="N20" s="122"/>
      <c r="O20" s="125">
        <v>0.6</v>
      </c>
      <c r="P20" s="126">
        <v>0.6</v>
      </c>
      <c r="Q20" s="89" t="s">
        <v>56</v>
      </c>
      <c r="R20" s="116" t="s">
        <v>122</v>
      </c>
      <c r="S20" s="116" t="s">
        <v>160</v>
      </c>
      <c r="T20" s="117"/>
      <c r="U20" s="59" t="str">
        <f t="shared" si="1"/>
        <v>SI</v>
      </c>
      <c r="V20" s="46">
        <f t="shared" si="2"/>
        <v>0</v>
      </c>
      <c r="W20" s="19"/>
      <c r="X20" s="19"/>
      <c r="Y20" s="19"/>
      <c r="Z20" s="47"/>
      <c r="AA20" s="46">
        <f t="shared" si="3"/>
        <v>0</v>
      </c>
      <c r="AB20" s="19"/>
      <c r="AC20" s="19"/>
      <c r="AD20" s="19"/>
      <c r="AE20" s="47"/>
      <c r="AF20" s="46">
        <f t="shared" si="4"/>
        <v>0</v>
      </c>
      <c r="AG20" s="19"/>
      <c r="AH20" s="19"/>
      <c r="AI20" s="19"/>
      <c r="AJ20" s="47"/>
      <c r="AK20" s="46">
        <f t="shared" si="5"/>
        <v>0.6</v>
      </c>
      <c r="AL20" s="19"/>
      <c r="AM20" s="19"/>
      <c r="AN20" s="19"/>
      <c r="AO20" s="47"/>
      <c r="AP20" s="46" t="str">
        <f t="shared" si="6"/>
        <v>Porcentaje de Giros de Obligaciones por Pagar 2019 y anteriores</v>
      </c>
      <c r="AQ20" s="19">
        <f t="shared" si="7"/>
        <v>0.6</v>
      </c>
      <c r="AR20" s="19">
        <f t="shared" si="8"/>
        <v>0</v>
      </c>
      <c r="AS20" s="19"/>
      <c r="AT20" s="47"/>
    </row>
    <row r="21" spans="1:46" ht="120" x14ac:dyDescent="0.25">
      <c r="A21" s="112">
        <v>6</v>
      </c>
      <c r="B21" s="19" t="s">
        <v>114</v>
      </c>
      <c r="C21" s="77" t="s">
        <v>141</v>
      </c>
      <c r="D21" s="66" t="s">
        <v>162</v>
      </c>
      <c r="E21" s="27">
        <v>0.04</v>
      </c>
      <c r="F21" s="17" t="s">
        <v>91</v>
      </c>
      <c r="G21" s="2" t="s">
        <v>103</v>
      </c>
      <c r="H21" s="2" t="s">
        <v>104</v>
      </c>
      <c r="I21" s="104">
        <v>0.44490000000000002</v>
      </c>
      <c r="J21" s="26" t="s">
        <v>116</v>
      </c>
      <c r="K21" s="32" t="s">
        <v>124</v>
      </c>
      <c r="L21" s="122"/>
      <c r="M21" s="122"/>
      <c r="N21" s="122"/>
      <c r="O21" s="125">
        <v>0.7</v>
      </c>
      <c r="P21" s="126">
        <v>0.7</v>
      </c>
      <c r="Q21" s="89" t="s">
        <v>56</v>
      </c>
      <c r="R21" s="116" t="s">
        <v>122</v>
      </c>
      <c r="S21" s="116" t="s">
        <v>160</v>
      </c>
      <c r="T21" s="117"/>
      <c r="U21" s="59" t="str">
        <f t="shared" si="1"/>
        <v>SI</v>
      </c>
      <c r="V21" s="46">
        <f t="shared" si="2"/>
        <v>0</v>
      </c>
      <c r="W21" s="19"/>
      <c r="X21" s="19"/>
      <c r="Y21" s="19"/>
      <c r="Z21" s="47"/>
      <c r="AA21" s="46">
        <f t="shared" si="3"/>
        <v>0</v>
      </c>
      <c r="AB21" s="19"/>
      <c r="AC21" s="19"/>
      <c r="AD21" s="19"/>
      <c r="AE21" s="47"/>
      <c r="AF21" s="46">
        <f t="shared" si="4"/>
        <v>0</v>
      </c>
      <c r="AG21" s="19"/>
      <c r="AH21" s="19"/>
      <c r="AI21" s="19"/>
      <c r="AJ21" s="47"/>
      <c r="AK21" s="46">
        <f t="shared" si="5"/>
        <v>0.7</v>
      </c>
      <c r="AL21" s="19"/>
      <c r="AM21" s="19"/>
      <c r="AN21" s="19"/>
      <c r="AO21" s="47"/>
      <c r="AP21" s="46" t="str">
        <f t="shared" si="6"/>
        <v xml:space="preserve">Porcentaje de Giros de Obligaciones por Pagar </v>
      </c>
      <c r="AQ21" s="19">
        <f t="shared" si="7"/>
        <v>0.7</v>
      </c>
      <c r="AR21" s="19">
        <f t="shared" si="8"/>
        <v>0</v>
      </c>
      <c r="AS21" s="19"/>
      <c r="AT21" s="47"/>
    </row>
    <row r="22" spans="1:46" ht="120" x14ac:dyDescent="0.25">
      <c r="A22" s="112">
        <v>6</v>
      </c>
      <c r="B22" s="19" t="s">
        <v>114</v>
      </c>
      <c r="C22" s="77" t="s">
        <v>141</v>
      </c>
      <c r="D22" s="65" t="s">
        <v>46</v>
      </c>
      <c r="E22" s="27">
        <v>0.04</v>
      </c>
      <c r="F22" s="17" t="s">
        <v>91</v>
      </c>
      <c r="G22" s="2" t="s">
        <v>105</v>
      </c>
      <c r="H22" s="2" t="s">
        <v>166</v>
      </c>
      <c r="I22" s="115">
        <v>1</v>
      </c>
      <c r="J22" s="26" t="s">
        <v>54</v>
      </c>
      <c r="K22" s="32" t="s">
        <v>125</v>
      </c>
      <c r="L22" s="125">
        <v>1</v>
      </c>
      <c r="M22" s="125">
        <v>1</v>
      </c>
      <c r="N22" s="125">
        <v>1</v>
      </c>
      <c r="O22" s="125">
        <v>1</v>
      </c>
      <c r="P22" s="126">
        <v>1</v>
      </c>
      <c r="Q22" s="89" t="s">
        <v>56</v>
      </c>
      <c r="R22" s="116" t="s">
        <v>188</v>
      </c>
      <c r="S22" s="116" t="s">
        <v>160</v>
      </c>
      <c r="T22" s="117"/>
      <c r="U22" s="59" t="str">
        <f t="shared" si="1"/>
        <v>SI</v>
      </c>
      <c r="V22" s="46">
        <f t="shared" si="2"/>
        <v>1</v>
      </c>
      <c r="W22" s="19"/>
      <c r="X22" s="19"/>
      <c r="Y22" s="19"/>
      <c r="Z22" s="47"/>
      <c r="AA22" s="46">
        <f t="shared" si="3"/>
        <v>1</v>
      </c>
      <c r="AB22" s="19"/>
      <c r="AC22" s="19"/>
      <c r="AD22" s="19"/>
      <c r="AE22" s="47"/>
      <c r="AF22" s="46">
        <f t="shared" si="4"/>
        <v>1</v>
      </c>
      <c r="AG22" s="19"/>
      <c r="AH22" s="19"/>
      <c r="AI22" s="19"/>
      <c r="AJ22" s="47"/>
      <c r="AK22" s="46">
        <f t="shared" si="5"/>
        <v>1</v>
      </c>
      <c r="AL22" s="19"/>
      <c r="AM22" s="19"/>
      <c r="AN22" s="19"/>
      <c r="AO22" s="47"/>
      <c r="AP22" s="46" t="str">
        <f t="shared" si="6"/>
        <v>Porcentaje de procesos de malla vial y parques contratados mediante pliegos tipo</v>
      </c>
      <c r="AQ22" s="19">
        <f t="shared" si="7"/>
        <v>4</v>
      </c>
      <c r="AR22" s="19">
        <f t="shared" si="8"/>
        <v>0</v>
      </c>
      <c r="AS22" s="19"/>
      <c r="AT22" s="47"/>
    </row>
    <row r="23" spans="1:46" ht="120" x14ac:dyDescent="0.25">
      <c r="A23" s="112">
        <v>6</v>
      </c>
      <c r="B23" s="19" t="s">
        <v>114</v>
      </c>
      <c r="C23" s="77" t="s">
        <v>141</v>
      </c>
      <c r="D23" s="66" t="s">
        <v>186</v>
      </c>
      <c r="E23" s="27">
        <v>0.04</v>
      </c>
      <c r="F23" s="17" t="s">
        <v>94</v>
      </c>
      <c r="G23" s="2" t="s">
        <v>169</v>
      </c>
      <c r="H23" s="31" t="s">
        <v>163</v>
      </c>
      <c r="I23" s="101" t="s">
        <v>143</v>
      </c>
      <c r="J23" s="26" t="s">
        <v>54</v>
      </c>
      <c r="K23" s="32" t="s">
        <v>164</v>
      </c>
      <c r="L23" s="125"/>
      <c r="M23" s="125">
        <v>1</v>
      </c>
      <c r="N23" s="125">
        <v>1</v>
      </c>
      <c r="O23" s="125">
        <v>1</v>
      </c>
      <c r="P23" s="126">
        <v>1</v>
      </c>
      <c r="Q23" s="89" t="s">
        <v>56</v>
      </c>
      <c r="R23" s="116" t="s">
        <v>133</v>
      </c>
      <c r="S23" s="116" t="s">
        <v>189</v>
      </c>
      <c r="T23" s="117"/>
      <c r="U23" s="59" t="str">
        <f t="shared" si="1"/>
        <v>SI</v>
      </c>
      <c r="V23" s="46">
        <f t="shared" si="2"/>
        <v>0</v>
      </c>
      <c r="W23" s="19"/>
      <c r="X23" s="19"/>
      <c r="Y23" s="19"/>
      <c r="Z23" s="47"/>
      <c r="AA23" s="46">
        <f t="shared" si="3"/>
        <v>1</v>
      </c>
      <c r="AB23" s="19"/>
      <c r="AC23" s="19"/>
      <c r="AD23" s="19"/>
      <c r="AE23" s="47"/>
      <c r="AF23" s="46">
        <f t="shared" si="4"/>
        <v>1</v>
      </c>
      <c r="AG23" s="19"/>
      <c r="AH23" s="19"/>
      <c r="AI23" s="19"/>
      <c r="AJ23" s="47"/>
      <c r="AK23" s="46">
        <f t="shared" si="5"/>
        <v>1</v>
      </c>
      <c r="AL23" s="19"/>
      <c r="AM23" s="19"/>
      <c r="AN23" s="19"/>
      <c r="AO23" s="47"/>
      <c r="AP23" s="46" t="str">
        <f t="shared" si="6"/>
        <v>Porcentaje de ejecución del SIPSE local</v>
      </c>
      <c r="AQ23" s="19">
        <f t="shared" si="7"/>
        <v>3</v>
      </c>
      <c r="AR23" s="19">
        <f t="shared" si="8"/>
        <v>0</v>
      </c>
      <c r="AS23" s="19"/>
      <c r="AT23" s="47"/>
    </row>
    <row r="24" spans="1:46" ht="120" x14ac:dyDescent="0.25">
      <c r="A24" s="112">
        <v>6</v>
      </c>
      <c r="B24" s="19" t="s">
        <v>114</v>
      </c>
      <c r="C24" s="77" t="s">
        <v>141</v>
      </c>
      <c r="D24" s="65" t="s">
        <v>47</v>
      </c>
      <c r="E24" s="27">
        <v>0.04</v>
      </c>
      <c r="F24" s="17" t="s">
        <v>91</v>
      </c>
      <c r="G24" s="2" t="s">
        <v>106</v>
      </c>
      <c r="H24" s="31" t="s">
        <v>163</v>
      </c>
      <c r="I24" s="101" t="s">
        <v>143</v>
      </c>
      <c r="J24" s="26" t="s">
        <v>54</v>
      </c>
      <c r="K24" s="32" t="s">
        <v>164</v>
      </c>
      <c r="L24" s="125">
        <v>1</v>
      </c>
      <c r="M24" s="125">
        <v>1</v>
      </c>
      <c r="N24" s="125">
        <v>1</v>
      </c>
      <c r="O24" s="125">
        <v>1</v>
      </c>
      <c r="P24" s="126">
        <v>1</v>
      </c>
      <c r="Q24" s="89" t="s">
        <v>56</v>
      </c>
      <c r="R24" s="116" t="s">
        <v>134</v>
      </c>
      <c r="S24" s="116" t="s">
        <v>145</v>
      </c>
      <c r="T24" s="117"/>
      <c r="U24" s="59" t="str">
        <f t="shared" si="1"/>
        <v>SI</v>
      </c>
      <c r="V24" s="46">
        <f t="shared" si="2"/>
        <v>1</v>
      </c>
      <c r="W24" s="19"/>
      <c r="X24" s="19"/>
      <c r="Y24" s="19"/>
      <c r="Z24" s="47"/>
      <c r="AA24" s="46">
        <f t="shared" si="3"/>
        <v>1</v>
      </c>
      <c r="AB24" s="19"/>
      <c r="AC24" s="19"/>
      <c r="AD24" s="19"/>
      <c r="AE24" s="47"/>
      <c r="AF24" s="46">
        <f t="shared" si="4"/>
        <v>1</v>
      </c>
      <c r="AG24" s="19"/>
      <c r="AH24" s="19"/>
      <c r="AI24" s="19"/>
      <c r="AJ24" s="47"/>
      <c r="AK24" s="46">
        <f t="shared" si="5"/>
        <v>1</v>
      </c>
      <c r="AL24" s="19"/>
      <c r="AM24" s="19"/>
      <c r="AN24" s="19"/>
      <c r="AO24" s="47"/>
      <c r="AP24" s="46" t="str">
        <f t="shared" si="6"/>
        <v>Porcentaje de avance acumulado en el cumplimiento del Plan de Sostenibilidad contable programado</v>
      </c>
      <c r="AQ24" s="19">
        <f t="shared" si="7"/>
        <v>4</v>
      </c>
      <c r="AR24" s="19">
        <f t="shared" si="8"/>
        <v>0</v>
      </c>
      <c r="AS24" s="19"/>
      <c r="AT24" s="47"/>
    </row>
    <row r="25" spans="1:46" ht="90" x14ac:dyDescent="0.25">
      <c r="A25" s="112">
        <v>7</v>
      </c>
      <c r="B25" s="19" t="s">
        <v>113</v>
      </c>
      <c r="C25" s="77" t="s">
        <v>89</v>
      </c>
      <c r="D25" s="66" t="s">
        <v>187</v>
      </c>
      <c r="E25" s="27">
        <v>0.04</v>
      </c>
      <c r="F25" s="17" t="s">
        <v>91</v>
      </c>
      <c r="G25" s="2" t="s">
        <v>107</v>
      </c>
      <c r="H25" s="2" t="s">
        <v>108</v>
      </c>
      <c r="I25" s="101">
        <v>142</v>
      </c>
      <c r="J25" s="26" t="s">
        <v>116</v>
      </c>
      <c r="K25" s="32" t="s">
        <v>146</v>
      </c>
      <c r="L25" s="125">
        <v>0.25</v>
      </c>
      <c r="M25" s="125">
        <v>0.5</v>
      </c>
      <c r="N25" s="125">
        <v>0.75</v>
      </c>
      <c r="O25" s="125">
        <v>1</v>
      </c>
      <c r="P25" s="126">
        <v>1</v>
      </c>
      <c r="Q25" s="89" t="s">
        <v>56</v>
      </c>
      <c r="R25" s="116" t="s">
        <v>135</v>
      </c>
      <c r="S25" s="116" t="s">
        <v>138</v>
      </c>
      <c r="T25" s="117"/>
      <c r="U25" s="59" t="str">
        <f t="shared" si="1"/>
        <v>SI</v>
      </c>
      <c r="V25" s="46">
        <f t="shared" si="2"/>
        <v>0.25</v>
      </c>
      <c r="W25" s="19"/>
      <c r="X25" s="19"/>
      <c r="Y25" s="19"/>
      <c r="Z25" s="47"/>
      <c r="AA25" s="46">
        <f t="shared" si="3"/>
        <v>0.5</v>
      </c>
      <c r="AB25" s="19"/>
      <c r="AC25" s="19"/>
      <c r="AD25" s="19"/>
      <c r="AE25" s="47"/>
      <c r="AF25" s="46">
        <f t="shared" si="4"/>
        <v>0.75</v>
      </c>
      <c r="AG25" s="19"/>
      <c r="AH25" s="19"/>
      <c r="AI25" s="19"/>
      <c r="AJ25" s="47"/>
      <c r="AK25" s="46">
        <f t="shared" si="5"/>
        <v>1</v>
      </c>
      <c r="AL25" s="19"/>
      <c r="AM25" s="19"/>
      <c r="AN25" s="19"/>
      <c r="AO25" s="47"/>
      <c r="AP25" s="46" t="str">
        <f t="shared" si="6"/>
        <v>Respuesta a los requerimiento de los ciudadanos</v>
      </c>
      <c r="AQ25" s="19">
        <f t="shared" si="7"/>
        <v>2.5</v>
      </c>
      <c r="AR25" s="19">
        <f t="shared" si="8"/>
        <v>0</v>
      </c>
      <c r="AS25" s="19"/>
      <c r="AT25" s="47"/>
    </row>
    <row r="26" spans="1:46" ht="90" x14ac:dyDescent="0.25">
      <c r="A26" s="112">
        <v>1</v>
      </c>
      <c r="B26" s="19" t="s">
        <v>115</v>
      </c>
      <c r="C26" s="77" t="s">
        <v>90</v>
      </c>
      <c r="D26" s="66" t="s">
        <v>197</v>
      </c>
      <c r="E26" s="27">
        <v>0.04</v>
      </c>
      <c r="F26" s="17" t="s">
        <v>91</v>
      </c>
      <c r="G26" s="2" t="s">
        <v>171</v>
      </c>
      <c r="H26" s="2" t="s">
        <v>172</v>
      </c>
      <c r="I26" s="101">
        <v>173</v>
      </c>
      <c r="J26" s="26" t="s">
        <v>65</v>
      </c>
      <c r="K26" s="32" t="s">
        <v>126</v>
      </c>
      <c r="L26" s="122">
        <v>0</v>
      </c>
      <c r="M26" s="122">
        <v>57</v>
      </c>
      <c r="N26" s="122">
        <v>58</v>
      </c>
      <c r="O26" s="122">
        <v>58</v>
      </c>
      <c r="P26" s="128">
        <f t="shared" si="0"/>
        <v>173</v>
      </c>
      <c r="Q26" s="89" t="s">
        <v>56</v>
      </c>
      <c r="R26" s="116" t="s">
        <v>147</v>
      </c>
      <c r="S26" s="116" t="s">
        <v>139</v>
      </c>
      <c r="T26" s="117"/>
      <c r="U26" s="59" t="str">
        <f t="shared" si="1"/>
        <v>SI</v>
      </c>
      <c r="V26" s="46">
        <f t="shared" si="2"/>
        <v>0</v>
      </c>
      <c r="W26" s="19"/>
      <c r="X26" s="19"/>
      <c r="Y26" s="19"/>
      <c r="Z26" s="47"/>
      <c r="AA26" s="46">
        <f t="shared" si="3"/>
        <v>57</v>
      </c>
      <c r="AB26" s="19"/>
      <c r="AC26" s="19"/>
      <c r="AD26" s="19"/>
      <c r="AE26" s="47"/>
      <c r="AF26" s="46">
        <f t="shared" si="4"/>
        <v>58</v>
      </c>
      <c r="AG26" s="19"/>
      <c r="AH26" s="19"/>
      <c r="AI26" s="19"/>
      <c r="AJ26" s="47"/>
      <c r="AK26" s="46">
        <f t="shared" si="5"/>
        <v>58</v>
      </c>
      <c r="AL26" s="19"/>
      <c r="AM26" s="19"/>
      <c r="AN26" s="19"/>
      <c r="AO26" s="47"/>
      <c r="AP26" s="46" t="str">
        <f t="shared" si="6"/>
        <v>Acciones de control a las actuaciones de IVC control en materia actividad económica</v>
      </c>
      <c r="AQ26" s="19">
        <f t="shared" si="7"/>
        <v>173</v>
      </c>
      <c r="AR26" s="19">
        <f t="shared" si="8"/>
        <v>0</v>
      </c>
      <c r="AS26" s="19"/>
      <c r="AT26" s="47"/>
    </row>
    <row r="27" spans="1:46" ht="105" x14ac:dyDescent="0.25">
      <c r="A27" s="112">
        <v>1</v>
      </c>
      <c r="B27" s="19" t="s">
        <v>115</v>
      </c>
      <c r="C27" s="77" t="s">
        <v>90</v>
      </c>
      <c r="D27" s="66" t="s">
        <v>198</v>
      </c>
      <c r="E27" s="27">
        <v>0.04</v>
      </c>
      <c r="F27" s="17" t="s">
        <v>91</v>
      </c>
      <c r="G27" s="2" t="s">
        <v>173</v>
      </c>
      <c r="H27" s="2" t="s">
        <v>174</v>
      </c>
      <c r="I27" s="101">
        <v>22</v>
      </c>
      <c r="J27" s="26" t="s">
        <v>65</v>
      </c>
      <c r="K27" s="32" t="s">
        <v>126</v>
      </c>
      <c r="L27" s="122">
        <v>0</v>
      </c>
      <c r="M27" s="122">
        <v>7</v>
      </c>
      <c r="N27" s="122">
        <v>7</v>
      </c>
      <c r="O27" s="122">
        <v>8</v>
      </c>
      <c r="P27" s="128">
        <f t="shared" ref="P27" si="9">L27+M27+N27+O27</f>
        <v>22</v>
      </c>
      <c r="Q27" s="89" t="s">
        <v>56</v>
      </c>
      <c r="R27" s="116" t="s">
        <v>147</v>
      </c>
      <c r="S27" s="116" t="s">
        <v>139</v>
      </c>
      <c r="T27" s="117"/>
      <c r="U27" s="59" t="str">
        <f t="shared" si="1"/>
        <v>SI</v>
      </c>
      <c r="V27" s="46">
        <f t="shared" ref="V27" si="10">L27</f>
        <v>0</v>
      </c>
      <c r="W27" s="19"/>
      <c r="X27" s="19"/>
      <c r="Y27" s="19"/>
      <c r="Z27" s="47"/>
      <c r="AA27" s="46">
        <f t="shared" ref="AA27" si="11">M27</f>
        <v>7</v>
      </c>
      <c r="AB27" s="19"/>
      <c r="AC27" s="19"/>
      <c r="AD27" s="19"/>
      <c r="AE27" s="47"/>
      <c r="AF27" s="46">
        <f t="shared" ref="AF27" si="12">N27</f>
        <v>7</v>
      </c>
      <c r="AG27" s="19"/>
      <c r="AH27" s="19"/>
      <c r="AI27" s="19"/>
      <c r="AJ27" s="47"/>
      <c r="AK27" s="46">
        <f t="shared" ref="AK27" si="13">O27</f>
        <v>8</v>
      </c>
      <c r="AL27" s="19"/>
      <c r="AM27" s="19"/>
      <c r="AN27" s="19"/>
      <c r="AO27" s="47"/>
      <c r="AP27" s="46" t="str">
        <f t="shared" ref="AP27" si="14">G27</f>
        <v>Acciones de control a las actuaciones de IVC control en materia de  integridad del espacio publico.</v>
      </c>
      <c r="AQ27" s="19">
        <f t="shared" ref="AQ27" si="15">V27+AA27+AF27+AK27</f>
        <v>22</v>
      </c>
      <c r="AR27" s="19">
        <f t="shared" ref="AR27" si="16">W27+AB27+AG27+AL27</f>
        <v>0</v>
      </c>
      <c r="AS27" s="19"/>
      <c r="AT27" s="47"/>
    </row>
    <row r="28" spans="1:46" ht="90" x14ac:dyDescent="0.25">
      <c r="A28" s="112">
        <v>1</v>
      </c>
      <c r="B28" s="19" t="s">
        <v>115</v>
      </c>
      <c r="C28" s="77" t="s">
        <v>90</v>
      </c>
      <c r="D28" s="66" t="s">
        <v>199</v>
      </c>
      <c r="E28" s="27">
        <v>0.04</v>
      </c>
      <c r="F28" s="17" t="s">
        <v>91</v>
      </c>
      <c r="G28" s="2" t="s">
        <v>175</v>
      </c>
      <c r="H28" s="2" t="s">
        <v>176</v>
      </c>
      <c r="I28" s="101">
        <v>326</v>
      </c>
      <c r="J28" s="26" t="s">
        <v>65</v>
      </c>
      <c r="K28" s="32" t="s">
        <v>126</v>
      </c>
      <c r="L28" s="122">
        <v>0</v>
      </c>
      <c r="M28" s="122">
        <v>108</v>
      </c>
      <c r="N28" s="122">
        <v>110</v>
      </c>
      <c r="O28" s="122">
        <v>108</v>
      </c>
      <c r="P28" s="128">
        <f t="shared" si="0"/>
        <v>326</v>
      </c>
      <c r="Q28" s="89" t="s">
        <v>56</v>
      </c>
      <c r="R28" s="116" t="s">
        <v>147</v>
      </c>
      <c r="S28" s="116" t="s">
        <v>139</v>
      </c>
      <c r="T28" s="117"/>
      <c r="U28" s="59" t="str">
        <f t="shared" si="1"/>
        <v>SI</v>
      </c>
      <c r="V28" s="46">
        <f t="shared" si="2"/>
        <v>0</v>
      </c>
      <c r="W28" s="19"/>
      <c r="X28" s="19"/>
      <c r="Y28" s="19"/>
      <c r="Z28" s="47"/>
      <c r="AA28" s="46">
        <f t="shared" si="3"/>
        <v>108</v>
      </c>
      <c r="AB28" s="19"/>
      <c r="AC28" s="19"/>
      <c r="AD28" s="19"/>
      <c r="AE28" s="47"/>
      <c r="AF28" s="46">
        <f t="shared" si="4"/>
        <v>110</v>
      </c>
      <c r="AG28" s="19"/>
      <c r="AH28" s="19"/>
      <c r="AI28" s="19"/>
      <c r="AJ28" s="47"/>
      <c r="AK28" s="46">
        <f t="shared" si="5"/>
        <v>108</v>
      </c>
      <c r="AL28" s="19"/>
      <c r="AM28" s="19"/>
      <c r="AN28" s="19"/>
      <c r="AO28" s="47"/>
      <c r="AP28" s="46" t="str">
        <f t="shared" si="6"/>
        <v>Acciones de control  en materia de obras y urbanismo</v>
      </c>
      <c r="AQ28" s="19">
        <f t="shared" si="7"/>
        <v>326</v>
      </c>
      <c r="AR28" s="19">
        <f t="shared" si="8"/>
        <v>0</v>
      </c>
      <c r="AS28" s="19"/>
      <c r="AT28" s="47"/>
    </row>
    <row r="29" spans="1:46" ht="90" x14ac:dyDescent="0.25">
      <c r="A29" s="112">
        <v>1</v>
      </c>
      <c r="B29" s="19" t="s">
        <v>115</v>
      </c>
      <c r="C29" s="77" t="s">
        <v>90</v>
      </c>
      <c r="D29" s="66" t="s">
        <v>182</v>
      </c>
      <c r="E29" s="27">
        <v>0.04</v>
      </c>
      <c r="F29" s="107" t="s">
        <v>91</v>
      </c>
      <c r="G29" s="108" t="s">
        <v>109</v>
      </c>
      <c r="H29" s="108" t="s">
        <v>148</v>
      </c>
      <c r="I29" s="101">
        <v>13</v>
      </c>
      <c r="J29" s="26" t="s">
        <v>65</v>
      </c>
      <c r="K29" s="32" t="s">
        <v>126</v>
      </c>
      <c r="L29" s="122">
        <v>5</v>
      </c>
      <c r="M29" s="122">
        <v>5</v>
      </c>
      <c r="N29" s="122">
        <v>5</v>
      </c>
      <c r="O29" s="122">
        <v>5</v>
      </c>
      <c r="P29" s="128">
        <f t="shared" si="0"/>
        <v>20</v>
      </c>
      <c r="Q29" s="89" t="s">
        <v>56</v>
      </c>
      <c r="R29" s="116" t="s">
        <v>147</v>
      </c>
      <c r="S29" s="116" t="s">
        <v>139</v>
      </c>
      <c r="T29" s="117"/>
      <c r="U29" s="59" t="str">
        <f t="shared" si="1"/>
        <v>SI</v>
      </c>
      <c r="V29" s="46">
        <f t="shared" si="2"/>
        <v>5</v>
      </c>
      <c r="W29" s="19"/>
      <c r="X29" s="19"/>
      <c r="Y29" s="19"/>
      <c r="Z29" s="47"/>
      <c r="AA29" s="46">
        <f t="shared" si="3"/>
        <v>5</v>
      </c>
      <c r="AB29" s="19"/>
      <c r="AC29" s="19"/>
      <c r="AD29" s="19"/>
      <c r="AE29" s="47"/>
      <c r="AF29" s="46">
        <f t="shared" si="4"/>
        <v>5</v>
      </c>
      <c r="AG29" s="19"/>
      <c r="AH29" s="19"/>
      <c r="AI29" s="19"/>
      <c r="AJ29" s="47"/>
      <c r="AK29" s="46">
        <f t="shared" si="5"/>
        <v>5</v>
      </c>
      <c r="AL29" s="19"/>
      <c r="AM29" s="19"/>
      <c r="AN29" s="19"/>
      <c r="AO29" s="47"/>
      <c r="AP29" s="46" t="str">
        <f t="shared" si="6"/>
        <v>Acciones de control para el cumplimiento de fallos judiciales - cerros de oriente</v>
      </c>
      <c r="AQ29" s="19">
        <f t="shared" si="7"/>
        <v>20</v>
      </c>
      <c r="AR29" s="19">
        <f t="shared" si="8"/>
        <v>0</v>
      </c>
      <c r="AS29" s="19"/>
      <c r="AT29" s="47"/>
    </row>
    <row r="30" spans="1:46" ht="90" x14ac:dyDescent="0.25">
      <c r="A30" s="94">
        <v>1</v>
      </c>
      <c r="B30" s="19" t="s">
        <v>115</v>
      </c>
      <c r="C30" s="77" t="s">
        <v>90</v>
      </c>
      <c r="D30" s="65" t="s">
        <v>202</v>
      </c>
      <c r="E30" s="27">
        <v>0.04</v>
      </c>
      <c r="F30" s="17" t="s">
        <v>91</v>
      </c>
      <c r="G30" s="2" t="s">
        <v>167</v>
      </c>
      <c r="H30" s="2" t="s">
        <v>110</v>
      </c>
      <c r="I30" s="101" t="s">
        <v>143</v>
      </c>
      <c r="J30" s="26" t="s">
        <v>65</v>
      </c>
      <c r="K30" s="32" t="s">
        <v>128</v>
      </c>
      <c r="L30" s="125">
        <v>0.05</v>
      </c>
      <c r="M30" s="125">
        <v>0.05</v>
      </c>
      <c r="N30" s="125">
        <v>0.05</v>
      </c>
      <c r="O30" s="125">
        <v>0.05</v>
      </c>
      <c r="P30" s="126">
        <v>0.2</v>
      </c>
      <c r="Q30" s="89" t="s">
        <v>56</v>
      </c>
      <c r="R30" s="116" t="s">
        <v>136</v>
      </c>
      <c r="S30" s="116" t="s">
        <v>139</v>
      </c>
      <c r="T30" s="117"/>
      <c r="U30" s="59" t="str">
        <f t="shared" si="1"/>
        <v>SI</v>
      </c>
      <c r="V30" s="46">
        <f t="shared" si="2"/>
        <v>0.05</v>
      </c>
      <c r="W30" s="19"/>
      <c r="X30" s="19"/>
      <c r="Y30" s="19"/>
      <c r="Z30" s="47"/>
      <c r="AA30" s="46">
        <f t="shared" si="3"/>
        <v>0.05</v>
      </c>
      <c r="AB30" s="19"/>
      <c r="AC30" s="19"/>
      <c r="AD30" s="19"/>
      <c r="AE30" s="47"/>
      <c r="AF30" s="46">
        <f t="shared" si="4"/>
        <v>0.05</v>
      </c>
      <c r="AG30" s="19"/>
      <c r="AH30" s="19"/>
      <c r="AI30" s="19"/>
      <c r="AJ30" s="47"/>
      <c r="AK30" s="46">
        <f t="shared" si="5"/>
        <v>0.05</v>
      </c>
      <c r="AL30" s="19"/>
      <c r="AM30" s="19"/>
      <c r="AN30" s="19"/>
      <c r="AO30" s="47"/>
      <c r="AP30" s="46" t="str">
        <f t="shared" si="6"/>
        <v xml:space="preserve">Porcentaje de expedientes de policía con impulso procesal </v>
      </c>
      <c r="AQ30" s="19">
        <f t="shared" si="7"/>
        <v>0.2</v>
      </c>
      <c r="AR30" s="19">
        <f t="shared" si="8"/>
        <v>0</v>
      </c>
      <c r="AS30" s="19"/>
      <c r="AT30" s="47"/>
    </row>
    <row r="31" spans="1:46" ht="90" x14ac:dyDescent="0.25">
      <c r="A31" s="94">
        <v>1</v>
      </c>
      <c r="B31" s="19" t="s">
        <v>115</v>
      </c>
      <c r="C31" s="77" t="s">
        <v>90</v>
      </c>
      <c r="D31" s="65" t="s">
        <v>149</v>
      </c>
      <c r="E31" s="27">
        <v>0.04</v>
      </c>
      <c r="F31" s="17" t="s">
        <v>91</v>
      </c>
      <c r="G31" s="2" t="s">
        <v>168</v>
      </c>
      <c r="H31" s="2" t="s">
        <v>111</v>
      </c>
      <c r="I31" s="105" t="s">
        <v>143</v>
      </c>
      <c r="J31" s="26" t="s">
        <v>65</v>
      </c>
      <c r="K31" s="32" t="s">
        <v>129</v>
      </c>
      <c r="L31" s="125">
        <v>0.05</v>
      </c>
      <c r="M31" s="125">
        <v>0.05</v>
      </c>
      <c r="N31" s="125">
        <v>0.05</v>
      </c>
      <c r="O31" s="125">
        <v>0.05</v>
      </c>
      <c r="P31" s="126">
        <v>0.2</v>
      </c>
      <c r="Q31" s="89" t="s">
        <v>56</v>
      </c>
      <c r="R31" s="116" t="s">
        <v>136</v>
      </c>
      <c r="S31" s="116" t="s">
        <v>139</v>
      </c>
      <c r="T31" s="117"/>
      <c r="U31" s="59" t="str">
        <f t="shared" si="1"/>
        <v>SI</v>
      </c>
      <c r="V31" s="46">
        <f t="shared" si="2"/>
        <v>0.05</v>
      </c>
      <c r="W31" s="19"/>
      <c r="X31" s="19"/>
      <c r="Y31" s="19"/>
      <c r="Z31" s="47"/>
      <c r="AA31" s="46">
        <f t="shared" si="3"/>
        <v>0.05</v>
      </c>
      <c r="AB31" s="19"/>
      <c r="AC31" s="19"/>
      <c r="AD31" s="19"/>
      <c r="AE31" s="47"/>
      <c r="AF31" s="46">
        <f t="shared" si="4"/>
        <v>0.05</v>
      </c>
      <c r="AG31" s="19"/>
      <c r="AH31" s="19"/>
      <c r="AI31" s="19"/>
      <c r="AJ31" s="47"/>
      <c r="AK31" s="46">
        <f t="shared" si="5"/>
        <v>0.05</v>
      </c>
      <c r="AL31" s="19"/>
      <c r="AM31" s="19"/>
      <c r="AN31" s="19"/>
      <c r="AO31" s="47"/>
      <c r="AP31" s="46" t="str">
        <f t="shared" si="6"/>
        <v>Porcentaje de expedientes de policía con fallo de fondo</v>
      </c>
      <c r="AQ31" s="19">
        <f t="shared" si="7"/>
        <v>0.2</v>
      </c>
      <c r="AR31" s="19">
        <f t="shared" si="8"/>
        <v>0</v>
      </c>
      <c r="AS31" s="19"/>
      <c r="AT31" s="47"/>
    </row>
    <row r="32" spans="1:46" ht="90" x14ac:dyDescent="0.25">
      <c r="A32" s="94">
        <v>1</v>
      </c>
      <c r="B32" s="19" t="s">
        <v>115</v>
      </c>
      <c r="C32" s="77" t="s">
        <v>90</v>
      </c>
      <c r="D32" s="66" t="s">
        <v>203</v>
      </c>
      <c r="E32" s="27">
        <v>0.04</v>
      </c>
      <c r="F32" s="17" t="s">
        <v>91</v>
      </c>
      <c r="G32" s="2" t="s">
        <v>130</v>
      </c>
      <c r="H32" s="1" t="s">
        <v>112</v>
      </c>
      <c r="I32" s="101">
        <v>418</v>
      </c>
      <c r="J32" s="26" t="s">
        <v>65</v>
      </c>
      <c r="K32" s="32" t="s">
        <v>130</v>
      </c>
      <c r="L32" s="122">
        <v>40</v>
      </c>
      <c r="M32" s="122">
        <v>61</v>
      </c>
      <c r="N32" s="122">
        <v>61</v>
      </c>
      <c r="O32" s="122">
        <v>42</v>
      </c>
      <c r="P32" s="128">
        <f t="shared" si="0"/>
        <v>204</v>
      </c>
      <c r="Q32" s="89" t="s">
        <v>56</v>
      </c>
      <c r="R32" s="116" t="s">
        <v>136</v>
      </c>
      <c r="S32" s="116" t="s">
        <v>139</v>
      </c>
      <c r="T32" s="117"/>
      <c r="U32" s="59" t="str">
        <f t="shared" si="1"/>
        <v>SI</v>
      </c>
      <c r="V32" s="46">
        <f t="shared" si="2"/>
        <v>40</v>
      </c>
      <c r="W32" s="19"/>
      <c r="X32" s="19"/>
      <c r="Y32" s="19"/>
      <c r="Z32" s="47"/>
      <c r="AA32" s="46">
        <f t="shared" si="3"/>
        <v>61</v>
      </c>
      <c r="AB32" s="19"/>
      <c r="AC32" s="19"/>
      <c r="AD32" s="19"/>
      <c r="AE32" s="47"/>
      <c r="AF32" s="46">
        <f t="shared" si="4"/>
        <v>61</v>
      </c>
      <c r="AG32" s="19"/>
      <c r="AH32" s="19"/>
      <c r="AI32" s="19"/>
      <c r="AJ32" s="47"/>
      <c r="AK32" s="46">
        <f t="shared" si="5"/>
        <v>42</v>
      </c>
      <c r="AL32" s="19"/>
      <c r="AM32" s="19"/>
      <c r="AN32" s="19"/>
      <c r="AO32" s="47"/>
      <c r="AP32" s="46" t="str">
        <f t="shared" si="6"/>
        <v>Actuaciones administrativas terminadas</v>
      </c>
      <c r="AQ32" s="19">
        <f t="shared" si="7"/>
        <v>204</v>
      </c>
      <c r="AR32" s="19">
        <f t="shared" si="8"/>
        <v>0</v>
      </c>
      <c r="AS32" s="19"/>
      <c r="AT32" s="47"/>
    </row>
    <row r="33" spans="1:46" ht="90" x14ac:dyDescent="0.25">
      <c r="A33" s="94">
        <v>1</v>
      </c>
      <c r="B33" s="19" t="s">
        <v>115</v>
      </c>
      <c r="C33" s="77" t="s">
        <v>90</v>
      </c>
      <c r="D33" s="106" t="s">
        <v>204</v>
      </c>
      <c r="E33" s="27">
        <v>0.04</v>
      </c>
      <c r="F33" s="28" t="s">
        <v>91</v>
      </c>
      <c r="G33" s="2" t="s">
        <v>205</v>
      </c>
      <c r="H33" s="29" t="s">
        <v>206</v>
      </c>
      <c r="I33" s="102" t="s">
        <v>143</v>
      </c>
      <c r="J33" s="35" t="s">
        <v>65</v>
      </c>
      <c r="K33" s="32" t="s">
        <v>205</v>
      </c>
      <c r="L33" s="129">
        <v>0</v>
      </c>
      <c r="M33" s="129">
        <v>42</v>
      </c>
      <c r="N33" s="129">
        <v>84</v>
      </c>
      <c r="O33" s="129">
        <v>86</v>
      </c>
      <c r="P33" s="130">
        <f t="shared" si="0"/>
        <v>212</v>
      </c>
      <c r="Q33" s="89" t="s">
        <v>56</v>
      </c>
      <c r="R33" s="116" t="s">
        <v>136</v>
      </c>
      <c r="S33" s="116" t="s">
        <v>139</v>
      </c>
      <c r="T33" s="117"/>
      <c r="U33" s="59" t="str">
        <f t="shared" si="1"/>
        <v>SI</v>
      </c>
      <c r="V33" s="46">
        <f t="shared" si="2"/>
        <v>0</v>
      </c>
      <c r="W33" s="19"/>
      <c r="X33" s="19"/>
      <c r="Y33" s="19"/>
      <c r="Z33" s="47"/>
      <c r="AA33" s="46">
        <f t="shared" si="3"/>
        <v>42</v>
      </c>
      <c r="AB33" s="19"/>
      <c r="AC33" s="19"/>
      <c r="AD33" s="19"/>
      <c r="AE33" s="47"/>
      <c r="AF33" s="46">
        <f t="shared" si="4"/>
        <v>84</v>
      </c>
      <c r="AG33" s="19"/>
      <c r="AH33" s="19"/>
      <c r="AI33" s="19"/>
      <c r="AJ33" s="47"/>
      <c r="AK33" s="46">
        <f t="shared" si="5"/>
        <v>86</v>
      </c>
      <c r="AL33" s="19"/>
      <c r="AM33" s="19"/>
      <c r="AN33" s="19"/>
      <c r="AO33" s="47"/>
      <c r="AP33" s="46" t="str">
        <f t="shared" si="6"/>
        <v>Actuaciones administrativas terminadas hasta la primera instancia</v>
      </c>
      <c r="AQ33" s="19">
        <f t="shared" si="7"/>
        <v>212</v>
      </c>
      <c r="AR33" s="19">
        <f t="shared" si="8"/>
        <v>0</v>
      </c>
      <c r="AS33" s="19"/>
      <c r="AT33" s="47"/>
    </row>
    <row r="34" spans="1:46" ht="24" customHeight="1" x14ac:dyDescent="0.25">
      <c r="A34" s="95"/>
      <c r="B34" s="78"/>
      <c r="C34" s="79"/>
      <c r="D34" s="67" t="s">
        <v>87</v>
      </c>
      <c r="E34" s="30">
        <f>SUM(E14:E33)</f>
        <v>0.80000000000000016</v>
      </c>
      <c r="F34" s="23"/>
      <c r="G34" s="23"/>
      <c r="H34" s="23"/>
      <c r="I34" s="23"/>
      <c r="J34" s="23"/>
      <c r="K34" s="37"/>
      <c r="L34" s="23"/>
      <c r="M34" s="23"/>
      <c r="N34" s="23"/>
      <c r="O34" s="23"/>
      <c r="P34" s="64"/>
      <c r="Q34" s="82"/>
      <c r="R34" s="37"/>
      <c r="S34" s="37"/>
      <c r="T34" s="54"/>
      <c r="U34" s="60"/>
      <c r="V34" s="46">
        <f t="shared" si="2"/>
        <v>0</v>
      </c>
      <c r="W34" s="37"/>
      <c r="X34" s="37"/>
      <c r="Y34" s="37"/>
      <c r="Z34" s="54"/>
      <c r="AA34" s="46">
        <f t="shared" si="3"/>
        <v>0</v>
      </c>
      <c r="AB34" s="37"/>
      <c r="AC34" s="37"/>
      <c r="AD34" s="37"/>
      <c r="AE34" s="54"/>
      <c r="AF34" s="46">
        <f t="shared" si="4"/>
        <v>0</v>
      </c>
      <c r="AG34" s="37"/>
      <c r="AH34" s="37"/>
      <c r="AI34" s="37"/>
      <c r="AJ34" s="54"/>
      <c r="AK34" s="46">
        <f t="shared" si="5"/>
        <v>0</v>
      </c>
      <c r="AL34" s="37"/>
      <c r="AM34" s="37"/>
      <c r="AN34" s="37"/>
      <c r="AO34" s="54"/>
      <c r="AP34" s="48">
        <f t="shared" si="6"/>
        <v>0</v>
      </c>
      <c r="AQ34" s="19">
        <f>SUM(AQ14:AQ33)</f>
        <v>977.67000000000007</v>
      </c>
      <c r="AR34" s="19">
        <f>SUM(AR14:AR33)</f>
        <v>0</v>
      </c>
      <c r="AS34" s="19"/>
      <c r="AT34" s="47"/>
    </row>
    <row r="35" spans="1:46" ht="126" x14ac:dyDescent="0.25">
      <c r="A35" s="96">
        <v>6</v>
      </c>
      <c r="B35" s="4" t="s">
        <v>48</v>
      </c>
      <c r="C35" s="80" t="s">
        <v>49</v>
      </c>
      <c r="D35" s="3" t="s">
        <v>50</v>
      </c>
      <c r="E35" s="15">
        <v>0.04</v>
      </c>
      <c r="F35" s="4" t="s">
        <v>51</v>
      </c>
      <c r="G35" s="4" t="s">
        <v>52</v>
      </c>
      <c r="H35" s="4" t="s">
        <v>53</v>
      </c>
      <c r="I35" s="5">
        <v>0</v>
      </c>
      <c r="J35" s="5" t="s">
        <v>54</v>
      </c>
      <c r="K35" s="4" t="s">
        <v>55</v>
      </c>
      <c r="L35" s="16"/>
      <c r="M35" s="16">
        <v>0.7</v>
      </c>
      <c r="N35" s="16"/>
      <c r="O35" s="16">
        <v>0.7</v>
      </c>
      <c r="P35" s="68">
        <v>0.7</v>
      </c>
      <c r="Q35" s="3" t="s">
        <v>56</v>
      </c>
      <c r="R35" s="5" t="s">
        <v>57</v>
      </c>
      <c r="S35" s="5" t="s">
        <v>58</v>
      </c>
      <c r="T35" s="83" t="s">
        <v>59</v>
      </c>
      <c r="U35" s="59" t="s">
        <v>144</v>
      </c>
      <c r="V35" s="46">
        <f t="shared" si="2"/>
        <v>0</v>
      </c>
      <c r="W35" s="19"/>
      <c r="X35" s="19"/>
      <c r="Y35" s="19"/>
      <c r="Z35" s="47"/>
      <c r="AA35" s="46">
        <f t="shared" si="3"/>
        <v>0.7</v>
      </c>
      <c r="AB35" s="19"/>
      <c r="AC35" s="19"/>
      <c r="AD35" s="19"/>
      <c r="AE35" s="47"/>
      <c r="AF35" s="46">
        <f t="shared" si="4"/>
        <v>0</v>
      </c>
      <c r="AG35" s="19"/>
      <c r="AH35" s="19"/>
      <c r="AI35" s="19"/>
      <c r="AJ35" s="47"/>
      <c r="AK35" s="46">
        <f t="shared" si="5"/>
        <v>0.7</v>
      </c>
      <c r="AL35" s="19"/>
      <c r="AM35" s="19"/>
      <c r="AN35" s="19"/>
      <c r="AO35" s="47"/>
      <c r="AP35" s="46" t="str">
        <f t="shared" si="6"/>
        <v>Cumplimiento de criterios ambientales</v>
      </c>
      <c r="AQ35" s="19">
        <f t="shared" ref="AQ35:AQ40" si="17">V35+AA35+AF35+AK35</f>
        <v>1.4</v>
      </c>
      <c r="AR35" s="19">
        <f t="shared" ref="AR35:AR40" si="18">W35+AB35+AG35+AL35</f>
        <v>0</v>
      </c>
      <c r="AS35" s="19"/>
      <c r="AT35" s="47"/>
    </row>
    <row r="36" spans="1:46" ht="126" x14ac:dyDescent="0.25">
      <c r="A36" s="96">
        <v>6</v>
      </c>
      <c r="B36" s="4" t="s">
        <v>48</v>
      </c>
      <c r="C36" s="80" t="s">
        <v>49</v>
      </c>
      <c r="D36" s="3" t="s">
        <v>150</v>
      </c>
      <c r="E36" s="15">
        <v>0.04</v>
      </c>
      <c r="F36" s="4" t="s">
        <v>51</v>
      </c>
      <c r="G36" s="4" t="s">
        <v>60</v>
      </c>
      <c r="H36" s="4" t="s">
        <v>151</v>
      </c>
      <c r="I36" s="5">
        <v>0</v>
      </c>
      <c r="J36" s="5" t="s">
        <v>54</v>
      </c>
      <c r="K36" s="4" t="s">
        <v>61</v>
      </c>
      <c r="L36" s="6"/>
      <c r="M36" s="7">
        <v>1</v>
      </c>
      <c r="N36" s="7">
        <v>1</v>
      </c>
      <c r="O36" s="7">
        <v>1</v>
      </c>
      <c r="P36" s="69">
        <v>1</v>
      </c>
      <c r="Q36" s="3" t="s">
        <v>56</v>
      </c>
      <c r="R36" s="5" t="s">
        <v>152</v>
      </c>
      <c r="S36" s="5" t="s">
        <v>153</v>
      </c>
      <c r="T36" s="83" t="s">
        <v>62</v>
      </c>
      <c r="U36" s="59" t="s">
        <v>144</v>
      </c>
      <c r="V36" s="46">
        <f t="shared" si="2"/>
        <v>0</v>
      </c>
      <c r="W36" s="19"/>
      <c r="X36" s="19"/>
      <c r="Y36" s="19"/>
      <c r="Z36" s="47"/>
      <c r="AA36" s="46">
        <f t="shared" si="3"/>
        <v>1</v>
      </c>
      <c r="AB36" s="19"/>
      <c r="AC36" s="19"/>
      <c r="AD36" s="19"/>
      <c r="AE36" s="47"/>
      <c r="AF36" s="46">
        <f t="shared" si="4"/>
        <v>1</v>
      </c>
      <c r="AG36" s="19"/>
      <c r="AH36" s="19"/>
      <c r="AI36" s="19"/>
      <c r="AJ36" s="47"/>
      <c r="AK36" s="46">
        <f t="shared" si="5"/>
        <v>1</v>
      </c>
      <c r="AL36" s="19"/>
      <c r="AM36" s="19"/>
      <c r="AN36" s="19"/>
      <c r="AO36" s="47"/>
      <c r="AP36" s="46" t="str">
        <f t="shared" si="6"/>
        <v>Nivel de participación en actividades de gestión documental</v>
      </c>
      <c r="AQ36" s="19">
        <f t="shared" si="17"/>
        <v>3</v>
      </c>
      <c r="AR36" s="19">
        <f t="shared" si="18"/>
        <v>0</v>
      </c>
      <c r="AS36" s="19"/>
      <c r="AT36" s="47"/>
    </row>
    <row r="37" spans="1:46" ht="126" x14ac:dyDescent="0.25">
      <c r="A37" s="96">
        <v>6</v>
      </c>
      <c r="B37" s="4" t="s">
        <v>48</v>
      </c>
      <c r="C37" s="80" t="s">
        <v>49</v>
      </c>
      <c r="D37" s="3" t="s">
        <v>154</v>
      </c>
      <c r="E37" s="15">
        <v>0.03</v>
      </c>
      <c r="F37" s="4" t="s">
        <v>51</v>
      </c>
      <c r="G37" s="4" t="s">
        <v>63</v>
      </c>
      <c r="H37" s="4" t="s">
        <v>64</v>
      </c>
      <c r="I37" s="5">
        <v>0</v>
      </c>
      <c r="J37" s="5" t="s">
        <v>65</v>
      </c>
      <c r="K37" s="4" t="s">
        <v>66</v>
      </c>
      <c r="L37" s="6"/>
      <c r="M37" s="43">
        <v>0.5</v>
      </c>
      <c r="N37" s="43">
        <v>0.5</v>
      </c>
      <c r="O37" s="7"/>
      <c r="P37" s="70">
        <v>1</v>
      </c>
      <c r="Q37" s="3" t="s">
        <v>56</v>
      </c>
      <c r="R37" s="5" t="s">
        <v>67</v>
      </c>
      <c r="S37" s="5" t="s">
        <v>58</v>
      </c>
      <c r="T37" s="83" t="s">
        <v>68</v>
      </c>
      <c r="U37" s="59" t="s">
        <v>144</v>
      </c>
      <c r="V37" s="46">
        <f t="shared" si="2"/>
        <v>0</v>
      </c>
      <c r="W37" s="19"/>
      <c r="X37" s="19"/>
      <c r="Y37" s="19"/>
      <c r="Z37" s="47"/>
      <c r="AA37" s="46">
        <f t="shared" si="3"/>
        <v>0.5</v>
      </c>
      <c r="AB37" s="19"/>
      <c r="AC37" s="19"/>
      <c r="AD37" s="19"/>
      <c r="AE37" s="47"/>
      <c r="AF37" s="46">
        <f t="shared" si="4"/>
        <v>0.5</v>
      </c>
      <c r="AG37" s="19"/>
      <c r="AH37" s="19"/>
      <c r="AI37" s="19"/>
      <c r="AJ37" s="47"/>
      <c r="AK37" s="46">
        <f t="shared" si="5"/>
        <v>0</v>
      </c>
      <c r="AL37" s="19"/>
      <c r="AM37" s="19"/>
      <c r="AN37" s="19"/>
      <c r="AO37" s="47"/>
      <c r="AP37" s="46" t="str">
        <f t="shared" si="6"/>
        <v>Caracterización de levantada</v>
      </c>
      <c r="AQ37" s="19">
        <f t="shared" si="17"/>
        <v>1</v>
      </c>
      <c r="AR37" s="19">
        <f t="shared" si="18"/>
        <v>0</v>
      </c>
      <c r="AS37" s="19"/>
      <c r="AT37" s="47"/>
    </row>
    <row r="38" spans="1:46" ht="126" x14ac:dyDescent="0.25">
      <c r="A38" s="96">
        <v>6</v>
      </c>
      <c r="B38" s="4" t="s">
        <v>48</v>
      </c>
      <c r="C38" s="80" t="s">
        <v>49</v>
      </c>
      <c r="D38" s="3" t="s">
        <v>155</v>
      </c>
      <c r="E38" s="15">
        <v>0.03</v>
      </c>
      <c r="F38" s="4" t="s">
        <v>51</v>
      </c>
      <c r="G38" s="4" t="s">
        <v>69</v>
      </c>
      <c r="H38" s="4" t="s">
        <v>70</v>
      </c>
      <c r="I38" s="5">
        <v>2</v>
      </c>
      <c r="J38" s="5" t="s">
        <v>65</v>
      </c>
      <c r="K38" s="4" t="s">
        <v>71</v>
      </c>
      <c r="L38" s="6"/>
      <c r="M38" s="6"/>
      <c r="N38" s="6">
        <v>1</v>
      </c>
      <c r="O38" s="6"/>
      <c r="P38" s="69"/>
      <c r="Q38" s="3" t="s">
        <v>56</v>
      </c>
      <c r="R38" s="5" t="s">
        <v>72</v>
      </c>
      <c r="S38" s="5" t="s">
        <v>58</v>
      </c>
      <c r="T38" s="83" t="s">
        <v>73</v>
      </c>
      <c r="U38" s="59" t="s">
        <v>144</v>
      </c>
      <c r="V38" s="46">
        <f t="shared" si="2"/>
        <v>0</v>
      </c>
      <c r="W38" s="19"/>
      <c r="X38" s="19"/>
      <c r="Y38" s="19"/>
      <c r="Z38" s="47"/>
      <c r="AA38" s="46">
        <f t="shared" si="3"/>
        <v>0</v>
      </c>
      <c r="AB38" s="19"/>
      <c r="AC38" s="19"/>
      <c r="AD38" s="19"/>
      <c r="AE38" s="47"/>
      <c r="AF38" s="46">
        <f t="shared" si="4"/>
        <v>1</v>
      </c>
      <c r="AG38" s="19"/>
      <c r="AH38" s="19"/>
      <c r="AI38" s="19"/>
      <c r="AJ38" s="47"/>
      <c r="AK38" s="46">
        <f t="shared" si="5"/>
        <v>0</v>
      </c>
      <c r="AL38" s="19"/>
      <c r="AM38" s="19"/>
      <c r="AN38" s="19"/>
      <c r="AO38" s="47"/>
      <c r="AP38" s="46" t="str">
        <f t="shared" si="6"/>
        <v>Registro de buena práctica/idea innovadora</v>
      </c>
      <c r="AQ38" s="19">
        <f t="shared" si="17"/>
        <v>1</v>
      </c>
      <c r="AR38" s="19">
        <f t="shared" si="18"/>
        <v>0</v>
      </c>
      <c r="AS38" s="19"/>
      <c r="AT38" s="47"/>
    </row>
    <row r="39" spans="1:46" ht="126" x14ac:dyDescent="0.25">
      <c r="A39" s="96">
        <v>6</v>
      </c>
      <c r="B39" s="4" t="s">
        <v>48</v>
      </c>
      <c r="C39" s="80" t="s">
        <v>49</v>
      </c>
      <c r="D39" s="71" t="s">
        <v>74</v>
      </c>
      <c r="E39" s="15">
        <v>0.03</v>
      </c>
      <c r="F39" s="8" t="s">
        <v>51</v>
      </c>
      <c r="G39" s="8" t="s">
        <v>75</v>
      </c>
      <c r="H39" s="8" t="s">
        <v>76</v>
      </c>
      <c r="I39" s="9">
        <v>1</v>
      </c>
      <c r="J39" s="8" t="s">
        <v>54</v>
      </c>
      <c r="K39" s="8" t="s">
        <v>77</v>
      </c>
      <c r="L39" s="10">
        <v>1</v>
      </c>
      <c r="M39" s="10">
        <v>1</v>
      </c>
      <c r="N39" s="10">
        <v>1</v>
      </c>
      <c r="O39" s="10">
        <v>1</v>
      </c>
      <c r="P39" s="72">
        <v>1</v>
      </c>
      <c r="Q39" s="3" t="s">
        <v>56</v>
      </c>
      <c r="R39" s="4" t="s">
        <v>78</v>
      </c>
      <c r="S39" s="8" t="s">
        <v>58</v>
      </c>
      <c r="T39" s="80" t="s">
        <v>79</v>
      </c>
      <c r="U39" s="59" t="s">
        <v>144</v>
      </c>
      <c r="V39" s="46">
        <f t="shared" si="2"/>
        <v>1</v>
      </c>
      <c r="W39" s="19"/>
      <c r="X39" s="19"/>
      <c r="Y39" s="19"/>
      <c r="Z39" s="47"/>
      <c r="AA39" s="46">
        <f t="shared" si="3"/>
        <v>1</v>
      </c>
      <c r="AB39" s="19"/>
      <c r="AC39" s="19"/>
      <c r="AD39" s="19"/>
      <c r="AE39" s="47"/>
      <c r="AF39" s="46">
        <f t="shared" si="4"/>
        <v>1</v>
      </c>
      <c r="AG39" s="19"/>
      <c r="AH39" s="19"/>
      <c r="AI39" s="19"/>
      <c r="AJ39" s="47"/>
      <c r="AK39" s="46">
        <f t="shared" si="5"/>
        <v>1</v>
      </c>
      <c r="AL39" s="19"/>
      <c r="AM39" s="19"/>
      <c r="AN39" s="19"/>
      <c r="AO39" s="47"/>
      <c r="AP39" s="46" t="str">
        <f t="shared" si="6"/>
        <v>Acciones correctivas documentadas y vigentes</v>
      </c>
      <c r="AQ39" s="19">
        <f t="shared" si="17"/>
        <v>4</v>
      </c>
      <c r="AR39" s="19">
        <f t="shared" si="18"/>
        <v>0</v>
      </c>
      <c r="AS39" s="19"/>
      <c r="AT39" s="47"/>
    </row>
    <row r="40" spans="1:46" ht="126.75" thickBot="1" x14ac:dyDescent="0.3">
      <c r="A40" s="97">
        <v>6</v>
      </c>
      <c r="B40" s="12" t="s">
        <v>48</v>
      </c>
      <c r="C40" s="81" t="s">
        <v>49</v>
      </c>
      <c r="D40" s="73" t="s">
        <v>80</v>
      </c>
      <c r="E40" s="74">
        <v>0.03</v>
      </c>
      <c r="F40" s="13" t="s">
        <v>51</v>
      </c>
      <c r="G40" s="13" t="s">
        <v>81</v>
      </c>
      <c r="H40" s="13" t="s">
        <v>82</v>
      </c>
      <c r="I40" s="75" t="s">
        <v>143</v>
      </c>
      <c r="J40" s="13" t="s">
        <v>54</v>
      </c>
      <c r="K40" s="13" t="s">
        <v>83</v>
      </c>
      <c r="L40" s="14">
        <v>1</v>
      </c>
      <c r="M40" s="14">
        <v>1</v>
      </c>
      <c r="N40" s="14">
        <v>1</v>
      </c>
      <c r="O40" s="14">
        <v>1</v>
      </c>
      <c r="P40" s="76">
        <v>1</v>
      </c>
      <c r="Q40" s="11" t="s">
        <v>56</v>
      </c>
      <c r="R40" s="12" t="s">
        <v>84</v>
      </c>
      <c r="S40" s="13" t="s">
        <v>85</v>
      </c>
      <c r="T40" s="81" t="s">
        <v>86</v>
      </c>
      <c r="U40" s="61" t="s">
        <v>144</v>
      </c>
      <c r="V40" s="49">
        <f t="shared" si="2"/>
        <v>1</v>
      </c>
      <c r="W40" s="50"/>
      <c r="X40" s="50"/>
      <c r="Y40" s="50"/>
      <c r="Z40" s="51"/>
      <c r="AA40" s="49">
        <f t="shared" si="3"/>
        <v>1</v>
      </c>
      <c r="AB40" s="50"/>
      <c r="AC40" s="50"/>
      <c r="AD40" s="50"/>
      <c r="AE40" s="51"/>
      <c r="AF40" s="49">
        <f t="shared" si="4"/>
        <v>1</v>
      </c>
      <c r="AG40" s="50"/>
      <c r="AH40" s="50"/>
      <c r="AI40" s="50"/>
      <c r="AJ40" s="51"/>
      <c r="AK40" s="49">
        <f t="shared" si="5"/>
        <v>1</v>
      </c>
      <c r="AL40" s="50"/>
      <c r="AM40" s="50"/>
      <c r="AN40" s="50"/>
      <c r="AO40" s="51"/>
      <c r="AP40" s="49" t="str">
        <f t="shared" si="6"/>
        <v>Porcentaje de cumplimiento publicación de información</v>
      </c>
      <c r="AQ40" s="50">
        <f t="shared" si="17"/>
        <v>4</v>
      </c>
      <c r="AR40" s="50">
        <f t="shared" si="18"/>
        <v>0</v>
      </c>
      <c r="AS40" s="50"/>
      <c r="AT40" s="51"/>
    </row>
    <row r="41" spans="1:46" ht="45" x14ac:dyDescent="0.25">
      <c r="D41" s="62" t="s">
        <v>42</v>
      </c>
      <c r="E41" s="63">
        <f>SUM(E35:E40)</f>
        <v>0.2</v>
      </c>
      <c r="I41" s="113"/>
      <c r="J41" s="113"/>
      <c r="W41" s="114" t="s">
        <v>190</v>
      </c>
      <c r="X41" s="20" t="e">
        <f>+AVERAGE(X15:X40)</f>
        <v>#DIV/0!</v>
      </c>
      <c r="AB41" s="52" t="s">
        <v>191</v>
      </c>
      <c r="AC41" s="20" t="e">
        <f>+AVERAGE(AC15:AC40)</f>
        <v>#DIV/0!</v>
      </c>
      <c r="AF41" s="21"/>
      <c r="AG41" s="55" t="s">
        <v>192</v>
      </c>
      <c r="AH41" s="20" t="e">
        <f>+AVERAGE(AG15:AG40)</f>
        <v>#DIV/0!</v>
      </c>
      <c r="AK41" s="21"/>
      <c r="AL41" s="52" t="s">
        <v>193</v>
      </c>
      <c r="AM41" s="20" t="e">
        <f>+AVERAGE(AL15:AL40)</f>
        <v>#DIV/0!</v>
      </c>
      <c r="AQ41" s="42" t="str">
        <f>AP12</f>
        <v>EVALUACIÓN FINAL PLAN DE GESTION</v>
      </c>
      <c r="AR41" s="20">
        <f>+AVERAGE(AR15:AR40)</f>
        <v>0</v>
      </c>
    </row>
    <row r="42" spans="1:46" ht="24.75" customHeight="1" x14ac:dyDescent="0.25">
      <c r="D42" s="25" t="s">
        <v>41</v>
      </c>
      <c r="E42" s="24">
        <f>E41+E34</f>
        <v>1.0000000000000002</v>
      </c>
      <c r="I42" s="113"/>
      <c r="J42" s="113"/>
    </row>
    <row r="43" spans="1:46" x14ac:dyDescent="0.25">
      <c r="I43" s="113"/>
      <c r="J43" s="113"/>
    </row>
    <row r="44" spans="1:46" x14ac:dyDescent="0.25">
      <c r="I44" s="113"/>
      <c r="J44" s="113"/>
    </row>
    <row r="45" spans="1:46" ht="15.75" thickBot="1" x14ac:dyDescent="0.3">
      <c r="I45" s="113"/>
      <c r="J45" s="113"/>
    </row>
    <row r="46" spans="1:46" ht="26.25" x14ac:dyDescent="0.25">
      <c r="H46" s="170" t="s">
        <v>194</v>
      </c>
      <c r="I46" s="171"/>
      <c r="J46" s="171"/>
      <c r="K46" s="171"/>
      <c r="L46" s="171"/>
      <c r="M46" s="171" t="s">
        <v>195</v>
      </c>
      <c r="N46" s="171"/>
      <c r="O46" s="171"/>
      <c r="P46" s="171"/>
      <c r="Q46" s="171"/>
      <c r="R46" s="172"/>
    </row>
    <row r="47" spans="1:46" ht="132.75" customHeight="1" thickBot="1" x14ac:dyDescent="0.3">
      <c r="H47" s="173" t="s">
        <v>196</v>
      </c>
      <c r="I47" s="174"/>
      <c r="J47" s="174"/>
      <c r="K47" s="174"/>
      <c r="L47" s="174"/>
      <c r="M47" s="174" t="s">
        <v>207</v>
      </c>
      <c r="N47" s="175"/>
      <c r="O47" s="175"/>
      <c r="P47" s="175"/>
      <c r="Q47" s="175"/>
      <c r="R47" s="176"/>
    </row>
  </sheetData>
  <mergeCells count="29">
    <mergeCell ref="H46:L46"/>
    <mergeCell ref="M46:R46"/>
    <mergeCell ref="H47:L47"/>
    <mergeCell ref="M47:R47"/>
    <mergeCell ref="A1:K1"/>
    <mergeCell ref="A2:K2"/>
    <mergeCell ref="A3:K3"/>
    <mergeCell ref="A5:B8"/>
    <mergeCell ref="C5:D8"/>
    <mergeCell ref="F4:J4"/>
    <mergeCell ref="H5:J5"/>
    <mergeCell ref="H6:J6"/>
    <mergeCell ref="H7:J7"/>
    <mergeCell ref="H8:J8"/>
    <mergeCell ref="C11:C13"/>
    <mergeCell ref="A11:B12"/>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s>
  <dataValidations disablePrompts="1"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CA854491-C2E7-4CF9-A5F2-9AED947D5F0E}">
  <ds:schemaRefs>
    <ds:schemaRef ds:uri="http://schemas.microsoft.com/sharepoint/v3/contenttype/forms"/>
  </ds:schemaRefs>
</ds:datastoreItem>
</file>

<file path=customXml/itemProps2.xml><?xml version="1.0" encoding="utf-8"?>
<ds:datastoreItem xmlns:ds="http://schemas.openxmlformats.org/officeDocument/2006/customXml" ds:itemID="{02619D10-E6E7-4208-8F4A-4B17DC2C6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751F59-BE5D-4EA3-B0C6-E4C99D887157}">
  <ds:schemaRef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ALCALDIA CHAPINERO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