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6. Relaciones estrategicas/"/>
    </mc:Choice>
  </mc:AlternateContent>
  <xr:revisionPtr revIDLastSave="66" documentId="8_{8FB0B6AF-CDAA-4FB8-91A1-7BB92FD835B5}" xr6:coauthVersionLast="47" xr6:coauthVersionMax="47" xr10:uidLastSave="{663245BF-04ED-4703-895E-02A9FD6DF489}"/>
  <bookViews>
    <workbookView xWindow="-120" yWindow="-120" windowWidth="20730" windowHeight="110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6" i="1" l="1"/>
  <c r="AO22" i="1"/>
  <c r="AO24" i="1"/>
  <c r="AP24" i="1" s="1"/>
  <c r="AO19" i="1"/>
  <c r="AP19" i="1" s="1"/>
  <c r="AO18" i="1"/>
  <c r="AO17" i="1"/>
  <c r="AP17" i="1" s="1"/>
  <c r="AO20" i="1"/>
  <c r="AP20" i="1" s="1"/>
  <c r="AN24" i="1"/>
  <c r="AI24" i="1"/>
  <c r="AK24" i="1" s="1"/>
  <c r="AD24" i="1"/>
  <c r="AF24" i="1" s="1"/>
  <c r="Y24" i="1"/>
  <c r="AA24" i="1" s="1"/>
  <c r="T24" i="1"/>
  <c r="AN23" i="1"/>
  <c r="AK23" i="1"/>
  <c r="AI23" i="1"/>
  <c r="Y23" i="1"/>
  <c r="T23" i="1"/>
  <c r="AN22" i="1"/>
  <c r="AP22" i="1" s="1"/>
  <c r="AI22" i="1"/>
  <c r="AK22" i="1" s="1"/>
  <c r="AD22" i="1"/>
  <c r="AF25" i="1" s="1"/>
  <c r="Y22" i="1"/>
  <c r="AA22" i="1" s="1"/>
  <c r="T22" i="1"/>
  <c r="Y20" i="1"/>
  <c r="AA20" i="1" s="1"/>
  <c r="T20" i="1"/>
  <c r="V20" i="1" s="1"/>
  <c r="AI19" i="1"/>
  <c r="AK19" i="1" s="1"/>
  <c r="AD19" i="1"/>
  <c r="AF19" i="1" s="1"/>
  <c r="Y19" i="1"/>
  <c r="AA19" i="1" s="1"/>
  <c r="T19" i="1"/>
  <c r="V19" i="1" s="1"/>
  <c r="AI16" i="1"/>
  <c r="AK16" i="1" s="1"/>
  <c r="AD16" i="1"/>
  <c r="AF16" i="1" s="1"/>
  <c r="Y16" i="1"/>
  <c r="AA16" i="1" s="1"/>
  <c r="T16" i="1"/>
  <c r="V16" i="1" s="1"/>
  <c r="Y17" i="1"/>
  <c r="AA17" i="1" s="1"/>
  <c r="AN16" i="1"/>
  <c r="AK20" i="1"/>
  <c r="AI18" i="1"/>
  <c r="AK18" i="1" s="1"/>
  <c r="AK17" i="1"/>
  <c r="AP25" i="1" l="1"/>
  <c r="AP16" i="1"/>
  <c r="AP21" i="1" s="1"/>
  <c r="AK25" i="1"/>
  <c r="AA25" i="1"/>
  <c r="AA21" i="1"/>
  <c r="AA26" i="1" s="1"/>
  <c r="AF21" i="1"/>
  <c r="AF26" i="1" s="1"/>
  <c r="AK21" i="1"/>
  <c r="V21" i="1"/>
  <c r="V26" i="1" s="1"/>
  <c r="AK26" i="1" l="1"/>
  <c r="AP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5" authorId="0" shapeId="0" xr:uid="{2DD4CECD-D756-4467-A62C-53A6FC3549DD}">
      <text>
        <r>
          <rPr>
            <b/>
            <sz val="9"/>
            <color indexed="81"/>
            <rFont val="Tahoma"/>
            <family val="2"/>
          </rPr>
          <t>Incluya el número del objetivo estratégico, de acuerdo con lo adoptado en el Plan Estratégico Institucional</t>
        </r>
      </text>
    </comment>
    <comment ref="B15"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5" authorId="0" shapeId="0" xr:uid="{119F47BD-BB9E-4059-B26B-7A00F4141FBE}">
      <text>
        <r>
          <rPr>
            <b/>
            <sz val="9"/>
            <color indexed="81"/>
            <rFont val="Tahoma"/>
            <family val="2"/>
          </rPr>
          <t>Escriba el número de la meta, en orden consecutivo</t>
        </r>
      </text>
    </comment>
    <comment ref="D15"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5" authorId="0" shapeId="0" xr:uid="{66100535-6C62-4F58-A17C-0BE85EBD4F67}">
      <text>
        <r>
          <rPr>
            <b/>
            <sz val="9"/>
            <color indexed="81"/>
            <rFont val="Tahoma"/>
            <family val="2"/>
          </rPr>
          <t xml:space="preserve">Seleccione la opción que corresponda
</t>
        </r>
      </text>
    </comment>
    <comment ref="F15" authorId="0" shapeId="0" xr:uid="{2A83FE2C-B2C1-4597-A76A-578AAE54FC34}">
      <text>
        <r>
          <rPr>
            <b/>
            <sz val="9"/>
            <color indexed="81"/>
            <rFont val="Tahoma"/>
            <family val="2"/>
          </rPr>
          <t>Indique un nombre corto que refleje lo que pretende medir. 
Ej. Porcentaje de giros acumulados</t>
        </r>
      </text>
    </comment>
    <comment ref="G15"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5"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5"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5"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5" authorId="0" shapeId="0" xr:uid="{B30BBDB4-EC1D-4EA1-8538-25A32CED2539}">
      <text>
        <r>
          <rPr>
            <b/>
            <sz val="9"/>
            <color indexed="81"/>
            <rFont val="Tahoma"/>
            <family val="2"/>
          </rPr>
          <t xml:space="preserve">Indique la magnitud programada para el trimestre. </t>
        </r>
      </text>
    </comment>
    <comment ref="L15" authorId="0" shapeId="0" xr:uid="{31373292-3723-487A-8503-BD0B0A79E8B6}">
      <text>
        <r>
          <rPr>
            <b/>
            <sz val="9"/>
            <color indexed="81"/>
            <rFont val="Tahoma"/>
            <family val="2"/>
          </rPr>
          <t xml:space="preserve">Indique la magnitud programada para el trimestre. </t>
        </r>
      </text>
    </comment>
    <comment ref="M15" authorId="0" shapeId="0" xr:uid="{C846E2D7-3065-4128-8C76-51161E0D7C17}">
      <text>
        <r>
          <rPr>
            <b/>
            <sz val="9"/>
            <color indexed="81"/>
            <rFont val="Tahoma"/>
            <family val="2"/>
          </rPr>
          <t xml:space="preserve">Indique la magnitud programada para el trimestre. </t>
        </r>
      </text>
    </comment>
    <comment ref="N15" authorId="0" shapeId="0" xr:uid="{474117DA-14AA-4BAF-B752-1413A5718EC7}">
      <text>
        <r>
          <rPr>
            <b/>
            <sz val="9"/>
            <color indexed="81"/>
            <rFont val="Tahoma"/>
            <family val="2"/>
          </rPr>
          <t xml:space="preserve">Indique la magnitud programada para el trimestre. </t>
        </r>
      </text>
    </comment>
    <comment ref="O15" authorId="0" shapeId="0" xr:uid="{F1D07228-88D0-4309-9D4E-5EB885D7FDC6}">
      <text>
        <r>
          <rPr>
            <b/>
            <sz val="9"/>
            <color indexed="81"/>
            <rFont val="Tahoma"/>
            <family val="2"/>
          </rPr>
          <t>Indique la programación total de la vigencia. 
Debe ser coherente con la meta.</t>
        </r>
      </text>
    </comment>
    <comment ref="P15" authorId="0" shapeId="0" xr:uid="{FE21DFDB-AFF8-4147-B537-10C1B10248CA}">
      <text>
        <r>
          <rPr>
            <b/>
            <sz val="9"/>
            <color indexed="81"/>
            <rFont val="Tahoma"/>
            <family val="2"/>
          </rPr>
          <t xml:space="preserve">Indique el tipo de indicador: 
- Eficancia 
- Eficiencia 
- Efectividad </t>
        </r>
      </text>
    </comment>
    <comment ref="Q15" authorId="0" shapeId="0" xr:uid="{F21E4E22-60F3-48C1-9204-B22990CF58E2}">
      <text>
        <r>
          <rPr>
            <b/>
            <sz val="9"/>
            <color indexed="81"/>
            <rFont val="Tahoma"/>
            <family val="2"/>
          </rPr>
          <t>Indique la evidencia a presentar del cumplimiento de la meta. Se debe redactar de forma concreta y coherente con la meta</t>
        </r>
      </text>
    </comment>
    <comment ref="R15"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5" authorId="0" shapeId="0" xr:uid="{29D96EE3-F7F5-47F6-888D-8FBFF7195BF0}">
      <text>
        <r>
          <rPr>
            <b/>
            <sz val="9"/>
            <color indexed="81"/>
            <rFont val="Tahoma"/>
            <family val="2"/>
          </rPr>
          <t>Indique el área y grupo de trabajo (si se tiene), responsable de cumplir o ejecutar la meta</t>
        </r>
      </text>
    </comment>
    <comment ref="T15" authorId="0" shapeId="0" xr:uid="{F773CF66-93F3-45C1-8401-3500EA5DFE30}">
      <text>
        <r>
          <rPr>
            <b/>
            <sz val="9"/>
            <color indexed="81"/>
            <rFont val="Tahoma"/>
            <family val="2"/>
          </rPr>
          <t>Indique la magnitud programada</t>
        </r>
      </text>
    </comment>
    <comment ref="U15" authorId="0" shapeId="0" xr:uid="{F5228218-2E22-4357-BBA2-F05EC2E0672D}">
      <text>
        <r>
          <rPr>
            <b/>
            <sz val="9"/>
            <color indexed="81"/>
            <rFont val="Tahoma"/>
            <family val="2"/>
          </rPr>
          <t>Indique la magnitud ejecutada. Corresponde al resultado de medir el indicador de la meta</t>
        </r>
      </text>
    </comment>
    <comment ref="V15"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5"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5" authorId="0" shapeId="0" xr:uid="{D0D90FBE-E6E2-4075-87AB-6F323F2D84BC}">
      <text>
        <r>
          <rPr>
            <b/>
            <sz val="9"/>
            <color indexed="81"/>
            <rFont val="Tahoma"/>
            <family val="2"/>
          </rPr>
          <t xml:space="preserve">Indicar el nombre concreto de la evidencia aportada. </t>
        </r>
      </text>
    </comment>
    <comment ref="Y15" authorId="0" shapeId="0" xr:uid="{B6305720-C9BD-47A6-9225-C9206B502FD0}">
      <text>
        <r>
          <rPr>
            <b/>
            <sz val="9"/>
            <color indexed="81"/>
            <rFont val="Tahoma"/>
            <family val="2"/>
          </rPr>
          <t>Indique la magnitud programada</t>
        </r>
      </text>
    </comment>
    <comment ref="Z15" authorId="0" shapeId="0" xr:uid="{49896E7A-471D-4CA3-B6D2-CA055AA84F85}">
      <text>
        <r>
          <rPr>
            <b/>
            <sz val="9"/>
            <color indexed="81"/>
            <rFont val="Tahoma"/>
            <family val="2"/>
          </rPr>
          <t>Indique la magnitud ejecutada. Corresponde al resultado de medir el indicador de la meta</t>
        </r>
      </text>
    </comment>
    <comment ref="AA15"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5"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5" authorId="0" shapeId="0" xr:uid="{BF2915B6-D49D-4DC1-86C3-8A2E656FD968}">
      <text>
        <r>
          <rPr>
            <b/>
            <sz val="9"/>
            <color indexed="81"/>
            <rFont val="Tahoma"/>
            <family val="2"/>
          </rPr>
          <t xml:space="preserve">Indicar el nombre concreto de la evidencia aportada. </t>
        </r>
      </text>
    </comment>
    <comment ref="AD15" authorId="0" shapeId="0" xr:uid="{5CCDF014-BF0B-42B7-92F7-6CBF58EA98EF}">
      <text>
        <r>
          <rPr>
            <b/>
            <sz val="9"/>
            <color indexed="81"/>
            <rFont val="Tahoma"/>
            <family val="2"/>
          </rPr>
          <t>Indique la magnitud programada</t>
        </r>
      </text>
    </comment>
    <comment ref="AE15" authorId="0" shapeId="0" xr:uid="{A3FA785E-EDEC-4164-99A5-88C5B890A708}">
      <text>
        <r>
          <rPr>
            <b/>
            <sz val="9"/>
            <color indexed="81"/>
            <rFont val="Tahoma"/>
            <family val="2"/>
          </rPr>
          <t>Indique la magnitud ejecutada. Corresponde al resultado de medir el indicador de la meta</t>
        </r>
      </text>
    </comment>
    <comment ref="AF15"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5"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5" authorId="0" shapeId="0" xr:uid="{07F8A95D-778F-4057-9D7F-FC1A1EDBDEC6}">
      <text>
        <r>
          <rPr>
            <b/>
            <sz val="9"/>
            <color indexed="81"/>
            <rFont val="Tahoma"/>
            <family val="2"/>
          </rPr>
          <t xml:space="preserve">Indicar el nombre concreto de la evidencia aportada. </t>
        </r>
      </text>
    </comment>
    <comment ref="AI15" authorId="0" shapeId="0" xr:uid="{1CF6DDD2-D0F7-497B-A878-3984E176C12A}">
      <text>
        <r>
          <rPr>
            <b/>
            <sz val="9"/>
            <color indexed="81"/>
            <rFont val="Tahoma"/>
            <family val="2"/>
          </rPr>
          <t>Indique la magnitud programada</t>
        </r>
      </text>
    </comment>
    <comment ref="AJ15" authorId="0" shapeId="0" xr:uid="{978B8E67-E2CF-4EA1-B0E8-C23EE154AD33}">
      <text>
        <r>
          <rPr>
            <b/>
            <sz val="9"/>
            <color indexed="81"/>
            <rFont val="Tahoma"/>
            <family val="2"/>
          </rPr>
          <t>Indique la magnitud ejecutada. Corresponde al resultado de medir el indicador de la meta</t>
        </r>
      </text>
    </comment>
    <comment ref="AK15"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5"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5" authorId="0" shapeId="0" xr:uid="{517F2593-F76E-4236-90C8-0209530447DA}">
      <text>
        <r>
          <rPr>
            <b/>
            <sz val="9"/>
            <color indexed="81"/>
            <rFont val="Tahoma"/>
            <family val="2"/>
          </rPr>
          <t xml:space="preserve">Indicar el nombre concreto de la evidencia aportada. </t>
        </r>
      </text>
    </comment>
    <comment ref="AN15" authorId="0" shapeId="0" xr:uid="{A3C321AB-87DC-4E7F-8C8F-8F767BB0A1DF}">
      <text>
        <r>
          <rPr>
            <b/>
            <sz val="9"/>
            <color indexed="81"/>
            <rFont val="Tahoma"/>
            <family val="2"/>
          </rPr>
          <t>Indique la magnitud total programada para la vigencia</t>
        </r>
      </text>
    </comment>
    <comment ref="AO15" authorId="0" shapeId="0" xr:uid="{FC771540-1D2C-4B21-9686-7D6684444881}">
      <text>
        <r>
          <rPr>
            <b/>
            <sz val="9"/>
            <color indexed="81"/>
            <rFont val="Tahoma"/>
            <family val="2"/>
          </rPr>
          <t xml:space="preserve">Indique la magnitud ejecutada acumulada para la vigencia </t>
        </r>
      </text>
    </comment>
    <comment ref="AP15"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5" authorId="0" shapeId="0" xr:uid="{308CE112-015B-49F8-A4DA-7DB95EB2D67D}">
      <text>
        <r>
          <rPr>
            <b/>
            <sz val="9"/>
            <color indexed="81"/>
            <rFont val="Tahoma"/>
            <family val="2"/>
          </rPr>
          <t>Es la descripción detallada de los avances y logros obtenidos con la ejecución de la meta acumulados para la vigencia</t>
        </r>
      </text>
    </comment>
    <comment ref="D21" authorId="0" shapeId="0" xr:uid="{CD94BD62-55DA-4C1E-96B6-1A5F6A4412D7}">
      <text>
        <r>
          <rPr>
            <b/>
            <sz val="9"/>
            <color indexed="81"/>
            <rFont val="Tahoma"/>
            <family val="2"/>
          </rPr>
          <t>Promedio obtenido para el periodo x 80%</t>
        </r>
      </text>
    </comment>
    <comment ref="D25" authorId="0" shapeId="0" xr:uid="{9871DD7B-59A9-4D33-830E-91A8A028A8A2}">
      <text>
        <r>
          <rPr>
            <b/>
            <sz val="9"/>
            <color indexed="81"/>
            <rFont val="Tahoma"/>
            <family val="2"/>
          </rPr>
          <t>Promedio obtenido en las metas transversales para el periodo x 20%</t>
        </r>
      </text>
    </comment>
    <comment ref="D26"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<sst xmlns="http://schemas.openxmlformats.org/spreadsheetml/2006/main" count="267" uniqueCount="154">
  <si>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RELACIONES ESTRATÉGICAS</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</si>
  <si>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</si>
  <si>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</si>
  <si>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</si>
  <si>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 xml:space="preserve">Dirección de Relaciones Políticas </t>
  </si>
  <si>
    <t>CONTROL DE CAMBIOS</t>
  </si>
  <si>
    <t>VERSIÓN</t>
  </si>
  <si>
    <t>FECHA</t>
  </si>
  <si>
    <t>DESCRIPCIÓN DE LA MODIFICACIÓN</t>
  </si>
  <si>
    <t>27 de enero 2023</t>
  </si>
  <si>
    <t>Publicación del plan de gestión aprobado. Caso HOLA: 292646</t>
  </si>
  <si>
    <t>10 de marzo de 2023</t>
  </si>
  <si>
    <t>De conformidad con la comunicación del Director de Relaciones Políticas del 24 de febrero de 2022, en la que se presentó el cronograma de actualización documental asociado a la meta transversal No. 2 y de acuerdo con la validación de la analista del proceso Luisa Fernanda Ibagón, se actualiza la programación trimestral de dicha meta. Caso Hola No. 307713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</si>
  <si>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</si>
  <si>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</si>
  <si>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</si>
  <si>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</si>
  <si>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</si>
  <si>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</si>
  <si>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</si>
  <si>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</si>
  <si>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</si>
  <si>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</si>
  <si>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</si>
  <si>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</si>
  <si>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</si>
  <si>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</si>
  <si>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</si>
  <si>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</si>
  <si>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</si>
  <si>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</si>
  <si>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</si>
  <si>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</si>
  <si>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</si>
  <si>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</si>
  <si>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</si>
  <si>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</si>
  <si>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</si>
  <si>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</si>
  <si>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</si>
  <si>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</si>
  <si>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</si>
  <si>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</si>
  <si>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</si>
  <si>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</si>
  <si>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</si>
  <si>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las relaciones de confianza con las corporaciones político-administrativas de elección popular y con la región, facilitando la aprobación de iniciativas que permitan atender las demandas ciudadanas</t>
  </si>
  <si>
    <t>1</t>
  </si>
  <si>
    <t>Tramitar el 100% de los asuntos normativos, legislativos y de control político que realicen las Corporaciones de Elección Popular del orden nacional y distrital</t>
  </si>
  <si>
    <t>Gestión</t>
  </si>
  <si>
    <t>Porcentaje de trámites realizados en las Corporaciones de Elección Popular</t>
  </si>
  <si>
    <t>(Trámites realizados con las Corporaciones de Elección Popular/Trámites programados con las Corporaciones de Elección Popular)*100</t>
  </si>
  <si>
    <t>100%
Fuente: Plan de Gestión vigencia 2022</t>
  </si>
  <si>
    <t>Constante</t>
  </si>
  <si>
    <t xml:space="preserve">Porcentaje de Trámites con las Corporaciones de Elección Popular realizados </t>
  </si>
  <si>
    <t>Eficacia</t>
  </si>
  <si>
    <t>Reporte de seguimiento a las proposiciones, derechos de petición, solicitudes de información de los asuntos normativos, legislativos y de control político remitidos por las Corporaciones de Elección Popular del orden nacional y distrital.</t>
  </si>
  <si>
    <t>Asuntos Normativos: Estadisticas de trámites realizados a los proyectos de Acuerdo.
Congreso:Estadisticas de trámites realizados a los proyectos de ley. 
Control Político: Respuestas a las proposiciones del Concejo de Bogotá, D.C., que sean de competencia del Sector Gobierno. Derechos de peticiòn: repuesta a las solicitudes presentadas por el Concejo de Bogota y entes de control.</t>
  </si>
  <si>
    <t>Dirección de Relaciones Políticas</t>
  </si>
  <si>
    <r>
      <rPr>
        <b/>
        <sz val="9"/>
        <color rgb="FF000000"/>
        <rFont val="Calibri Light"/>
        <family val="2"/>
      </rPr>
      <t xml:space="preserve">ASUNTOS NORMATIVOS  - CONCEJO DE BOGOTÁ, D.C.:  </t>
    </r>
    <r>
      <rPr>
        <sz val="9"/>
        <color rgb="FF000000"/>
        <rFont val="Calibri Light"/>
        <family val="2"/>
      </rPr>
      <t xml:space="preserve">Para el I trimestre de la vigencia 2023 se tramitaron las solicitudes de comentarios de los 241 proyectos de acuerdo radicados en la Secretaría General del Concejo  de inciativa de los concejales.
Se radicaron 14 posiciones unificadas de la Adminsitración Distrital para proyectos de acuerdo de primer debate 
Se radicaron 7 posiciones unficadas de la Administración Distrital para proyectos de acuerdo de segundo debate 
Se  llevaron a cabo 11 mesas de trabajo.
</t>
    </r>
    <r>
      <rPr>
        <b/>
        <sz val="9"/>
        <color rgb="FF000000"/>
        <rFont val="Calibri Light"/>
        <family val="2"/>
      </rPr>
      <t xml:space="preserve">
CONTROL POLÍTICO - CONCEJO DE BOGOTÁ, D.C.</t>
    </r>
    <r>
      <rPr>
        <sz val="9"/>
        <color rgb="FF000000"/>
        <rFont val="Calibri Light"/>
        <family val="2"/>
      </rPr>
      <t xml:space="preserve"> Se realizó el 100% de los trámites con el Concejo de Bogotá: Durante el primer trimestre del 2023, se realizó el seguimiento a la respuesta oportuna de 72 proposiciones en las que fue citado el Secretario Distrital de Gobierno por el Concejo de Bogotá. El Secretario Distrital de Gobierno fue citado a (20) debates de control político, de los cuales la entidad tenía competencia en (12) proposiciones, se gestionaron las presentaciones y documentos que sirvieron como insumos para los debates.  
</t>
    </r>
    <r>
      <rPr>
        <b/>
        <sz val="9"/>
        <color rgb="FF000000"/>
        <rFont val="Calibri Light"/>
        <family val="2"/>
      </rPr>
      <t>CONGRESO:</t>
    </r>
    <r>
      <rPr>
        <sz val="9"/>
        <color rgb="FF000000"/>
        <rFont val="Calibri Light"/>
        <family val="2"/>
      </rPr>
      <t xml:space="preserve"> Durante el primer trimestre del 2023 se realizó una revisión completa a todos los Proyectos de Ley radicados en Cámara y Senado, elaborando un documento que incluye el listado de todos los Proyectos que posiblemente tienen impacto en el Distrito Capital. Se priorizaron ocho (8) proyectos.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treinta y seis (36) en el primer trimestre  Asi mismo, se realizo la verificacion de los proyectos archivados, sancionados y los Proyectos que continuan vigentes. </t>
    </r>
  </si>
  <si>
    <t>Reporte suntos normtivos: Se realiza una matriz que reposa en las carpetas compartidas de one drive de la DRP y se carga la información en HESMAP
Reporte de proposiciones
Nota: Control Político-Concejo de Bogotá: Las evidencias reposan en medio físico y magnético (carpetas compartidas de One Drive de la DRP) y datos en la herramienta HESMAP.
Reporte Congreso: Se realiza una matriz que reposa en las carpetas compartidas de one drive de la DRP y se carga la información en HESMAP</t>
  </si>
  <si>
    <t>Ejecutar una (1) agenda con las Corporaciones de Eleccion Local, conforme a los instructivos y anexos técnicos que se determinen sobre esta materia.</t>
  </si>
  <si>
    <t>Agenda con las Corporaciones de Elección Local.</t>
  </si>
  <si>
    <t>Número de agendas de trabajo realizadas con las Corporaciones de Elección Local</t>
  </si>
  <si>
    <t>Suma</t>
  </si>
  <si>
    <t>Agenda de trabajo  realizada con las Corporaciones de Elección Local - INFORME</t>
  </si>
  <si>
    <t>Agenda de trabajo formulada y ejecutada</t>
  </si>
  <si>
    <t>No Programada</t>
  </si>
  <si>
    <t>No programada</t>
  </si>
  <si>
    <t>Elaborar un (1) documento sobre la gestión de los asuntos políticos en el Distrito Capital, que identifique la caracterización y conformación del Cabildo Distrital, el trámite de los asuntos normativos y la atención de los temas sobre el control político.</t>
  </si>
  <si>
    <t>Documento sobre la gestión de los asuntos políticos en el Distrito Capital 2023</t>
  </si>
  <si>
    <t>Número de documentos sobre la gestión de los asuntos políticos en el Distrito Capital terminados</t>
  </si>
  <si>
    <t>1 Documento vigencia 2022</t>
  </si>
  <si>
    <t>Documento  sobre la gestión de los asuntos políticos en el Distrito Capital 2023</t>
  </si>
  <si>
    <t>Documento sobre la gestión de los asuntos políticos en el Distrito Capital</t>
  </si>
  <si>
    <t>Monitoreo a las  sesiones del Concejo de Bogotá, D.C., y trámites normativos y de control Político.</t>
  </si>
  <si>
    <t>Mantener actualizada al 100% la información de la herramienta Estratégica para el Seguimiento y Monitoreo de Acción Política – HESMAP, como insumo para la elaboración de informes y seguimiento a la gestión con las corporaciones de elección de los niveles nacional y distrital.</t>
  </si>
  <si>
    <t>Porcentaje de actualización HESMAP</t>
  </si>
  <si>
    <t>(Actualización de información realizada en HESMAP/Información pendiente de actualización en HESMAP)*100</t>
  </si>
  <si>
    <t>Información al  100% actualizada  vigencia 2022</t>
  </si>
  <si>
    <t xml:space="preserve">Reporte de porcentaje de actualización de la información en  la herramienta HESMAP </t>
  </si>
  <si>
    <t>Información de trámites con: el Concejo de Bogotá, el Congreso de la Republica, Corporaciones de Elección Popular y/o Actores Políticos.
Información generada desde el  Observatorio de Asuntos Polícos</t>
  </si>
  <si>
    <t>Las bases de datos (BD) de HESMAP en su mayoria se encuentran actualizadas al corte del primer trimestre. La actualización de registros principalmente estan en las BD de Proyectos de acuerdo, Control Político, Derechos de Petición, Sesiones del Concejo, Proyectos de Ley y PAL, Debates de Control Político, Mesas de Gestión Territorial. Por  otro lado, las BD de referencia se han actualizado en su mayoría: Actores individuales, actores institucionales, Temas/Subtemas.</t>
  </si>
  <si>
    <t>Bases de Datos exportadas en formato Excel en el Drive de la Dirección DRP</t>
  </si>
  <si>
    <t>Cargar el 100% de la información en el módulo de JAL en HESMAP</t>
  </si>
  <si>
    <t>Retadora (de mejora)</t>
  </si>
  <si>
    <t>Porcentaje de cargue de información en el módulo de JAL en HESMAP</t>
  </si>
  <si>
    <t>(Información cargada en el módulo de JAL en HESMAP/Información programada para cargue en el módulo de JAL en HESMAP)*100</t>
  </si>
  <si>
    <t>N/A</t>
  </si>
  <si>
    <t xml:space="preserve"> </t>
  </si>
  <si>
    <t>Reporte de porcentaje de avance de cargue de información en el módulo de JAL en HESMAP</t>
  </si>
  <si>
    <t xml:space="preserve">Caracterización de los 184 ediles del distrito
Mesas de trabajo y temás de interés
Seguimiento a las sesiones de las JAL   </t>
  </si>
  <si>
    <t>Las bases de datos (BD) de HESMAP en su mayoria se encuentran actualizadas al corte del primer trimestre. La actualización se viene alimentando también de acuerdo a las respuestas remitidas por las Entidades respectivas quienes ponen a conocimiento a la DRP, . Por  otro lado, hay  4 derechos de petición que se encuentran en trámite. Se viene actualizando la información de actores politicos a través de HESMAP y atendiendo a las mesas de acuerdo a programación y agenda institucional</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</si>
  <si>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</si>
  <si>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</si>
  <si>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</si>
  <si>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</si>
  <si>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</si>
  <si>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</si>
  <si>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</si>
  <si>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</si>
  <si>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</si>
  <si>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</si>
  <si>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</si>
  <si>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</si>
  <si>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</si>
  <si>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</si>
  <si>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</si>
  <si>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</si>
  <si>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</si>
  <si>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</si>
  <si>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</si>
  <si>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</si>
  <si>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</si>
  <si>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</si>
  <si>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</si>
  <si>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</si>
  <si>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</si>
  <si>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</si>
  <si>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Retadora (mejora)</t>
  </si>
  <si>
    <t>No programado</t>
  </si>
  <si>
    <t>28 de abril de 2023</t>
  </si>
  <si>
    <t>Para el primer trimtestre de la vigencia 2023, el Plan de Gestión del proceso Relaciones Estratégicas alcanzó un nivel de desempeño del 100,00% y 60,00% del acumulado para la vigencia.</t>
  </si>
  <si>
    <t>03 de mayo de 2023</t>
  </si>
  <si>
    <t>Para el primer trimtestre de la vigencia 2023, el Plan de Gestión del proceso Relaciones Estratégicas alcanzó un nivel de desempeño del 100,00% y 16% del acumulado para la vigencia.</t>
  </si>
  <si>
    <t>28 de julio de 2023</t>
  </si>
  <si>
    <t>ASUNTOS NORMATIVOS CONCEJO DE BOGOTÁ, D.C.: Para el II trimestre de la vigencia 2023 se tramitaron las solicitudes de comentarios de los 139 proyectos de acuerdo radicados en la Secretaría General del Concejo de inciativa de los concejales.
Se radicaron 43 posiciones unificadas de la Adminsitración Distrital para proyectos de acuerdo de primer debate.
Se radicaron 3 posiciones unficadas de la Administración Distrital para proyectos de acuerdo de segundo debate
Se llevaron a cabo 8 mesas de trabajo.
CONTROL POLÍTICO - CONCEJO DE BOGOTÁ, D.C. Se realizó el 100% de los trámites con el Concejo de Bogotá: Durante el segundo trimestre del 2023, se realizó el seguimiento a la respuesta oportuna de 46 proposiciones en las que fue citado el Secretario Distrital de Gobierno por el Concejo de Bogotá. Así mismo el Secretario participó en 26 debates para el control político de 58 proposiciones en las cuales estábamos citados, teniendo la entidad tenía competencia en 30. Se gestionaron las presentaciones y documentos que sirvieron como insumos para los debates.  
CONGRESO: Durante el segundo trimestre del 2023, se realizó una revisión a todos los Proyectos de Ley radicados en Cámara y Senado, elaborando un documento que incluye el listado de todos los Proyectos que posiblemente tienen impacto en el Distrito Capital. Se priorizaron veintinueve (29) proyectos.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treinta 30) en el segundo trimestre.</t>
  </si>
  <si>
    <t>Para el segundo trimeste se realizarons las siguientes mesas de gestión territorial:
Abril: 15
Mayo: 16
Junio: 22</t>
  </si>
  <si>
    <t xml:space="preserve">No programada </t>
  </si>
  <si>
    <t>No pogramada</t>
  </si>
  <si>
    <t>Reporte Asuntos Normativos: Se realiza una matriz que reposa en las carpetas compartidas de one drive de la DRP y se carga la información en HESMAP
Reporte de proposiciones
Nota: Control Político-Concejo de Bogotá: Las evidencias reposan en medio físico y magnético (carpetas compartidas de One Drive de la DRP) y datos en la herramienta HESMAP.
Reporte Congreso: Se realiza una matriz que reposa en las carpetas compartidas de one drive de la DRP y se carga la información en HESMAP</t>
  </si>
  <si>
    <t>Se encuentra en el One Drive de la DRP y en HESMAP</t>
  </si>
  <si>
    <t>Al término del segundo trimestre del año2023, el sistema de información HESMAP, el cual contiene las bases de datos de los procesos misionales de la Dirección DRP, se encuentra actualizado en su mayoría. Los procesos contienen una fracción de latencia debido al seguimiento que se les da al interno de los equipos de trabajo, sin embargo esto es natural dados los flujos de trabajo de cada equipo misional. En las evidencias se puede constatar el registro actualizado de las BD.</t>
  </si>
  <si>
    <t>https://gobiernobogota.sharepoint.com/:f:/s/grDireccionRelacionesPoliticas/EqDZy0jS7KxMqdqlBIVxaqkBwaeCPAUQa-QG61B8lzv8nQ?e=p5himy</t>
  </si>
  <si>
    <t xml:space="preserve">Al término del segundo trimestre del año2023 se actualizaron las bases de datos (BD) e información de contacto de  HESMAP de ediles y edilesas de Bogotá en su totalidad. No obstante, La actualización se viene alimentando también de acuerdo a las respuestas remitidas por las Entidades respectivas quienes ponen a conocimiento a la DRP. A junio 2023 se han recibido 42 derechos de petición de los cuales 7 se encuentran en trámite. </t>
  </si>
  <si>
    <t xml:space="preserve">https://gobiernobogota.sharepoint.com/:f:/s/grDireccionRelacionesPoliticas/ErINcfFQwlBKuyohhHBNAwABtNRAoN2mQW-K9i0cT-Ms-A?e=vajKlk  </t>
  </si>
  <si>
    <t>Dirección de Relaciones Políticas (calificación 68%)
Consumo de papel: El reporte de consumo de papel cuenta con fecha de última actualización del mes de junio de 2023.
Participación: Crecimiento verde (1 participante), Día Internacional del agua (6 participantes).
Jornada presencial: Obtuvó calificación de 67% en la evaluación efectuada en la jornada.
Semana ambiental: ciclopaseo ( 0 participante), taller de compostaje (0 participantes),   caminata ( 0 participantes),jardín vertical (0 participantes), Museo del Mar (0 participantes), feria ambiental (2 participantes),saberes ancestrales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participa 1 persona en la jornada de embellecimiento del jardin colgante, participa 1 persona en la visita del museo del</t>
  </si>
  <si>
    <t>Reporte meta ambiental de la OAP</t>
  </si>
  <si>
    <t xml:space="preserve">https://gobiernobogota-my.sharepoint.com/:f:/g/personal/miguel_cardozo_gobiernobogota_gov_co/Em3Cl6hCPQhDioiu_JLgoPYBkPVfsju4ScZS7Z6vKKn1PQ?e=Q2RSJH 
</t>
  </si>
  <si>
    <t xml:space="preserve">Jornada de capacitacion dia del sistema de gestion 22 de junio </t>
  </si>
  <si>
    <t xml:space="preserve">Reporte meta ambiental </t>
  </si>
  <si>
    <t xml:space="preserve">Listado maestro de documentos </t>
  </si>
  <si>
    <t xml:space="preserve">Meta no programada </t>
  </si>
  <si>
    <t>Jornada de capacitacion dia del sistema de gestion 22 de junio</t>
  </si>
  <si>
    <t>Para el segundo trimtestre de la vigencia 2023, el Plan de Gestión del proceso Relaciones Estratégicas alcanzó un nivel de desempeño del 98,13% y 59,06% del acumulado para la vigencia.</t>
  </si>
  <si>
    <t>Se realizó la jornada de capacitación o entrenamiento por parte de los promotores de mejora sobre el sistema de gestión y/o los procesos</t>
  </si>
  <si>
    <t>Listado de asistencia</t>
  </si>
  <si>
    <r>
      <rPr>
        <b/>
        <sz val="11"/>
        <color rgb="FF000000"/>
        <rFont val="Calibri Light"/>
        <family val="2"/>
        <scheme val="major"/>
      </rPr>
      <t>ASUNTOS NORMATIVOS CONCEJO DE BOGOTÁ, D.C.:</t>
    </r>
    <r>
      <rPr>
        <sz val="11"/>
        <color rgb="FF000000"/>
        <rFont val="Calibri Light"/>
        <family val="2"/>
        <scheme val="major"/>
      </rPr>
      <t xml:space="preserve"> Para el III trimestre de la vigencia 2023 se tramitaron las solicitudes de comentarios de los 164 proyectos de acuerdo radicados en la Secretaría General del Concejo de inciativa de los concejales.
Se radicaron 15 posiciones unificadas de la Adminsitración Distrital para proyectos de acuerdo de primer debate.
Se radicaró 1 posición unficada de la Administración Distrital para proyectos de acuerdo de segundo debate
Se llevaron a cabo 11 mesas de trabajo.
</t>
    </r>
    <r>
      <rPr>
        <b/>
        <sz val="11"/>
        <color rgb="FF000000"/>
        <rFont val="Calibri Light"/>
        <family val="2"/>
        <scheme val="major"/>
      </rPr>
      <t xml:space="preserve">
CONTROL POLÍTICO - CONCEJO DE BOGOTÁ, D.C.</t>
    </r>
    <r>
      <rPr>
        <sz val="11"/>
        <color rgb="FF000000"/>
        <rFont val="Calibri Light"/>
        <family val="2"/>
        <scheme val="major"/>
      </rPr>
      <t xml:space="preserve">  Se realizaron el 100% de los trámites con el Concejo de Bogotá.  Durante el tercer trimestre del 2023, se efectuó el seguimiento a la respuesta oportuna de 35 proposiciones en las que fue citado el Secretario Distrital de Gobierno.  Así mismo el Secretario  fue citado a 14 debates de control político de 18 proposiciones, teniendo competencia en 14.   Se agenció la presentación y documentos con las dependencias responsables, que sirvieron como ínsumos para la preparación de los debates.
</t>
    </r>
    <r>
      <rPr>
        <b/>
        <sz val="11"/>
        <color rgb="FF000000"/>
        <rFont val="Calibri Light"/>
        <family val="2"/>
        <scheme val="major"/>
      </rPr>
      <t>CONGRESO</t>
    </r>
    <r>
      <rPr>
        <sz val="11"/>
        <color rgb="FF000000"/>
        <rFont val="Calibri Light"/>
        <family val="2"/>
        <scheme val="major"/>
      </rPr>
      <t>: Durante el tercer trimestre del 2023, se realizó una revisión a todos los Proyectos de Ley radicados en Cámara y Senado, elaborando un documento que incluye el listado de todos los Proyectos que posiblemente tienen impacto en el Distrito Capital. Se priorizaron treinta y un (31) proyectos y se enviaron tres (03) posiciones unificadas al Congreso de la República.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treinta y dos (32), dos (2) proposiciones y dos (02) invitaciones en el tercer trimestre.</t>
    </r>
  </si>
  <si>
    <r>
      <rPr>
        <b/>
        <sz val="11"/>
        <color theme="1"/>
        <rFont val="Calibri Light"/>
        <family val="2"/>
        <scheme val="major"/>
      </rPr>
      <t>ASUNTOS NORMATIVOS CONCEJO DE BOGOTÁ, D.C.:</t>
    </r>
    <r>
      <rPr>
        <sz val="11"/>
        <color theme="1"/>
        <rFont val="Calibri Light"/>
        <family val="2"/>
        <scheme val="major"/>
      </rPr>
      <t xml:space="preserve"> Reporte Asuntos Normativos: Se realiza una matriz que reposa en las carpetas compartidas de one drive de la DRP y se carga la información en HESMAP</t>
    </r>
    <r>
      <rPr>
        <b/>
        <sz val="11"/>
        <color theme="1"/>
        <rFont val="Calibri Light"/>
        <family val="2"/>
        <scheme val="major"/>
      </rPr>
      <t xml:space="preserve">
CONTROL POLÍTICO - CONCEJO DE BOGOTÁ, D.C.</t>
    </r>
    <r>
      <rPr>
        <sz val="11"/>
        <color theme="1"/>
        <rFont val="Calibri Light"/>
        <family val="2"/>
        <scheme val="major"/>
      </rPr>
      <t xml:space="preserve"> Reporte de proposiciones
Nota: Control Político-Concejo de Bogotá: Las evidencias reposan en medio físico y magnético (carpetas compartidas de One Drive de la DRP) y datos en la herramienta HESMAP.
</t>
    </r>
    <r>
      <rPr>
        <b/>
        <sz val="11"/>
        <color theme="1"/>
        <rFont val="Calibri Light"/>
        <family val="2"/>
        <scheme val="major"/>
      </rPr>
      <t xml:space="preserve">
CONGRESO:</t>
    </r>
    <r>
      <rPr>
        <sz val="11"/>
        <color theme="1"/>
        <rFont val="Calibri Light"/>
        <family val="2"/>
        <scheme val="major"/>
      </rPr>
      <t xml:space="preserve"> Se realiza una matriz que reposa en las carpetas compartidas de one drive de la DRP y se carga la información en HESMAP</t>
    </r>
  </si>
  <si>
    <t xml:space="preserve">Para el presente trimestre los equipos de la Dirección actualizaron los registros en el Sistema de Información en referencia a la gestión de:
* Proyectos de Acuerdo
* Proposiciones Concejo
* Derechos de Petición
* Mesas de Gestión Territorial
* Seguimiento de sesiones del Concejo
* Peticiones JAL. 
Se resalta la disponibilidad de las proposiciones que se aprueban en el Concejo y  tienen mayor diligencia debido al cargue inmediato en HESMAP. </t>
  </si>
  <si>
    <r>
      <t xml:space="preserve">Los registros de trámites con los cuerpos colegiados y actores políticos  se encuentran en el Drive de la Dirección DRP.
</t>
    </r>
    <r>
      <rPr>
        <b/>
        <sz val="11"/>
        <color theme="1"/>
        <rFont val="Calibri Light"/>
        <family val="2"/>
        <scheme val="major"/>
      </rPr>
      <t>Documents&gt; Direccion&gt; PDD 2020&gt; 2023&gt; Plan de gestión&gt; III trimestre &gt; Meta 4</t>
    </r>
  </si>
  <si>
    <t>No programada+AG18+AF20</t>
  </si>
  <si>
    <t>Para el tercer trimtestre de la vigencia 2023, el Plan de Gestión del proceso Relaciones Estratégicas alcanzó un nivel de desempeño del 100,00% y 74,06% del acumulado para la vigencia.</t>
  </si>
  <si>
    <t>31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</si>
</sst>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000000"/>
      <name val="Calibri Light"/>
      <family val="2"/>
    </font>
    <font>
      <sz val="10"/>
      <color rgb="FF000000"/>
      <name val="Calibri Light"/>
      <family val="2"/>
    </font>
    <font>
      <sz val="11"/>
      <name val="Calibri Light"/>
      <family val="2"/>
      <scheme val="major"/>
    </font>
    <font>
      <sz val="11"/>
      <name val="Calibri Light"/>
      <family val="2"/>
    </font>
    <font>
      <b/>
      <u/>
      <sz val="11"/>
      <color theme="1"/>
      <name val="Calibri Light"/>
      <family val="2"/>
      <scheme val="major"/>
    </font>
    <font>
      <sz val="9"/>
      <color rgb="FF000000"/>
      <name val="Calibri Light"/>
      <family val="2"/>
    </font>
    <font>
      <b/>
      <sz val="9"/>
      <color rgb="FF000000"/>
      <name val="Calibri Light"/>
      <family val="2"/>
    </font>
    <font>
      <sz val="8"/>
      <color theme="1"/>
      <name val="Calibri Light"/>
      <family val="2"/>
      <scheme val="major"/>
    </font>
    <font>
      <sz val="11"/>
      <color rgb="FF000000"/>
      <name val="Calibri Light"/>
      <family val="2"/>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
      <sz val="11"/>
      <color rgb="FF0070C0"/>
      <name val="Calibri Light"/>
      <family val="2"/>
      <scheme val="major"/>
    </font>
    <font>
      <sz val="11"/>
      <color rgb="FF000000"/>
      <name val="Calibri Light"/>
      <family val="2"/>
      <scheme val="major"/>
    </font>
    <font>
      <b/>
      <sz val="11"/>
      <color rgb="FF00000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41" fontId="3" fillId="0" borderId="0" applyFont="0" applyFill="0" applyBorder="0" applyAlignment="0" applyProtection="0"/>
    <xf numFmtId="0" fontId="21" fillId="0" borderId="0" applyNumberFormat="0" applyFill="0" applyBorder="0" applyAlignment="0" applyProtection="0"/>
  </cellStyleXfs>
  <cellXfs count="168">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justify" vertical="center" wrapText="1"/>
    </xf>
    <xf numFmtId="9" fontId="1" fillId="0" borderId="1" xfId="0" applyNumberFormat="1"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2" fillId="0" borderId="13" xfId="0" applyFont="1" applyBorder="1" applyAlignment="1">
      <alignment horizontal="justify" vertical="center" wrapText="1"/>
    </xf>
    <xf numFmtId="9" fontId="13" fillId="0" borderId="13" xfId="0" applyNumberFormat="1" applyFont="1" applyBorder="1" applyAlignment="1">
      <alignment horizontal="center" vertical="center"/>
    </xf>
    <xf numFmtId="0" fontId="12" fillId="0" borderId="15" xfId="0" applyFont="1" applyBorder="1" applyAlignment="1">
      <alignment horizontal="left" vertical="center" wrapText="1"/>
    </xf>
    <xf numFmtId="0" fontId="12" fillId="0" borderId="13" xfId="0" applyFont="1" applyBorder="1" applyAlignment="1">
      <alignment horizontal="center" vertical="center" wrapText="1"/>
    </xf>
    <xf numFmtId="0" fontId="12" fillId="10"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3" xfId="0" applyFont="1" applyBorder="1" applyAlignment="1">
      <alignment horizontal="center" vertical="center"/>
    </xf>
    <xf numFmtId="9" fontId="1" fillId="0" borderId="1" xfId="0" applyNumberFormat="1" applyFont="1" applyBorder="1" applyAlignment="1">
      <alignment horizontal="center" vertical="center" wrapText="1"/>
    </xf>
    <xf numFmtId="9" fontId="1" fillId="0" borderId="1" xfId="1" applyFont="1" applyBorder="1" applyAlignment="1">
      <alignment horizontal="center" vertical="center" wrapText="1"/>
    </xf>
    <xf numFmtId="0" fontId="1" fillId="0" borderId="1" xfId="0" applyFont="1" applyBorder="1" applyAlignment="1">
      <alignment horizontal="left" vertical="center" wrapText="1"/>
    </xf>
    <xf numFmtId="10"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0" fontId="15" fillId="10"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13" xfId="0" applyFont="1" applyBorder="1" applyAlignment="1">
      <alignment horizontal="center" vertical="center" wrapText="1"/>
    </xf>
    <xf numFmtId="0" fontId="12" fillId="0" borderId="13" xfId="0" applyFont="1" applyBorder="1" applyAlignment="1">
      <alignment horizontal="left" vertical="center" wrapText="1"/>
    </xf>
    <xf numFmtId="9" fontId="13" fillId="0" borderId="1" xfId="0" applyNumberFormat="1" applyFont="1" applyBorder="1" applyAlignment="1">
      <alignment horizontal="center" vertical="center"/>
    </xf>
    <xf numFmtId="0" fontId="15" fillId="10" borderId="1" xfId="0" applyFont="1" applyFill="1" applyBorder="1" applyAlignment="1">
      <alignment horizontal="left" vertical="center" wrapText="1"/>
    </xf>
    <xf numFmtId="0" fontId="12" fillId="1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2" fillId="0" borderId="1" xfId="0" applyFont="1" applyBorder="1" applyAlignment="1">
      <alignment horizontal="left" vertical="center" wrapText="1"/>
    </xf>
    <xf numFmtId="0" fontId="15" fillId="0" borderId="13" xfId="0" applyFont="1" applyBorder="1" applyAlignment="1">
      <alignment horizontal="left" vertical="center" wrapText="1"/>
    </xf>
    <xf numFmtId="0" fontId="17" fillId="0" borderId="1" xfId="0" applyFont="1" applyBorder="1" applyAlignment="1">
      <alignment horizontal="left" vertical="center" wrapText="1"/>
    </xf>
    <xf numFmtId="0" fontId="19" fillId="0" borderId="1" xfId="0" applyFont="1" applyBorder="1" applyAlignment="1">
      <alignment horizontal="left" vertical="center" wrapText="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1"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0" fontId="20" fillId="0" borderId="0" xfId="0" applyFont="1" applyAlignment="1">
      <alignment horizontal="left" vertical="center"/>
    </xf>
    <xf numFmtId="1" fontId="1" fillId="0" borderId="1" xfId="0" applyNumberFormat="1" applyFont="1" applyBorder="1" applyAlignment="1">
      <alignment horizontal="left" vertical="center" wrapText="1"/>
    </xf>
    <xf numFmtId="0" fontId="1" fillId="0" borderId="16" xfId="0" applyFont="1" applyBorder="1" applyAlignment="1">
      <alignment horizontal="left" vertical="center" wrapText="1"/>
    </xf>
    <xf numFmtId="0" fontId="12" fillId="10" borderId="16" xfId="0" applyFont="1" applyFill="1" applyBorder="1" applyAlignment="1">
      <alignment horizontal="left" vertical="center" wrapText="1"/>
    </xf>
    <xf numFmtId="1" fontId="1" fillId="0" borderId="16" xfId="0" applyNumberFormat="1" applyFont="1" applyBorder="1" applyAlignment="1">
      <alignment horizontal="left" vertical="center" wrapText="1"/>
    </xf>
    <xf numFmtId="0" fontId="1" fillId="0" borderId="16" xfId="0" applyFont="1" applyBorder="1" applyAlignment="1">
      <alignment horizontal="center" vertical="center" wrapText="1"/>
    </xf>
    <xf numFmtId="0" fontId="20" fillId="0" borderId="1" xfId="0" applyFont="1" applyBorder="1" applyAlignment="1">
      <alignment horizontal="left" vertical="center"/>
    </xf>
    <xf numFmtId="9" fontId="12" fillId="0" borderId="13" xfId="0" applyNumberFormat="1" applyFont="1" applyBorder="1" applyAlignment="1">
      <alignment horizontal="left" vertical="center" wrapText="1"/>
    </xf>
    <xf numFmtId="10" fontId="5" fillId="3" borderId="1" xfId="1" applyNumberFormat="1" applyFont="1" applyFill="1" applyBorder="1" applyAlignment="1">
      <alignment horizontal="center" wrapText="1"/>
    </xf>
    <xf numFmtId="10" fontId="7" fillId="2" borderId="1" xfId="0" applyNumberFormat="1" applyFont="1" applyFill="1" applyBorder="1" applyAlignment="1">
      <alignment horizontal="center" wrapText="1"/>
    </xf>
    <xf numFmtId="10" fontId="7" fillId="2" borderId="1" xfId="1" applyNumberFormat="1" applyFont="1" applyFill="1" applyBorder="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0" fontId="21" fillId="0" borderId="1" xfId="3" applyBorder="1" applyAlignment="1">
      <alignment horizontal="center" vertical="center" wrapText="1"/>
    </xf>
    <xf numFmtId="10" fontId="5" fillId="3" borderId="1" xfId="1" applyNumberFormat="1" applyFont="1" applyFill="1" applyBorder="1" applyAlignment="1">
      <alignment wrapText="1"/>
    </xf>
    <xf numFmtId="10" fontId="7" fillId="2" borderId="1" xfId="0" applyNumberFormat="1" applyFont="1" applyFill="1" applyBorder="1" applyAlignment="1">
      <alignment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9" fontId="22" fillId="0" borderId="1" xfId="0" applyNumberFormat="1" applyFont="1" applyBorder="1" applyAlignment="1">
      <alignment horizontal="center" vertical="center" wrapText="1"/>
    </xf>
    <xf numFmtId="0" fontId="22" fillId="9" borderId="1" xfId="0" applyFont="1" applyFill="1" applyBorder="1" applyAlignment="1">
      <alignment horizontal="center" vertical="center" wrapText="1"/>
    </xf>
    <xf numFmtId="9" fontId="22" fillId="9" borderId="1" xfId="0" applyNumberFormat="1"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9" fontId="22" fillId="0" borderId="1" xfId="0" applyNumberFormat="1" applyFont="1" applyBorder="1" applyAlignment="1">
      <alignment horizontal="left" vertical="center" wrapText="1"/>
    </xf>
    <xf numFmtId="164"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9" fontId="22" fillId="0" borderId="1" xfId="1" applyFont="1" applyBorder="1" applyAlignment="1">
      <alignment horizontal="center" vertical="center" wrapText="1"/>
    </xf>
    <xf numFmtId="164" fontId="22" fillId="0" borderId="1" xfId="0" applyNumberFormat="1" applyFont="1" applyBorder="1" applyAlignment="1">
      <alignment horizontal="center" vertical="center" wrapText="1"/>
    </xf>
    <xf numFmtId="10" fontId="22" fillId="0" borderId="1" xfId="1"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1" fontId="22" fillId="9" borderId="1" xfId="1" applyNumberFormat="1" applyFont="1" applyFill="1" applyBorder="1" applyAlignment="1">
      <alignment horizontal="center" vertical="center" wrapText="1"/>
    </xf>
    <xf numFmtId="0" fontId="22" fillId="0" borderId="1" xfId="1" applyNumberFormat="1" applyFont="1" applyBorder="1" applyAlignment="1">
      <alignment horizontal="left" vertical="center" wrapText="1"/>
    </xf>
    <xf numFmtId="0" fontId="23" fillId="0" borderId="1" xfId="3" applyFont="1" applyBorder="1" applyAlignment="1">
      <alignment horizontal="center" vertical="center" wrapText="1"/>
    </xf>
    <xf numFmtId="1" fontId="22" fillId="0" borderId="1" xfId="0" applyNumberFormat="1" applyFont="1" applyBorder="1" applyAlignment="1">
      <alignment horizontal="left" vertical="center" wrapText="1"/>
    </xf>
    <xf numFmtId="164" fontId="1" fillId="0" borderId="1" xfId="0"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9" fontId="22" fillId="0" borderId="1" xfId="1" applyFont="1" applyFill="1" applyBorder="1" applyAlignment="1">
      <alignment horizontal="center" vertical="center" wrapText="1"/>
    </xf>
    <xf numFmtId="9" fontId="22" fillId="0" borderId="1" xfId="1" applyFont="1" applyFill="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xf>
    <xf numFmtId="0" fontId="14" fillId="9" borderId="1" xfId="0" applyFont="1" applyFill="1" applyBorder="1" applyAlignment="1">
      <alignment horizontal="justify" vertical="center"/>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9" borderId="1" xfId="0" applyFont="1" applyFill="1" applyBorder="1" applyAlignment="1">
      <alignment horizontal="left" vertical="top" wrapText="1"/>
    </xf>
    <xf numFmtId="0" fontId="15" fillId="9" borderId="2" xfId="0" applyFont="1" applyFill="1" applyBorder="1" applyAlignment="1">
      <alignment horizontal="left" vertical="center" wrapText="1"/>
    </xf>
    <xf numFmtId="0" fontId="15" fillId="9" borderId="4" xfId="0" applyFont="1" applyFill="1" applyBorder="1" applyAlignment="1">
      <alignment horizontal="left" vertical="center" wrapText="1"/>
    </xf>
    <xf numFmtId="0" fontId="15" fillId="9" borderId="3"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cellXfs>
  <cellStyles count="4">
    <cellStyle name="Hipervínculo" xfId="3" builtinId="8"/>
    <cellStyle name="Millares [0] 2" xfId="2" xr:uid="{AD38DEC0-A4B5-4F8F-AB93-AEC23D9E91B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g/personal/miguel_cardozo_gobiernobogota_gov_co/Em3Cl6hCPQhDioiu_JLgoPYBkPVfsju4ScZS7Z6vKKn1PQ?e=Q2RSJH" TargetMode="External"/><Relationship Id="rId7" Type="http://schemas.openxmlformats.org/officeDocument/2006/relationships/comments" Target="../comments1.xml"/><Relationship Id="rId2" Type="http://schemas.openxmlformats.org/officeDocument/2006/relationships/hyperlink" Target="https://gobiernobogota.sharepoint.com/:f:/s/grDireccionRelacionesPoliticas/ErINcfFQwlBKuyohhHBNAwABtNRAoN2mQW-K9i0cT-Ms-A?e=vajKlk" TargetMode="External"/><Relationship Id="rId1" Type="http://schemas.openxmlformats.org/officeDocument/2006/relationships/hyperlink" Target="https://gobiernobogota.sharepoint.com/:f:/s/grDireccionRelacionesPoliticas/EqDZy0jS7KxMqdqlBIVxaqkBwaeCPAUQa-QG61B8lzv8nQ?e=p5himy"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6"/>
  <sheetViews>
    <sheetView tabSelected="1" topLeftCell="AD22" zoomScale="80" zoomScaleNormal="80" workbookViewId="0">
      <selection activeCell="G10" sqref="G10:J10"/>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5.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7" width="16.5703125" style="1" hidden="1" customWidth="1"/>
    <col min="28" max="28" width="33.42578125" style="1" hidden="1" customWidth="1"/>
    <col min="29" max="29" width="16.5703125" style="1" hidden="1" customWidth="1"/>
    <col min="30" max="32" width="16.5703125" style="1" customWidth="1"/>
    <col min="33" max="33" width="43.7109375" style="1" customWidth="1"/>
    <col min="34" max="34" width="16.5703125" style="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29" customFormat="1" ht="70.5" customHeight="1" x14ac:dyDescent="0.25">
      <c r="A1" s="116" t="s">
        <v>0</v>
      </c>
      <c r="B1" s="117"/>
      <c r="C1" s="117"/>
      <c r="D1" s="117"/>
      <c r="E1" s="117"/>
      <c r="F1" s="117"/>
      <c r="G1" s="117"/>
      <c r="H1" s="117"/>
      <c r="I1" s="117"/>
      <c r="J1" s="117"/>
      <c r="K1" s="133" t="s">
        <v>1</v>
      </c>
      <c r="L1" s="133"/>
      <c r="M1" s="133"/>
      <c r="N1" s="133"/>
      <c r="O1" s="133"/>
    </row>
    <row r="2" spans="1:43" s="31" customFormat="1" ht="23.45" customHeight="1" x14ac:dyDescent="0.25">
      <c r="A2" s="119" t="s">
        <v>2</v>
      </c>
      <c r="B2" s="120"/>
      <c r="C2" s="120"/>
      <c r="D2" s="120"/>
      <c r="E2" s="120"/>
      <c r="F2" s="120"/>
      <c r="G2" s="120"/>
      <c r="H2" s="120"/>
      <c r="I2" s="120"/>
      <c r="J2" s="120"/>
      <c r="K2" s="30"/>
      <c r="L2" s="30"/>
      <c r="M2" s="30"/>
      <c r="N2" s="30"/>
      <c r="O2" s="30"/>
    </row>
    <row r="3" spans="1:43" s="29" customFormat="1" x14ac:dyDescent="0.25"/>
    <row r="4" spans="1:43" s="29" customFormat="1" ht="29.1" customHeight="1" x14ac:dyDescent="0.25">
      <c r="A4" s="121" t="s">
        <v>3</v>
      </c>
      <c r="B4" s="122"/>
      <c r="C4" s="127" t="s">
        <v>4</v>
      </c>
      <c r="D4" s="128"/>
      <c r="E4" s="110" t="s">
        <v>5</v>
      </c>
      <c r="F4" s="111"/>
      <c r="G4" s="111"/>
      <c r="H4" s="111"/>
      <c r="I4" s="111"/>
      <c r="J4" s="112"/>
    </row>
    <row r="5" spans="1:43" s="29" customFormat="1" ht="15" customHeight="1" x14ac:dyDescent="0.25">
      <c r="A5" s="123"/>
      <c r="B5" s="124"/>
      <c r="C5" s="129"/>
      <c r="D5" s="130"/>
      <c r="E5" s="2" t="s">
        <v>6</v>
      </c>
      <c r="F5" s="2" t="s">
        <v>7</v>
      </c>
      <c r="G5" s="110" t="s">
        <v>8</v>
      </c>
      <c r="H5" s="111"/>
      <c r="I5" s="111"/>
      <c r="J5" s="112"/>
    </row>
    <row r="6" spans="1:43" s="29" customFormat="1" x14ac:dyDescent="0.25">
      <c r="A6" s="123"/>
      <c r="B6" s="124"/>
      <c r="C6" s="129"/>
      <c r="D6" s="130"/>
      <c r="E6" s="32">
        <v>1</v>
      </c>
      <c r="F6" s="32" t="s">
        <v>9</v>
      </c>
      <c r="G6" s="113" t="s">
        <v>10</v>
      </c>
      <c r="H6" s="113"/>
      <c r="I6" s="113"/>
      <c r="J6" s="113"/>
    </row>
    <row r="7" spans="1:43" s="29" customFormat="1" ht="81.75" customHeight="1" x14ac:dyDescent="0.25">
      <c r="A7" s="123"/>
      <c r="B7" s="124"/>
      <c r="C7" s="129"/>
      <c r="D7" s="130"/>
      <c r="E7" s="32">
        <v>2</v>
      </c>
      <c r="F7" s="32" t="s">
        <v>11</v>
      </c>
      <c r="G7" s="113" t="s">
        <v>12</v>
      </c>
      <c r="H7" s="113"/>
      <c r="I7" s="113"/>
      <c r="J7" s="113"/>
    </row>
    <row r="8" spans="1:43" s="29" customFormat="1" ht="65.25" customHeight="1" x14ac:dyDescent="0.25">
      <c r="A8" s="125"/>
      <c r="B8" s="126"/>
      <c r="C8" s="131"/>
      <c r="D8" s="132"/>
      <c r="E8" s="32">
        <v>3</v>
      </c>
      <c r="F8" s="32" t="s">
        <v>121</v>
      </c>
      <c r="G8" s="114" t="s">
        <v>122</v>
      </c>
      <c r="H8" s="115"/>
      <c r="I8" s="115"/>
      <c r="J8" s="115"/>
    </row>
    <row r="9" spans="1:43" s="29" customFormat="1" ht="65.25" customHeight="1" x14ac:dyDescent="0.25">
      <c r="A9" s="79"/>
      <c r="B9" s="79"/>
      <c r="C9" s="80"/>
      <c r="D9" s="80"/>
      <c r="E9" s="32">
        <v>4</v>
      </c>
      <c r="F9" s="32" t="s">
        <v>123</v>
      </c>
      <c r="G9" s="114" t="s">
        <v>124</v>
      </c>
      <c r="H9" s="115"/>
      <c r="I9" s="115"/>
      <c r="J9" s="115"/>
    </row>
    <row r="10" spans="1:43" s="29" customFormat="1" ht="65.25" customHeight="1" x14ac:dyDescent="0.25">
      <c r="A10" s="79"/>
      <c r="B10" s="79"/>
      <c r="C10" s="80"/>
      <c r="D10" s="80"/>
      <c r="E10" s="32">
        <v>5</v>
      </c>
      <c r="F10" s="32" t="s">
        <v>125</v>
      </c>
      <c r="G10" s="134" t="s">
        <v>144</v>
      </c>
      <c r="H10" s="135"/>
      <c r="I10" s="135"/>
      <c r="J10" s="136"/>
    </row>
    <row r="11" spans="1:43" s="29" customFormat="1" ht="65.25" customHeight="1" x14ac:dyDescent="0.25">
      <c r="A11" s="79"/>
      <c r="B11" s="79"/>
      <c r="C11" s="80"/>
      <c r="D11" s="80"/>
      <c r="E11" s="32">
        <v>6</v>
      </c>
      <c r="F11" s="32" t="s">
        <v>153</v>
      </c>
      <c r="G11" s="137" t="s">
        <v>152</v>
      </c>
      <c r="H11" s="137"/>
      <c r="I11" s="137"/>
      <c r="J11" s="137"/>
    </row>
    <row r="12" spans="1:43" s="29" customFormat="1" x14ac:dyDescent="0.25"/>
    <row r="13" spans="1:43" ht="14.45" customHeight="1" x14ac:dyDescent="0.25">
      <c r="A13" s="109" t="s">
        <v>13</v>
      </c>
      <c r="B13" s="109"/>
      <c r="C13" s="109" t="s">
        <v>14</v>
      </c>
      <c r="D13" s="109"/>
      <c r="E13" s="109"/>
      <c r="F13" s="118" t="s">
        <v>15</v>
      </c>
      <c r="G13" s="118"/>
      <c r="H13" s="118"/>
      <c r="I13" s="118"/>
      <c r="J13" s="118"/>
      <c r="K13" s="118"/>
      <c r="L13" s="118"/>
      <c r="M13" s="118"/>
      <c r="N13" s="118"/>
      <c r="O13" s="118"/>
      <c r="P13" s="118"/>
      <c r="Q13" s="109" t="s">
        <v>16</v>
      </c>
      <c r="R13" s="109"/>
      <c r="S13" s="109"/>
      <c r="T13" s="138" t="s">
        <v>17</v>
      </c>
      <c r="U13" s="139"/>
      <c r="V13" s="139"/>
      <c r="W13" s="139"/>
      <c r="X13" s="140"/>
      <c r="Y13" s="144" t="s">
        <v>18</v>
      </c>
      <c r="Z13" s="145"/>
      <c r="AA13" s="145"/>
      <c r="AB13" s="145"/>
      <c r="AC13" s="146"/>
      <c r="AD13" s="150" t="s">
        <v>19</v>
      </c>
      <c r="AE13" s="151"/>
      <c r="AF13" s="151"/>
      <c r="AG13" s="151"/>
      <c r="AH13" s="152"/>
      <c r="AI13" s="156" t="s">
        <v>20</v>
      </c>
      <c r="AJ13" s="157"/>
      <c r="AK13" s="157"/>
      <c r="AL13" s="157"/>
      <c r="AM13" s="158"/>
      <c r="AN13" s="162" t="s">
        <v>21</v>
      </c>
      <c r="AO13" s="163"/>
      <c r="AP13" s="163"/>
      <c r="AQ13" s="164"/>
    </row>
    <row r="14" spans="1:43" ht="14.45" customHeight="1" x14ac:dyDescent="0.25">
      <c r="A14" s="109"/>
      <c r="B14" s="109"/>
      <c r="C14" s="109"/>
      <c r="D14" s="109"/>
      <c r="E14" s="109"/>
      <c r="F14" s="118"/>
      <c r="G14" s="118"/>
      <c r="H14" s="118"/>
      <c r="I14" s="118"/>
      <c r="J14" s="118"/>
      <c r="K14" s="118"/>
      <c r="L14" s="118"/>
      <c r="M14" s="118"/>
      <c r="N14" s="118"/>
      <c r="O14" s="118"/>
      <c r="P14" s="118"/>
      <c r="Q14" s="109"/>
      <c r="R14" s="109"/>
      <c r="S14" s="109"/>
      <c r="T14" s="141"/>
      <c r="U14" s="142"/>
      <c r="V14" s="142"/>
      <c r="W14" s="142"/>
      <c r="X14" s="143"/>
      <c r="Y14" s="147"/>
      <c r="Z14" s="148"/>
      <c r="AA14" s="148"/>
      <c r="AB14" s="148"/>
      <c r="AC14" s="149"/>
      <c r="AD14" s="153"/>
      <c r="AE14" s="154"/>
      <c r="AF14" s="154"/>
      <c r="AG14" s="154"/>
      <c r="AH14" s="155"/>
      <c r="AI14" s="159"/>
      <c r="AJ14" s="160"/>
      <c r="AK14" s="160"/>
      <c r="AL14" s="160"/>
      <c r="AM14" s="161"/>
      <c r="AN14" s="165"/>
      <c r="AO14" s="166"/>
      <c r="AP14" s="166"/>
      <c r="AQ14" s="167"/>
    </row>
    <row r="15" spans="1:43" ht="45" x14ac:dyDescent="0.25">
      <c r="A15" s="2" t="s">
        <v>22</v>
      </c>
      <c r="B15" s="2" t="s">
        <v>23</v>
      </c>
      <c r="C15" s="2" t="s">
        <v>24</v>
      </c>
      <c r="D15" s="2" t="s">
        <v>25</v>
      </c>
      <c r="E15" s="2" t="s">
        <v>26</v>
      </c>
      <c r="F15" s="20" t="s">
        <v>27</v>
      </c>
      <c r="G15" s="20" t="s">
        <v>28</v>
      </c>
      <c r="H15" s="20" t="s">
        <v>29</v>
      </c>
      <c r="I15" s="20" t="s">
        <v>30</v>
      </c>
      <c r="J15" s="20" t="s">
        <v>31</v>
      </c>
      <c r="K15" s="20" t="s">
        <v>32</v>
      </c>
      <c r="L15" s="20" t="s">
        <v>33</v>
      </c>
      <c r="M15" s="20" t="s">
        <v>34</v>
      </c>
      <c r="N15" s="20" t="s">
        <v>35</v>
      </c>
      <c r="O15" s="20" t="s">
        <v>36</v>
      </c>
      <c r="P15" s="20" t="s">
        <v>37</v>
      </c>
      <c r="Q15" s="2" t="s">
        <v>38</v>
      </c>
      <c r="R15" s="2" t="s">
        <v>39</v>
      </c>
      <c r="S15" s="2" t="s">
        <v>40</v>
      </c>
      <c r="T15" s="3" t="s">
        <v>41</v>
      </c>
      <c r="U15" s="3" t="s">
        <v>42</v>
      </c>
      <c r="V15" s="3" t="s">
        <v>43</v>
      </c>
      <c r="W15" s="3" t="s">
        <v>44</v>
      </c>
      <c r="X15" s="3" t="s">
        <v>45</v>
      </c>
      <c r="Y15" s="23" t="s">
        <v>41</v>
      </c>
      <c r="Z15" s="23" t="s">
        <v>42</v>
      </c>
      <c r="AA15" s="23" t="s">
        <v>43</v>
      </c>
      <c r="AB15" s="23" t="s">
        <v>44</v>
      </c>
      <c r="AC15" s="23" t="s">
        <v>45</v>
      </c>
      <c r="AD15" s="24" t="s">
        <v>41</v>
      </c>
      <c r="AE15" s="24" t="s">
        <v>42</v>
      </c>
      <c r="AF15" s="24" t="s">
        <v>43</v>
      </c>
      <c r="AG15" s="24" t="s">
        <v>44</v>
      </c>
      <c r="AH15" s="24" t="s">
        <v>45</v>
      </c>
      <c r="AI15" s="25" t="s">
        <v>41</v>
      </c>
      <c r="AJ15" s="25" t="s">
        <v>42</v>
      </c>
      <c r="AK15" s="25" t="s">
        <v>43</v>
      </c>
      <c r="AL15" s="25" t="s">
        <v>44</v>
      </c>
      <c r="AM15" s="25" t="s">
        <v>45</v>
      </c>
      <c r="AN15" s="4" t="s">
        <v>41</v>
      </c>
      <c r="AO15" s="4" t="s">
        <v>42</v>
      </c>
      <c r="AP15" s="4" t="s">
        <v>43</v>
      </c>
      <c r="AQ15" s="4" t="s">
        <v>44</v>
      </c>
    </row>
    <row r="16" spans="1:43" s="27" customFormat="1" ht="135" customHeight="1" x14ac:dyDescent="0.25">
      <c r="A16" s="22">
        <v>6</v>
      </c>
      <c r="B16" s="21" t="s">
        <v>46</v>
      </c>
      <c r="C16" s="26" t="s">
        <v>47</v>
      </c>
      <c r="D16" s="21" t="s">
        <v>48</v>
      </c>
      <c r="E16" s="22" t="s">
        <v>49</v>
      </c>
      <c r="F16" s="21" t="s">
        <v>50</v>
      </c>
      <c r="G16" s="50" t="s">
        <v>51</v>
      </c>
      <c r="H16" s="48" t="s">
        <v>52</v>
      </c>
      <c r="I16" s="22" t="s">
        <v>53</v>
      </c>
      <c r="J16" s="21" t="s">
        <v>54</v>
      </c>
      <c r="K16" s="28">
        <v>1</v>
      </c>
      <c r="L16" s="28">
        <v>1</v>
      </c>
      <c r="M16" s="28">
        <v>1</v>
      </c>
      <c r="N16" s="28">
        <v>1</v>
      </c>
      <c r="O16" s="45">
        <v>1</v>
      </c>
      <c r="P16" s="22" t="s">
        <v>55</v>
      </c>
      <c r="Q16" s="47" t="s">
        <v>56</v>
      </c>
      <c r="R16" s="47" t="s">
        <v>57</v>
      </c>
      <c r="S16" s="47" t="s">
        <v>58</v>
      </c>
      <c r="T16" s="64">
        <f>K16</f>
        <v>1</v>
      </c>
      <c r="U16" s="65">
        <v>1</v>
      </c>
      <c r="V16" s="66">
        <f>IF(U16/T16&gt;100%,100%,U16/T16)</f>
        <v>1</v>
      </c>
      <c r="W16" s="62" t="s">
        <v>59</v>
      </c>
      <c r="X16" s="63" t="s">
        <v>60</v>
      </c>
      <c r="Y16" s="46">
        <f>L16</f>
        <v>1</v>
      </c>
      <c r="Z16" s="101">
        <v>1</v>
      </c>
      <c r="AA16" s="103">
        <f>IF(Z16/Y16&gt;100%,100%,Z16/Y16)</f>
        <v>1</v>
      </c>
      <c r="AB16" s="22" t="s">
        <v>126</v>
      </c>
      <c r="AC16" s="22" t="s">
        <v>130</v>
      </c>
      <c r="AD16" s="46">
        <f>M16</f>
        <v>1</v>
      </c>
      <c r="AE16" s="102">
        <v>1</v>
      </c>
      <c r="AF16" s="103">
        <f>IF(AE16/AD16&gt;100%,100%,AE16/AD16)</f>
        <v>1</v>
      </c>
      <c r="AG16" s="108" t="s">
        <v>147</v>
      </c>
      <c r="AH16" s="22" t="s">
        <v>148</v>
      </c>
      <c r="AI16" s="46">
        <f>N16</f>
        <v>1</v>
      </c>
      <c r="AJ16" s="22">
        <v>0</v>
      </c>
      <c r="AK16" s="22">
        <f>IF(AJ16/AI16&gt;100%,100%,AJ16/AI16)</f>
        <v>0</v>
      </c>
      <c r="AL16" s="22"/>
      <c r="AM16" s="22"/>
      <c r="AN16" s="64">
        <f t="shared" ref="AN16" si="0">O16</f>
        <v>1</v>
      </c>
      <c r="AO16" s="65">
        <f>AVERAGE(U16,Z16,AE16,AJ16)</f>
        <v>0.75</v>
      </c>
      <c r="AP16" s="67">
        <f>IF(AO16/AN16&gt;100%,100%,AO16/AN16)</f>
        <v>0.75</v>
      </c>
      <c r="AQ16" s="62" t="s">
        <v>59</v>
      </c>
    </row>
    <row r="17" spans="1:43" s="27" customFormat="1" ht="135" x14ac:dyDescent="0.25">
      <c r="A17" s="22">
        <v>6</v>
      </c>
      <c r="B17" s="37" t="s">
        <v>46</v>
      </c>
      <c r="C17" s="38">
        <v>2</v>
      </c>
      <c r="D17" s="37" t="s">
        <v>61</v>
      </c>
      <c r="E17" s="38" t="s">
        <v>49</v>
      </c>
      <c r="F17" s="37" t="s">
        <v>62</v>
      </c>
      <c r="G17" s="51" t="s">
        <v>63</v>
      </c>
      <c r="H17" s="38">
        <v>1</v>
      </c>
      <c r="I17" s="38" t="s">
        <v>64</v>
      </c>
      <c r="J17" s="51" t="s">
        <v>63</v>
      </c>
      <c r="K17" s="39">
        <v>0</v>
      </c>
      <c r="L17" s="39">
        <v>1</v>
      </c>
      <c r="M17" s="39">
        <v>0</v>
      </c>
      <c r="N17" s="39">
        <v>0</v>
      </c>
      <c r="O17" s="39">
        <v>1</v>
      </c>
      <c r="P17" s="38" t="s">
        <v>55</v>
      </c>
      <c r="Q17" s="57" t="s">
        <v>65</v>
      </c>
      <c r="R17" s="58" t="s">
        <v>66</v>
      </c>
      <c r="S17" s="58" t="s">
        <v>58</v>
      </c>
      <c r="T17" s="58" t="s">
        <v>67</v>
      </c>
      <c r="U17" s="74" t="s">
        <v>67</v>
      </c>
      <c r="V17" s="74" t="s">
        <v>67</v>
      </c>
      <c r="W17" s="47" t="s">
        <v>67</v>
      </c>
      <c r="X17" s="47" t="s">
        <v>67</v>
      </c>
      <c r="Y17" s="69">
        <f t="shared" ref="Y17" si="1">L17</f>
        <v>1</v>
      </c>
      <c r="Z17" s="22">
        <v>1</v>
      </c>
      <c r="AA17" s="103">
        <f t="shared" ref="AA17:AA20" si="2">IF(Z17/Y17&gt;100%,100%,Z17/Y17)</f>
        <v>1</v>
      </c>
      <c r="AB17" s="47" t="s">
        <v>127</v>
      </c>
      <c r="AC17" s="47" t="s">
        <v>131</v>
      </c>
      <c r="AD17" s="69" t="s">
        <v>68</v>
      </c>
      <c r="AE17" s="22" t="s">
        <v>68</v>
      </c>
      <c r="AF17" s="47" t="s">
        <v>68</v>
      </c>
      <c r="AG17" s="22" t="s">
        <v>68</v>
      </c>
      <c r="AH17" s="22" t="s">
        <v>68</v>
      </c>
      <c r="AI17" s="69" t="s">
        <v>68</v>
      </c>
      <c r="AJ17" s="47">
        <v>0</v>
      </c>
      <c r="AK17" s="47" t="e">
        <f t="shared" ref="AK17:AK20" si="3">IF(AJ17/AI17&gt;100%,100%,AJ17/AI17)</f>
        <v>#VALUE!</v>
      </c>
      <c r="AL17" s="47"/>
      <c r="AM17" s="47"/>
      <c r="AN17" s="47">
        <v>1</v>
      </c>
      <c r="AO17" s="69">
        <f>SUM(U17,Z17,AE17,AJ17)</f>
        <v>1</v>
      </c>
      <c r="AP17" s="67">
        <f t="shared" ref="AP17" si="4">IF(AO17/AN17&gt;100%,100%,AO17/AN17)</f>
        <v>1</v>
      </c>
      <c r="AQ17" s="22" t="s">
        <v>127</v>
      </c>
    </row>
    <row r="18" spans="1:43" s="27" customFormat="1" ht="135" x14ac:dyDescent="0.25">
      <c r="A18" s="40">
        <v>6</v>
      </c>
      <c r="B18" s="41" t="s">
        <v>46</v>
      </c>
      <c r="C18" s="42">
        <v>3</v>
      </c>
      <c r="D18" s="41" t="s">
        <v>69</v>
      </c>
      <c r="E18" s="42" t="s">
        <v>49</v>
      </c>
      <c r="F18" s="52" t="s">
        <v>70</v>
      </c>
      <c r="G18" s="41" t="s">
        <v>71</v>
      </c>
      <c r="H18" s="42" t="s">
        <v>72</v>
      </c>
      <c r="I18" s="42" t="s">
        <v>64</v>
      </c>
      <c r="J18" s="52" t="s">
        <v>73</v>
      </c>
      <c r="K18" s="43">
        <v>0</v>
      </c>
      <c r="L18" s="43">
        <v>0</v>
      </c>
      <c r="M18" s="43">
        <v>0</v>
      </c>
      <c r="N18" s="43">
        <v>1</v>
      </c>
      <c r="O18" s="43">
        <v>1</v>
      </c>
      <c r="P18" s="42" t="s">
        <v>55</v>
      </c>
      <c r="Q18" s="59" t="s">
        <v>74</v>
      </c>
      <c r="R18" s="60" t="s">
        <v>75</v>
      </c>
      <c r="S18" s="60" t="s">
        <v>58</v>
      </c>
      <c r="T18" s="71" t="s">
        <v>67</v>
      </c>
      <c r="U18" s="70" t="s">
        <v>67</v>
      </c>
      <c r="V18" s="68" t="s">
        <v>67</v>
      </c>
      <c r="W18" s="73" t="s">
        <v>67</v>
      </c>
      <c r="X18" s="70" t="s">
        <v>67</v>
      </c>
      <c r="Y18" s="71" t="s">
        <v>67</v>
      </c>
      <c r="Z18" s="70" t="s">
        <v>128</v>
      </c>
      <c r="AA18" s="70" t="s">
        <v>129</v>
      </c>
      <c r="AB18" s="70" t="s">
        <v>128</v>
      </c>
      <c r="AC18" s="70" t="s">
        <v>68</v>
      </c>
      <c r="AD18" s="72" t="s">
        <v>68</v>
      </c>
      <c r="AE18" s="22" t="s">
        <v>68</v>
      </c>
      <c r="AF18" s="70" t="s">
        <v>68</v>
      </c>
      <c r="AG18" s="22" t="s">
        <v>68</v>
      </c>
      <c r="AH18" s="22" t="s">
        <v>68</v>
      </c>
      <c r="AI18" s="72">
        <f t="shared" ref="AI18" si="5">N18</f>
        <v>1</v>
      </c>
      <c r="AJ18" s="70">
        <v>0</v>
      </c>
      <c r="AK18" s="70">
        <f t="shared" si="3"/>
        <v>0</v>
      </c>
      <c r="AL18" s="70"/>
      <c r="AM18" s="70"/>
      <c r="AN18" s="70">
        <v>1</v>
      </c>
      <c r="AO18" s="65">
        <f>SUM(U18,Z18,AE18,AJ18)</f>
        <v>0</v>
      </c>
      <c r="AP18" s="67" t="s">
        <v>128</v>
      </c>
      <c r="AQ18" s="22" t="s">
        <v>67</v>
      </c>
    </row>
    <row r="19" spans="1:43" s="27" customFormat="1" ht="204.75" customHeight="1" x14ac:dyDescent="0.25">
      <c r="A19" s="35">
        <v>6</v>
      </c>
      <c r="B19" s="33" t="s">
        <v>46</v>
      </c>
      <c r="C19" s="36">
        <v>4</v>
      </c>
      <c r="D19" s="33" t="s">
        <v>76</v>
      </c>
      <c r="E19" s="36" t="s">
        <v>49</v>
      </c>
      <c r="F19" s="33" t="s">
        <v>77</v>
      </c>
      <c r="G19" s="53" t="s">
        <v>78</v>
      </c>
      <c r="H19" s="33" t="s">
        <v>79</v>
      </c>
      <c r="I19" s="36" t="s">
        <v>64</v>
      </c>
      <c r="J19" s="33" t="s">
        <v>77</v>
      </c>
      <c r="K19" s="34">
        <v>0.25</v>
      </c>
      <c r="L19" s="34">
        <v>0.25</v>
      </c>
      <c r="M19" s="34">
        <v>0.25</v>
      </c>
      <c r="N19" s="34">
        <v>0.25</v>
      </c>
      <c r="O19" s="56">
        <v>1</v>
      </c>
      <c r="P19" s="42" t="s">
        <v>55</v>
      </c>
      <c r="Q19" s="61" t="s">
        <v>80</v>
      </c>
      <c r="R19" s="55" t="s">
        <v>81</v>
      </c>
      <c r="S19" s="55" t="s">
        <v>58</v>
      </c>
      <c r="T19" s="75">
        <f>K19</f>
        <v>0.25</v>
      </c>
      <c r="U19" s="65">
        <v>0.25</v>
      </c>
      <c r="V19" s="67">
        <f t="shared" ref="V19:V20" si="6">IF(U19/T19&gt;100%,100%,U19/T19)</f>
        <v>1</v>
      </c>
      <c r="W19" s="47" t="s">
        <v>82</v>
      </c>
      <c r="X19" s="47" t="s">
        <v>83</v>
      </c>
      <c r="Y19" s="46">
        <f>L19</f>
        <v>0.25</v>
      </c>
      <c r="Z19" s="101">
        <v>0.25</v>
      </c>
      <c r="AA19" s="103">
        <f t="shared" si="2"/>
        <v>1</v>
      </c>
      <c r="AB19" s="22" t="s">
        <v>132</v>
      </c>
      <c r="AC19" s="81" t="s">
        <v>133</v>
      </c>
      <c r="AD19" s="46">
        <f>M19</f>
        <v>0.25</v>
      </c>
      <c r="AE19" s="102">
        <v>0.25</v>
      </c>
      <c r="AF19" s="103">
        <f t="shared" ref="AF19" si="7">IF(AE19/AD19&gt;100%,100%,AE19/AD19)</f>
        <v>1</v>
      </c>
      <c r="AG19" s="47" t="s">
        <v>149</v>
      </c>
      <c r="AH19" s="22" t="s">
        <v>150</v>
      </c>
      <c r="AI19" s="46">
        <f>N19</f>
        <v>0.25</v>
      </c>
      <c r="AJ19" s="22">
        <v>0</v>
      </c>
      <c r="AK19" s="22">
        <f t="shared" si="3"/>
        <v>0</v>
      </c>
      <c r="AL19" s="22"/>
      <c r="AM19" s="22"/>
      <c r="AN19" s="64">
        <v>1</v>
      </c>
      <c r="AO19" s="65">
        <f>SUM(U19,Z19,AE19,AJ19)</f>
        <v>0.75</v>
      </c>
      <c r="AP19" s="67">
        <f>IF(AO19/AN19&gt;100%,100%,AO19/AN19)</f>
        <v>0.75</v>
      </c>
      <c r="AQ19" s="47" t="s">
        <v>82</v>
      </c>
    </row>
    <row r="20" spans="1:43" s="27" customFormat="1" ht="195" x14ac:dyDescent="0.25">
      <c r="A20" s="35">
        <v>6</v>
      </c>
      <c r="B20" s="33" t="s">
        <v>46</v>
      </c>
      <c r="C20" s="54">
        <v>5</v>
      </c>
      <c r="D20" s="33" t="s">
        <v>84</v>
      </c>
      <c r="E20" s="54" t="s">
        <v>85</v>
      </c>
      <c r="F20" s="53" t="s">
        <v>86</v>
      </c>
      <c r="G20" s="53" t="s">
        <v>87</v>
      </c>
      <c r="H20" s="54" t="s">
        <v>88</v>
      </c>
      <c r="I20" s="36" t="s">
        <v>64</v>
      </c>
      <c r="J20" s="53" t="s">
        <v>89</v>
      </c>
      <c r="K20" s="34">
        <v>0.5</v>
      </c>
      <c r="L20" s="34">
        <v>0.5</v>
      </c>
      <c r="M20" s="44">
        <v>0</v>
      </c>
      <c r="N20" s="44">
        <v>0</v>
      </c>
      <c r="O20" s="56">
        <v>1</v>
      </c>
      <c r="P20" s="42" t="s">
        <v>55</v>
      </c>
      <c r="Q20" s="61" t="s">
        <v>90</v>
      </c>
      <c r="R20" s="55" t="s">
        <v>91</v>
      </c>
      <c r="S20" s="55" t="s">
        <v>58</v>
      </c>
      <c r="T20" s="75">
        <f>K20</f>
        <v>0.5</v>
      </c>
      <c r="U20" s="65">
        <v>0.5</v>
      </c>
      <c r="V20" s="67">
        <f t="shared" si="6"/>
        <v>1</v>
      </c>
      <c r="W20" s="22" t="s">
        <v>92</v>
      </c>
      <c r="X20" s="22" t="s">
        <v>83</v>
      </c>
      <c r="Y20" s="46">
        <f>L20</f>
        <v>0.5</v>
      </c>
      <c r="Z20" s="102">
        <v>0.5</v>
      </c>
      <c r="AA20" s="22">
        <f t="shared" si="2"/>
        <v>1</v>
      </c>
      <c r="AB20" s="22" t="s">
        <v>134</v>
      </c>
      <c r="AC20" s="81" t="s">
        <v>135</v>
      </c>
      <c r="AD20" s="49" t="s">
        <v>68</v>
      </c>
      <c r="AE20" s="22" t="s">
        <v>68</v>
      </c>
      <c r="AF20" s="22" t="s">
        <v>68</v>
      </c>
      <c r="AG20" s="22" t="s">
        <v>151</v>
      </c>
      <c r="AH20" s="22" t="s">
        <v>68</v>
      </c>
      <c r="AI20" s="49" t="s">
        <v>68</v>
      </c>
      <c r="AJ20" s="22"/>
      <c r="AK20" s="22" t="e">
        <f t="shared" si="3"/>
        <v>#VALUE!</v>
      </c>
      <c r="AL20" s="22"/>
      <c r="AM20" s="22"/>
      <c r="AN20" s="64">
        <v>1</v>
      </c>
      <c r="AO20" s="65">
        <f t="shared" ref="AO20" si="8">AVERAGE(U20,Z20,AE20,AJ20)</f>
        <v>0.5</v>
      </c>
      <c r="AP20" s="66">
        <f>IF(AO20/AN20&gt;100%,100%,AO20/AN20)</f>
        <v>0.5</v>
      </c>
      <c r="AQ20" s="22" t="s">
        <v>92</v>
      </c>
    </row>
    <row r="21" spans="1:43" s="5" customFormat="1" ht="15.75" x14ac:dyDescent="0.25">
      <c r="A21" s="10"/>
      <c r="B21" s="10"/>
      <c r="C21" s="10"/>
      <c r="D21" s="13" t="s">
        <v>93</v>
      </c>
      <c r="E21" s="10"/>
      <c r="F21" s="10"/>
      <c r="G21" s="10"/>
      <c r="H21" s="10"/>
      <c r="I21" s="10"/>
      <c r="J21" s="10"/>
      <c r="K21" s="15"/>
      <c r="L21" s="15"/>
      <c r="M21" s="15"/>
      <c r="N21" s="15"/>
      <c r="O21" s="15"/>
      <c r="P21" s="10"/>
      <c r="Q21" s="10"/>
      <c r="R21" s="10"/>
      <c r="S21" s="10"/>
      <c r="T21" s="15"/>
      <c r="U21" s="15"/>
      <c r="V21" s="76">
        <f>AVERAGE(V16:V20)*80%</f>
        <v>0.8</v>
      </c>
      <c r="W21" s="15"/>
      <c r="X21" s="15"/>
      <c r="Y21" s="15"/>
      <c r="Z21" s="15"/>
      <c r="AA21" s="82">
        <f>AVERAGE(AA16:AA20)*80%</f>
        <v>0.8</v>
      </c>
      <c r="AB21" s="15"/>
      <c r="AC21" s="15"/>
      <c r="AD21" s="15"/>
      <c r="AE21" s="15"/>
      <c r="AF21" s="82">
        <f>AVERAGE(AF16:AF20)*80%</f>
        <v>0.8</v>
      </c>
      <c r="AG21" s="15"/>
      <c r="AH21" s="15"/>
      <c r="AI21" s="15"/>
      <c r="AJ21" s="15"/>
      <c r="AK21" s="15" t="e">
        <f>AVERAGE(AK16:AK20)*80%</f>
        <v>#VALUE!</v>
      </c>
      <c r="AL21" s="10"/>
      <c r="AM21" s="10"/>
      <c r="AN21" s="16"/>
      <c r="AO21" s="16"/>
      <c r="AP21" s="76">
        <f>AVERAGE(AP16:AP20)*80%</f>
        <v>0.60000000000000009</v>
      </c>
      <c r="AQ21" s="10"/>
    </row>
    <row r="22" spans="1:43" s="27" customFormat="1" ht="275.25" customHeight="1" x14ac:dyDescent="0.25">
      <c r="A22" s="84">
        <v>7</v>
      </c>
      <c r="B22" s="85" t="s">
        <v>94</v>
      </c>
      <c r="C22" s="84" t="s">
        <v>95</v>
      </c>
      <c r="D22" s="85" t="s">
        <v>96</v>
      </c>
      <c r="E22" s="85" t="s">
        <v>97</v>
      </c>
      <c r="F22" s="85" t="s">
        <v>98</v>
      </c>
      <c r="G22" s="85" t="s">
        <v>99</v>
      </c>
      <c r="H22" s="86" t="s">
        <v>100</v>
      </c>
      <c r="I22" s="87" t="s">
        <v>53</v>
      </c>
      <c r="J22" s="85" t="s">
        <v>98</v>
      </c>
      <c r="K22" s="88" t="s">
        <v>68</v>
      </c>
      <c r="L22" s="88">
        <v>0.8</v>
      </c>
      <c r="M22" s="88" t="s">
        <v>68</v>
      </c>
      <c r="N22" s="88">
        <v>0.8</v>
      </c>
      <c r="O22" s="88">
        <v>0.8</v>
      </c>
      <c r="P22" s="85" t="s">
        <v>55</v>
      </c>
      <c r="Q22" s="89" t="s">
        <v>101</v>
      </c>
      <c r="R22" s="89" t="s">
        <v>102</v>
      </c>
      <c r="S22" s="89" t="s">
        <v>103</v>
      </c>
      <c r="T22" s="90" t="str">
        <f>K22</f>
        <v>No programada</v>
      </c>
      <c r="U22" s="91">
        <v>0</v>
      </c>
      <c r="V22" s="92" t="s">
        <v>120</v>
      </c>
      <c r="W22" s="84" t="s">
        <v>68</v>
      </c>
      <c r="X22" s="84"/>
      <c r="Y22" s="93">
        <f>L22</f>
        <v>0.8</v>
      </c>
      <c r="Z22" s="94">
        <v>0.65</v>
      </c>
      <c r="AA22" s="95">
        <f t="shared" ref="AA22:AA24" si="9">IF(Z22/Y22&gt;100%,100%,Z22/Y22)</f>
        <v>0.8125</v>
      </c>
      <c r="AB22" s="84" t="s">
        <v>136</v>
      </c>
      <c r="AC22" s="84" t="s">
        <v>137</v>
      </c>
      <c r="AD22" s="96" t="str">
        <f>M22</f>
        <v>No programada</v>
      </c>
      <c r="AE22" s="84" t="s">
        <v>68</v>
      </c>
      <c r="AF22" s="84" t="s">
        <v>68</v>
      </c>
      <c r="AG22" s="84" t="s">
        <v>68</v>
      </c>
      <c r="AH22" s="84" t="s">
        <v>68</v>
      </c>
      <c r="AI22" s="93">
        <f>N22</f>
        <v>0.8</v>
      </c>
      <c r="AJ22" s="84">
        <v>0</v>
      </c>
      <c r="AK22" s="84">
        <f t="shared" ref="AK22:AK24" si="10">IF(AJ22/AI22&gt;100%,100%,AJ22/AI22)</f>
        <v>0</v>
      </c>
      <c r="AL22" s="84"/>
      <c r="AM22" s="84"/>
      <c r="AN22" s="90">
        <f>O22</f>
        <v>0.8</v>
      </c>
      <c r="AO22" s="91">
        <f>AVERAGE(Z22,AJ22)</f>
        <v>0.32500000000000001</v>
      </c>
      <c r="AP22" s="92">
        <f t="shared" ref="AP22:AP24" si="11">IF(AO22/AN22&gt;100%,100%,AO22/AN22)</f>
        <v>0.40625</v>
      </c>
      <c r="AQ22" s="84" t="s">
        <v>140</v>
      </c>
    </row>
    <row r="23" spans="1:43" s="27" customFormat="1" ht="105" x14ac:dyDescent="0.25">
      <c r="A23" s="84">
        <v>7</v>
      </c>
      <c r="B23" s="85" t="s">
        <v>94</v>
      </c>
      <c r="C23" s="84" t="s">
        <v>104</v>
      </c>
      <c r="D23" s="85" t="s">
        <v>105</v>
      </c>
      <c r="E23" s="85" t="s">
        <v>97</v>
      </c>
      <c r="F23" s="85" t="s">
        <v>106</v>
      </c>
      <c r="G23" s="85" t="s">
        <v>107</v>
      </c>
      <c r="H23" s="86" t="s">
        <v>108</v>
      </c>
      <c r="I23" s="84" t="s">
        <v>64</v>
      </c>
      <c r="J23" s="85" t="s">
        <v>106</v>
      </c>
      <c r="K23" s="104">
        <v>0</v>
      </c>
      <c r="L23" s="104">
        <v>0</v>
      </c>
      <c r="M23" s="104">
        <v>0</v>
      </c>
      <c r="N23" s="104">
        <v>1</v>
      </c>
      <c r="O23" s="104">
        <v>1</v>
      </c>
      <c r="P23" s="85" t="s">
        <v>55</v>
      </c>
      <c r="Q23" s="89" t="s">
        <v>109</v>
      </c>
      <c r="R23" s="89" t="s">
        <v>110</v>
      </c>
      <c r="S23" s="89" t="s">
        <v>103</v>
      </c>
      <c r="T23" s="105">
        <f>K23</f>
        <v>0</v>
      </c>
      <c r="U23" s="91">
        <v>0</v>
      </c>
      <c r="V23" s="92" t="s">
        <v>120</v>
      </c>
      <c r="W23" s="84" t="s">
        <v>68</v>
      </c>
      <c r="X23" s="84"/>
      <c r="Y23" s="104">
        <f>L23</f>
        <v>0</v>
      </c>
      <c r="Z23" s="84" t="s">
        <v>128</v>
      </c>
      <c r="AA23" s="104" t="s">
        <v>128</v>
      </c>
      <c r="AB23" s="84" t="s">
        <v>128</v>
      </c>
      <c r="AC23" s="84" t="s">
        <v>68</v>
      </c>
      <c r="AD23" s="104" t="s">
        <v>68</v>
      </c>
      <c r="AE23" s="84" t="s">
        <v>68</v>
      </c>
      <c r="AF23" s="104" t="s">
        <v>68</v>
      </c>
      <c r="AG23" s="84" t="s">
        <v>68</v>
      </c>
      <c r="AH23" s="84" t="s">
        <v>68</v>
      </c>
      <c r="AI23" s="104">
        <f>N23</f>
        <v>1</v>
      </c>
      <c r="AJ23" s="84">
        <v>0</v>
      </c>
      <c r="AK23" s="84">
        <f t="shared" si="10"/>
        <v>0</v>
      </c>
      <c r="AL23" s="84"/>
      <c r="AM23" s="84"/>
      <c r="AN23" s="90">
        <f>O23</f>
        <v>1</v>
      </c>
      <c r="AO23" s="91" t="s">
        <v>68</v>
      </c>
      <c r="AP23" s="92" t="s">
        <v>142</v>
      </c>
      <c r="AQ23" s="84" t="s">
        <v>141</v>
      </c>
    </row>
    <row r="24" spans="1:43" s="27" customFormat="1" ht="120" x14ac:dyDescent="0.25">
      <c r="A24" s="84">
        <v>7</v>
      </c>
      <c r="B24" s="85" t="s">
        <v>94</v>
      </c>
      <c r="C24" s="84" t="s">
        <v>111</v>
      </c>
      <c r="D24" s="85" t="s">
        <v>112</v>
      </c>
      <c r="E24" s="85" t="s">
        <v>97</v>
      </c>
      <c r="F24" s="85" t="s">
        <v>113</v>
      </c>
      <c r="G24" s="85" t="s">
        <v>114</v>
      </c>
      <c r="H24" s="84" t="s">
        <v>88</v>
      </c>
      <c r="I24" s="87" t="s">
        <v>64</v>
      </c>
      <c r="J24" s="85" t="s">
        <v>113</v>
      </c>
      <c r="K24" s="97">
        <v>0</v>
      </c>
      <c r="L24" s="97">
        <v>1</v>
      </c>
      <c r="M24" s="97">
        <v>1</v>
      </c>
      <c r="N24" s="97">
        <v>0</v>
      </c>
      <c r="O24" s="97">
        <v>2</v>
      </c>
      <c r="P24" s="85" t="s">
        <v>55</v>
      </c>
      <c r="Q24" s="85" t="s">
        <v>115</v>
      </c>
      <c r="R24" s="85" t="s">
        <v>115</v>
      </c>
      <c r="S24" s="85" t="s">
        <v>116</v>
      </c>
      <c r="T24" s="89">
        <f>K24</f>
        <v>0</v>
      </c>
      <c r="U24" s="98">
        <v>0</v>
      </c>
      <c r="V24" s="92" t="s">
        <v>120</v>
      </c>
      <c r="W24" s="84" t="s">
        <v>68</v>
      </c>
      <c r="X24" s="84"/>
      <c r="Y24" s="96">
        <f>L24</f>
        <v>1</v>
      </c>
      <c r="Z24" s="84">
        <v>1</v>
      </c>
      <c r="AA24" s="95">
        <f t="shared" si="9"/>
        <v>1</v>
      </c>
      <c r="AB24" s="99" t="s">
        <v>138</v>
      </c>
      <c r="AC24" s="84" t="s">
        <v>139</v>
      </c>
      <c r="AD24" s="96">
        <f>M24</f>
        <v>1</v>
      </c>
      <c r="AE24" s="84">
        <v>1</v>
      </c>
      <c r="AF24" s="95">
        <f t="shared" ref="AF24" si="12">IF(AE24/AD24&gt;100%,100%,AE24/AD24)</f>
        <v>1</v>
      </c>
      <c r="AG24" s="106" t="s">
        <v>145</v>
      </c>
      <c r="AH24" s="107" t="s">
        <v>146</v>
      </c>
      <c r="AI24" s="96">
        <f>N24</f>
        <v>0</v>
      </c>
      <c r="AJ24" s="84">
        <v>0</v>
      </c>
      <c r="AK24" s="84" t="e">
        <f t="shared" si="10"/>
        <v>#DIV/0!</v>
      </c>
      <c r="AL24" s="84"/>
      <c r="AM24" s="84"/>
      <c r="AN24" s="100">
        <f>O24</f>
        <v>2</v>
      </c>
      <c r="AO24" s="100">
        <f>SUM(U24,Z24,AE24,AJ24)</f>
        <v>2</v>
      </c>
      <c r="AP24" s="92">
        <f t="shared" si="11"/>
        <v>1</v>
      </c>
      <c r="AQ24" s="84" t="s">
        <v>143</v>
      </c>
    </row>
    <row r="25" spans="1:43" s="5" customFormat="1" ht="15.75" x14ac:dyDescent="0.25">
      <c r="A25" s="10"/>
      <c r="B25" s="10"/>
      <c r="C25" s="10"/>
      <c r="D25" s="11" t="s">
        <v>117</v>
      </c>
      <c r="E25" s="11"/>
      <c r="F25" s="11"/>
      <c r="G25" s="11"/>
      <c r="H25" s="11"/>
      <c r="I25" s="11"/>
      <c r="J25" s="11"/>
      <c r="K25" s="12"/>
      <c r="L25" s="12"/>
      <c r="M25" s="12"/>
      <c r="N25" s="12"/>
      <c r="O25" s="12"/>
      <c r="P25" s="11"/>
      <c r="Q25" s="10"/>
      <c r="R25" s="10"/>
      <c r="S25" s="10"/>
      <c r="T25" s="12"/>
      <c r="U25" s="12"/>
      <c r="V25" s="76">
        <v>0.2</v>
      </c>
      <c r="W25" s="10"/>
      <c r="X25" s="10"/>
      <c r="Y25" s="12"/>
      <c r="Z25" s="12"/>
      <c r="AA25" s="82">
        <f>AVERAGE(AA22:AA24)*20%</f>
        <v>0.18125000000000002</v>
      </c>
      <c r="AB25" s="10"/>
      <c r="AC25" s="10"/>
      <c r="AD25" s="12"/>
      <c r="AE25" s="12"/>
      <c r="AF25" s="82">
        <f>AVERAGE(AF22:AF24)*20%</f>
        <v>0.2</v>
      </c>
      <c r="AG25" s="10"/>
      <c r="AH25" s="10"/>
      <c r="AI25" s="12"/>
      <c r="AJ25" s="12"/>
      <c r="AK25" s="14" t="e">
        <f>AVERAGE(AK22:AK24)*20%</f>
        <v>#DIV/0!</v>
      </c>
      <c r="AL25" s="10"/>
      <c r="AM25" s="10"/>
      <c r="AN25" s="17"/>
      <c r="AO25" s="17"/>
      <c r="AP25" s="76">
        <f>AVERAGE(AP22:AP24)*20%</f>
        <v>0.140625</v>
      </c>
      <c r="AQ25" s="10"/>
    </row>
    <row r="26" spans="1:43" s="9" customFormat="1" ht="18.75" x14ac:dyDescent="0.3">
      <c r="A26" s="6"/>
      <c r="B26" s="6"/>
      <c r="C26" s="6"/>
      <c r="D26" s="7" t="s">
        <v>118</v>
      </c>
      <c r="E26" s="6"/>
      <c r="F26" s="6"/>
      <c r="G26" s="6"/>
      <c r="H26" s="6"/>
      <c r="I26" s="6"/>
      <c r="J26" s="6"/>
      <c r="K26" s="8"/>
      <c r="L26" s="8"/>
      <c r="M26" s="8"/>
      <c r="N26" s="8"/>
      <c r="O26" s="8"/>
      <c r="P26" s="6"/>
      <c r="Q26" s="6"/>
      <c r="R26" s="6"/>
      <c r="S26" s="6"/>
      <c r="T26" s="8"/>
      <c r="U26" s="8"/>
      <c r="V26" s="77">
        <f>V21+V25</f>
        <v>1</v>
      </c>
      <c r="W26" s="6"/>
      <c r="X26" s="6"/>
      <c r="Y26" s="8"/>
      <c r="Z26" s="8"/>
      <c r="AA26" s="83">
        <f>AA21+AA25</f>
        <v>0.98125000000000007</v>
      </c>
      <c r="AB26" s="6"/>
      <c r="AC26" s="6"/>
      <c r="AD26" s="8"/>
      <c r="AE26" s="8"/>
      <c r="AF26" s="83">
        <f>AF21+AF25</f>
        <v>1</v>
      </c>
      <c r="AG26" s="6"/>
      <c r="AH26" s="6"/>
      <c r="AI26" s="8"/>
      <c r="AJ26" s="8"/>
      <c r="AK26" s="19" t="e">
        <f>AK21+AK25</f>
        <v>#VALUE!</v>
      </c>
      <c r="AL26" s="6"/>
      <c r="AM26" s="6"/>
      <c r="AN26" s="18"/>
      <c r="AO26" s="18"/>
      <c r="AP26" s="78">
        <f>AP21+AP25</f>
        <v>0.74062500000000009</v>
      </c>
      <c r="AQ26" s="6"/>
    </row>
  </sheetData>
  <mergeCells count="22">
    <mergeCell ref="T13:X14"/>
    <mergeCell ref="Y13:AC14"/>
    <mergeCell ref="AD13:AH14"/>
    <mergeCell ref="AI13:AM14"/>
    <mergeCell ref="AN13:AQ14"/>
    <mergeCell ref="A13:B14"/>
    <mergeCell ref="A1:J1"/>
    <mergeCell ref="C13:E14"/>
    <mergeCell ref="F13:P14"/>
    <mergeCell ref="A2:J2"/>
    <mergeCell ref="A4:B8"/>
    <mergeCell ref="C4:D8"/>
    <mergeCell ref="K1:O1"/>
    <mergeCell ref="G9:J9"/>
    <mergeCell ref="G10:J10"/>
    <mergeCell ref="G11:J11"/>
    <mergeCell ref="Q13:S14"/>
    <mergeCell ref="E4:J4"/>
    <mergeCell ref="G5:J5"/>
    <mergeCell ref="G6:J6"/>
    <mergeCell ref="G7:J7"/>
    <mergeCell ref="G8:J8"/>
  </mergeCells>
  <dataValidations disablePrompts="1" count="1">
    <dataValidation allowBlank="1" showInputMessage="1" showErrorMessage="1" error="Escriba un texto " promptTitle="Cualquier contenido" sqref="E15 E3:E12" xr:uid="{AB2F453D-9BA8-4F99-93AD-20B9F2FA7BA6}"/>
  </dataValidations>
  <hyperlinks>
    <hyperlink ref="AC19" r:id="rId1" xr:uid="{871FBCEA-9176-458F-BF81-5B27CE8313CD}"/>
    <hyperlink ref="AC20" r:id="rId2" xr:uid="{577D4102-6730-4544-979D-A57A7C16D65C}"/>
    <hyperlink ref="AB24" r:id="rId3" xr:uid="{B0880A70-9C12-4137-8722-74630B3F4D6E}"/>
  </hyperlinks>
  <pageMargins left="0.7" right="0.7" top="0.75" bottom="0.75" header="0.3" footer="0.3"/>
  <pageSetup paperSize="9" orientation="portrait" r:id="rId4"/>
  <drawing r:id="rId5"/>
  <legacyDrawing r:id="rId6"/>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9E76F605-6537-463A-8FDD-F1BFB46BF568}">
          <x14:formula1>
            <xm:f>Listas!$A$2:$A$4</xm:f>
          </x14:formula1>
          <xm:sqref>E1 E13:E14 E16 E21 E25:E1048576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49</v>
      </c>
    </row>
    <row r="3" spans="1:1" x14ac:dyDescent="0.25">
      <c r="A3" t="s">
        <v>119</v>
      </c>
    </row>
    <row r="4" spans="1:1" x14ac:dyDescent="0.25">
      <c r="A4" t="s">
        <v>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purl.org/dc/terms/"/>
    <ds:schemaRef ds:uri="d6eaa91c-3afb-4015-aba1-5ff992c1a5ca"/>
    <ds:schemaRef ds:uri="http://purl.org/dc/dcmitype/"/>
    <ds:schemaRef ds:uri="http://www.w3.org/XML/1998/namespac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4d1d2e24-7be0-47eb-a1db-99cc6d75caff"/>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2023-11-14T21:54:23Z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