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5. Planeacion sectorial/"/>
    </mc:Choice>
  </mc:AlternateContent>
  <xr:revisionPtr revIDLastSave="78" documentId="8_{D4BB7B75-4BE7-42CA-8FF3-7D4092003B98}" xr6:coauthVersionLast="47" xr6:coauthVersionMax="47" xr10:uidLastSave="{961259BC-483F-4CE8-9E2D-5945F84F6AA8}"/>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4" i="1" l="1"/>
  <c r="AP17" i="1"/>
  <c r="AP18" i="1"/>
  <c r="AP21" i="1"/>
  <c r="AP22" i="1"/>
  <c r="AP23" i="1"/>
  <c r="AF24" i="1"/>
  <c r="AO22" i="1" l="1"/>
  <c r="AO21" i="1"/>
  <c r="AO23" i="1"/>
  <c r="AO17" i="1"/>
  <c r="AO16" i="1"/>
  <c r="AO18" i="1"/>
  <c r="AO19" i="1"/>
  <c r="AP19" i="1" s="1"/>
  <c r="AP20" i="1" s="1"/>
  <c r="AP25" i="1" l="1"/>
  <c r="AN23" i="1"/>
  <c r="AN21" i="1"/>
  <c r="T23" i="1"/>
  <c r="T21" i="1"/>
  <c r="AI23" i="1"/>
  <c r="AK23" i="1" s="1"/>
  <c r="AD23" i="1"/>
  <c r="AF23" i="1" s="1"/>
  <c r="Y23" i="1"/>
  <c r="AA23" i="1" s="1"/>
  <c r="AI22" i="1"/>
  <c r="AK22" i="1" s="1"/>
  <c r="AD22" i="1"/>
  <c r="Y22" i="1"/>
  <c r="AA22" i="1" s="1"/>
  <c r="T22" i="1"/>
  <c r="V22" i="1" s="1"/>
  <c r="V24" i="1" s="1"/>
  <c r="AI21" i="1"/>
  <c r="AK21" i="1" s="1"/>
  <c r="AD21" i="1"/>
  <c r="AA21" i="1"/>
  <c r="AA24" i="1" s="1"/>
  <c r="Y21" i="1"/>
  <c r="AN16" i="1"/>
  <c r="AP16" i="1" s="1"/>
  <c r="AN17" i="1"/>
  <c r="AN18" i="1"/>
  <c r="AN19" i="1"/>
  <c r="AI16" i="1"/>
  <c r="AK16" i="1" s="1"/>
  <c r="AI17" i="1"/>
  <c r="AK17" i="1" s="1"/>
  <c r="AK24" i="1"/>
  <c r="AI19" i="1"/>
  <c r="AK19" i="1" s="1"/>
  <c r="AI18" i="1"/>
  <c r="AK18" i="1" s="1"/>
  <c r="AD19" i="1"/>
  <c r="AF19" i="1" s="1"/>
  <c r="AD18" i="1"/>
  <c r="AF18" i="1" s="1"/>
  <c r="AD17" i="1"/>
  <c r="AF17" i="1" s="1"/>
  <c r="AD16" i="1"/>
  <c r="AF16" i="1" s="1"/>
  <c r="Y19" i="1"/>
  <c r="Y18" i="1"/>
  <c r="Y17" i="1"/>
  <c r="Y16" i="1"/>
  <c r="AA16" i="1" s="1"/>
  <c r="AA20" i="1" s="1"/>
  <c r="T19" i="1"/>
  <c r="V19" i="1" s="1"/>
  <c r="T18" i="1"/>
  <c r="T17" i="1"/>
  <c r="T16" i="1"/>
  <c r="V16" i="1" s="1"/>
  <c r="V20" i="1" l="1"/>
  <c r="AA25" i="1"/>
  <c r="AK20" i="1"/>
  <c r="AK25" i="1" s="1"/>
  <c r="AF20" i="1"/>
  <c r="AF25" i="1" s="1"/>
  <c r="V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5" authorId="0" shapeId="0" xr:uid="{2DD4CECD-D756-4467-A62C-53A6FC3549DD}">
      <text>
        <r>
          <rPr>
            <b/>
            <sz val="9"/>
            <color indexed="81"/>
            <rFont val="Tahoma"/>
            <family val="2"/>
          </rPr>
          <t>Incluya el número del objetivo estratégico, de acuerdo con lo adoptado en el Plan Estratégico Institucional</t>
        </r>
      </text>
    </comment>
    <comment ref="B15"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5" authorId="0" shapeId="0" xr:uid="{119F47BD-BB9E-4059-B26B-7A00F4141FBE}">
      <text>
        <r>
          <rPr>
            <b/>
            <sz val="9"/>
            <color indexed="81"/>
            <rFont val="Tahoma"/>
            <family val="2"/>
          </rPr>
          <t>Escriba el número de la meta, en orden consecutivo</t>
        </r>
      </text>
    </comment>
    <comment ref="D15"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66100535-6C62-4F58-A17C-0BE85EBD4F67}">
      <text>
        <r>
          <rPr>
            <b/>
            <sz val="9"/>
            <color indexed="81"/>
            <rFont val="Tahoma"/>
            <family val="2"/>
          </rPr>
          <t xml:space="preserve">Seleccione la opción que corresponda
</t>
        </r>
      </text>
    </comment>
    <comment ref="F15" authorId="0" shapeId="0" xr:uid="{2A83FE2C-B2C1-4597-A76A-578AAE54FC34}">
      <text>
        <r>
          <rPr>
            <b/>
            <sz val="9"/>
            <color indexed="81"/>
            <rFont val="Tahoma"/>
            <family val="2"/>
          </rPr>
          <t>Indique un nombre corto que refleje lo que pretende medir. 
Ej. Porcentaje de giros acumulados</t>
        </r>
      </text>
    </comment>
    <comment ref="G15"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B30BBDB4-EC1D-4EA1-8538-25A32CED2539}">
      <text>
        <r>
          <rPr>
            <b/>
            <sz val="9"/>
            <color indexed="81"/>
            <rFont val="Tahoma"/>
            <family val="2"/>
          </rPr>
          <t xml:space="preserve">Indique la magnitud programada para el trimestre. </t>
        </r>
      </text>
    </comment>
    <comment ref="L15" authorId="0" shapeId="0" xr:uid="{31373292-3723-487A-8503-BD0B0A79E8B6}">
      <text>
        <r>
          <rPr>
            <b/>
            <sz val="9"/>
            <color indexed="81"/>
            <rFont val="Tahoma"/>
            <family val="2"/>
          </rPr>
          <t xml:space="preserve">Indique la magnitud programada para el trimestre. </t>
        </r>
      </text>
    </comment>
    <comment ref="M15" authorId="0" shapeId="0" xr:uid="{C846E2D7-3065-4128-8C76-51161E0D7C17}">
      <text>
        <r>
          <rPr>
            <b/>
            <sz val="9"/>
            <color indexed="81"/>
            <rFont val="Tahoma"/>
            <family val="2"/>
          </rPr>
          <t xml:space="preserve">Indique la magnitud programada para el trimestre. </t>
        </r>
      </text>
    </comment>
    <comment ref="N15" authorId="0" shapeId="0" xr:uid="{474117DA-14AA-4BAF-B752-1413A5718EC7}">
      <text>
        <r>
          <rPr>
            <b/>
            <sz val="9"/>
            <color indexed="81"/>
            <rFont val="Tahoma"/>
            <family val="2"/>
          </rPr>
          <t xml:space="preserve">Indique la magnitud programada para el trimestre. </t>
        </r>
      </text>
    </comment>
    <comment ref="O15" authorId="0" shapeId="0" xr:uid="{F1D07228-88D0-4309-9D4E-5EB885D7FDC6}">
      <text>
        <r>
          <rPr>
            <b/>
            <sz val="9"/>
            <color indexed="81"/>
            <rFont val="Tahoma"/>
            <family val="2"/>
          </rPr>
          <t>Indique la programación total de la vigencia. 
Debe ser coherente con la meta.</t>
        </r>
      </text>
    </comment>
    <comment ref="P15" authorId="0" shapeId="0" xr:uid="{FE21DFDB-AFF8-4147-B537-10C1B10248CA}">
      <text>
        <r>
          <rPr>
            <b/>
            <sz val="9"/>
            <color indexed="81"/>
            <rFont val="Tahoma"/>
            <family val="2"/>
          </rPr>
          <t xml:space="preserve">Indique el tipo de indicador: 
- Eficancia 
- Eficiencia 
- Efectividad </t>
        </r>
      </text>
    </comment>
    <comment ref="Q15" authorId="0" shapeId="0" xr:uid="{F21E4E22-60F3-48C1-9204-B22990CF58E2}">
      <text>
        <r>
          <rPr>
            <b/>
            <sz val="9"/>
            <color indexed="81"/>
            <rFont val="Tahoma"/>
            <family val="2"/>
          </rPr>
          <t>Indique la evidencia a presentar del cumplimiento de la meta. Se debe redactar de forma concreta y coherente con la meta</t>
        </r>
      </text>
    </comment>
    <comment ref="R15"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29D96EE3-F7F5-47F6-888D-8FBFF7195BF0}">
      <text>
        <r>
          <rPr>
            <b/>
            <sz val="9"/>
            <color indexed="81"/>
            <rFont val="Tahoma"/>
            <family val="2"/>
          </rPr>
          <t>Indique el área y grupo de trabajo (si se tiene), responsable de cumplir o ejecutar la meta</t>
        </r>
      </text>
    </comment>
    <comment ref="T15" authorId="0" shapeId="0" xr:uid="{F773CF66-93F3-45C1-8401-3500EA5DFE30}">
      <text>
        <r>
          <rPr>
            <b/>
            <sz val="9"/>
            <color indexed="81"/>
            <rFont val="Tahoma"/>
            <family val="2"/>
          </rPr>
          <t>Indique la magnitud programada</t>
        </r>
      </text>
    </comment>
    <comment ref="U15" authorId="0" shapeId="0" xr:uid="{F5228218-2E22-4357-BBA2-F05EC2E0672D}">
      <text>
        <r>
          <rPr>
            <b/>
            <sz val="9"/>
            <color indexed="81"/>
            <rFont val="Tahoma"/>
            <family val="2"/>
          </rPr>
          <t>Indique la magnitud ejecutada. Corresponde al resultado de medir el indicador de la meta</t>
        </r>
      </text>
    </comment>
    <comment ref="V15"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5"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D0D90FBE-E6E2-4075-87AB-6F323F2D84BC}">
      <text>
        <r>
          <rPr>
            <b/>
            <sz val="9"/>
            <color indexed="81"/>
            <rFont val="Tahoma"/>
            <family val="2"/>
          </rPr>
          <t xml:space="preserve">Indicar el nombre concreto de la evidencia aportada. </t>
        </r>
      </text>
    </comment>
    <comment ref="Y15" authorId="0" shapeId="0" xr:uid="{B6305720-C9BD-47A6-9225-C9206B502FD0}">
      <text>
        <r>
          <rPr>
            <b/>
            <sz val="9"/>
            <color indexed="81"/>
            <rFont val="Tahoma"/>
            <family val="2"/>
          </rPr>
          <t>Indique la magnitud programada</t>
        </r>
      </text>
    </comment>
    <comment ref="Z15" authorId="0" shapeId="0" xr:uid="{49896E7A-471D-4CA3-B6D2-CA055AA84F85}">
      <text>
        <r>
          <rPr>
            <b/>
            <sz val="9"/>
            <color indexed="81"/>
            <rFont val="Tahoma"/>
            <family val="2"/>
          </rPr>
          <t>Indique la magnitud ejecutada. Corresponde al resultado de medir el indicador de la meta</t>
        </r>
      </text>
    </comment>
    <comment ref="AA15"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5"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BF2915B6-D49D-4DC1-86C3-8A2E656FD968}">
      <text>
        <r>
          <rPr>
            <b/>
            <sz val="9"/>
            <color indexed="81"/>
            <rFont val="Tahoma"/>
            <family val="2"/>
          </rPr>
          <t xml:space="preserve">Indicar el nombre concreto de la evidencia aportada. </t>
        </r>
      </text>
    </comment>
    <comment ref="AD15" authorId="0" shapeId="0" xr:uid="{5CCDF014-BF0B-42B7-92F7-6CBF58EA98EF}">
      <text>
        <r>
          <rPr>
            <b/>
            <sz val="9"/>
            <color indexed="81"/>
            <rFont val="Tahoma"/>
            <family val="2"/>
          </rPr>
          <t>Indique la magnitud programada</t>
        </r>
      </text>
    </comment>
    <comment ref="AE15" authorId="0" shapeId="0" xr:uid="{A3FA785E-EDEC-4164-99A5-88C5B890A708}">
      <text>
        <r>
          <rPr>
            <b/>
            <sz val="9"/>
            <color indexed="81"/>
            <rFont val="Tahoma"/>
            <family val="2"/>
          </rPr>
          <t>Indique la magnitud ejecutada. Corresponde al resultado de medir el indicador de la meta</t>
        </r>
      </text>
    </comment>
    <comment ref="AF15"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5"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7F8A95D-778F-4057-9D7F-FC1A1EDBDEC6}">
      <text>
        <r>
          <rPr>
            <b/>
            <sz val="9"/>
            <color indexed="81"/>
            <rFont val="Tahoma"/>
            <family val="2"/>
          </rPr>
          <t xml:space="preserve">Indicar el nombre concreto de la evidencia aportada. </t>
        </r>
      </text>
    </comment>
    <comment ref="AI15" authorId="0" shapeId="0" xr:uid="{1CF6DDD2-D0F7-497B-A878-3984E176C12A}">
      <text>
        <r>
          <rPr>
            <b/>
            <sz val="9"/>
            <color indexed="81"/>
            <rFont val="Tahoma"/>
            <family val="2"/>
          </rPr>
          <t>Indique la magnitud programada</t>
        </r>
      </text>
    </comment>
    <comment ref="AJ15" authorId="0" shapeId="0" xr:uid="{978B8E67-E2CF-4EA1-B0E8-C23EE154AD33}">
      <text>
        <r>
          <rPr>
            <b/>
            <sz val="9"/>
            <color indexed="81"/>
            <rFont val="Tahoma"/>
            <family val="2"/>
          </rPr>
          <t>Indique la magnitud ejecutada. Corresponde al resultado de medir el indicador de la meta</t>
        </r>
      </text>
    </comment>
    <comment ref="AK15"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5"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517F2593-F76E-4236-90C8-0209530447DA}">
      <text>
        <r>
          <rPr>
            <b/>
            <sz val="9"/>
            <color indexed="81"/>
            <rFont val="Tahoma"/>
            <family val="2"/>
          </rPr>
          <t xml:space="preserve">Indicar el nombre concreto de la evidencia aportada. </t>
        </r>
      </text>
    </comment>
    <comment ref="AN15" authorId="0" shapeId="0" xr:uid="{A3C321AB-87DC-4E7F-8C8F-8F767BB0A1DF}">
      <text>
        <r>
          <rPr>
            <b/>
            <sz val="9"/>
            <color indexed="81"/>
            <rFont val="Tahoma"/>
            <family val="2"/>
          </rPr>
          <t>Indique la magnitud total programada para la vigencia</t>
        </r>
      </text>
    </comment>
    <comment ref="AO15" authorId="0" shapeId="0" xr:uid="{FC771540-1D2C-4B21-9686-7D6684444881}">
      <text>
        <r>
          <rPr>
            <b/>
            <sz val="9"/>
            <color indexed="81"/>
            <rFont val="Tahoma"/>
            <family val="2"/>
          </rPr>
          <t xml:space="preserve">Indique la magnitud ejecutada acumulada para la vigencia </t>
        </r>
      </text>
    </comment>
    <comment ref="AP15"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5" authorId="0" shapeId="0" xr:uid="{308CE112-015B-49F8-A4DA-7DB95EB2D67D}">
      <text>
        <r>
          <rPr>
            <b/>
            <sz val="9"/>
            <color indexed="81"/>
            <rFont val="Tahoma"/>
            <family val="2"/>
          </rPr>
          <t>Es la descripción detallada de los avances y logros obtenidos con la ejecución de la meta acumulados para la vigencia</t>
        </r>
      </text>
    </comment>
    <comment ref="D20" authorId="0" shapeId="0" xr:uid="{CD94BD62-55DA-4C1E-96B6-1A5F6A4412D7}">
      <text>
        <r>
          <rPr>
            <b/>
            <sz val="9"/>
            <color indexed="81"/>
            <rFont val="Tahoma"/>
            <family val="2"/>
          </rPr>
          <t>Promedio obtenido para el periodo x 80%</t>
        </r>
      </text>
    </comment>
    <comment ref="D24" authorId="0" shapeId="0" xr:uid="{9871DD7B-59A9-4D33-830E-91A8A028A8A2}">
      <text>
        <r>
          <rPr>
            <b/>
            <sz val="9"/>
            <color indexed="81"/>
            <rFont val="Tahoma"/>
            <family val="2"/>
          </rPr>
          <t>Promedio obtenido en las metas transversales para el periodo x 20%</t>
        </r>
      </text>
    </comment>
    <comment ref="D25"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<sst xmlns="http://schemas.openxmlformats.org/spreadsheetml/2006/main" count="228" uniqueCount="142">
  <si>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PLANEACIÓN Y GESTIÓN SECTORIAL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</si>
  <si>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</si>
  <si>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</si>
  <si>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</si>
  <si>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Asesora de Planeación</t>
  </si>
  <si>
    <t>CONTROL DE CAMBIOS</t>
  </si>
  <si>
    <t>VERSIÓN</t>
  </si>
  <si>
    <t>FECHA</t>
  </si>
  <si>
    <t>DESCRIPCIÓN DE LA MODIFICACIÓN</t>
  </si>
  <si>
    <t>27 de enero 2023</t>
  </si>
  <si>
    <t>Publicación del plan de gestión aprobado. Caso HOLA: 293010</t>
  </si>
  <si>
    <t>28 de febrero de 2023</t>
  </si>
  <si>
    <t>Se actualiza la programación trimestral de la meta transversal No. 2 de actualización documental, de acuerdo con el cronograma establecido. Caso Hola 305111.</t>
  </si>
  <si>
    <t>28 de abril de 2023</t>
  </si>
  <si>
    <t>Para el primer trimtestre de la vigencia 2023, el Plan de Gestión del proceso Planeación y Gestión Sectorial alcanzó un nivel de desempeño del 60,00% y 15,00% del acumulado para la vigencia.</t>
  </si>
  <si>
    <t>03 de mayo de 2023</t>
  </si>
  <si>
    <t>Para el primer trimtestre de la vigencia 2023, el Plan de Gestión del proceso Planeación y Gestión Sectorial alcanzó un nivel de desempeño del 100% y 18,33% del acumulado para la vigencia.</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</si>
  <si>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</si>
  <si>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</si>
  <si>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</si>
  <si>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</si>
  <si>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</si>
  <si>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</si>
  <si>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</si>
  <si>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</si>
  <si>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</si>
  <si>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</si>
  <si>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</si>
  <si>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</si>
  <si>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</si>
  <si>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</si>
  <si>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</si>
  <si>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</si>
  <si>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</si>
  <si>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</si>
  <si>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</si>
  <si>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</si>
  <si>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</si>
  <si>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</si>
  <si>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</si>
  <si>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</si>
  <si>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</si>
  <si>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</si>
  <si>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</si>
  <si>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</si>
  <si>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</si>
  <si>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</si>
  <si>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</si>
  <si>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</si>
  <si>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</si>
  <si>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</si>
  <si>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</si>
  <si>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Consolidar y revisar el 100% de los reportes del sector gobierno relacionados con las metas del plan estratégico sectorial, a partir de la información suministrada por los responsables.</t>
  </si>
  <si>
    <t>Gestión</t>
  </si>
  <si>
    <t>Reportes revisados</t>
  </si>
  <si>
    <t>Número de reportes del sector gobierno revisados /  Número de reportes sectoriales elaborados X 100</t>
  </si>
  <si>
    <t xml:space="preserve">Constante </t>
  </si>
  <si>
    <t>Eficacia</t>
  </si>
  <si>
    <t>Reportes trimestrales de seguimiento del plan estratégico sectorial</t>
  </si>
  <si>
    <t>Reportes de seguimiento del PES aportados por los responsables</t>
  </si>
  <si>
    <t>Oficina Asesora de Planeación - Equipo de Planeación Institucional y Sectorial</t>
  </si>
  <si>
    <t xml:space="preserve">En el primer trimestre de 2023 se realizó la revisión de los reportes de seguimiento del sector gobierno relacionados con las metas del plan estratégico sectorial con corte a 31 de diciembre de 2022. El reporte consolidado se encuentra publicado en la página web de la entidad para consulta de la ciudadanía. </t>
  </si>
  <si>
    <t>Reporte trimestral de seguimiento del plan estratégico sectorial</t>
  </si>
  <si>
    <t xml:space="preserve">En el segundo trimestre de 2023 se realizó la revisión de los reportes de seguimiento del sector gobierno relacionados con las metas del plan estratégico sectorial con corte a 31 de marzo de 2023. El reporte consolidado se encuentra publicado en la página web de la entidad para consulta de la ciudadanía. </t>
  </si>
  <si>
    <t>En el segundo trimestre de 2023 se realizó la revisión de los reportes de seguimiento del sector gobierno relacionados con las metas del plan estratégico sectorial con corte a 31 de marzo de 2023.</t>
  </si>
  <si>
    <t xml:space="preserve">Elaborar un informe del nivel de implementación del Modelo Integrado de Planeación y Gestión -MIPG en el Sector Gobierno, a partir de los resultados del FURAG. </t>
  </si>
  <si>
    <t>Informe de implementación del MIPG en el Sector Gobierno</t>
  </si>
  <si>
    <t>Número de informes de implementación del MIPG del Sector Gobierno</t>
  </si>
  <si>
    <t>Suma</t>
  </si>
  <si>
    <t>Informes elaborados</t>
  </si>
  <si>
    <t>Resultados FURAG</t>
  </si>
  <si>
    <t>No programada</t>
  </si>
  <si>
    <t>No programada para el segundo trimestre 2023</t>
  </si>
  <si>
    <t>3</t>
  </si>
  <si>
    <t>Estructurar un instrumento de seguimiento a la implementación de la políticas públicas del sector y en las que la SDG tiene productos asignados</t>
  </si>
  <si>
    <t>Retadora (mejora)</t>
  </si>
  <si>
    <t>Instrumento de seguimiento estructurado</t>
  </si>
  <si>
    <t>Instrumento estructurado</t>
  </si>
  <si>
    <t>Documento de estructuración de instrumento</t>
  </si>
  <si>
    <t>Intranet</t>
  </si>
  <si>
    <t>Oficina Asesora de Planeación - Equipo de políticas públicas</t>
  </si>
  <si>
    <t>4</t>
  </si>
  <si>
    <t>Publicar dos (2) informes sobre el estado de las políticas públicas que lidera el Sector Gobierno con el fin de medir la eficacia de la planeación del sector</t>
  </si>
  <si>
    <t>Informes del estado de las políticas públicas del Sector Gobierno publicados</t>
  </si>
  <si>
    <t>Número de informes del estado de las políticas públicas publicados</t>
  </si>
  <si>
    <t>2 informes publicados</t>
  </si>
  <si>
    <t>Archivo Gestión OAP</t>
  </si>
  <si>
    <t xml:space="preserve">Se realizó la publicación del estado de las políticas del Sector Gobierno del segundo semestre de la vigencia 2022;  en total son trece políticas sectoriales, de las cuales 6 se encuentran en implementación y se han hecho los seguimentos de acuerdo con lo programado; las restantes siete políticas, se encuentran en reformulación (tres en proceso de acogerse por medio de decreto distrital y cuatro con documento diagnóstico radicado en la SDP). </t>
  </si>
  <si>
    <t>Informe de segimiento publicado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</si>
  <si>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</si>
  <si>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</si>
  <si>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</si>
  <si>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</si>
  <si>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</si>
  <si>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</si>
  <si>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</si>
  <si>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</si>
  <si>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</si>
  <si>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Reporte ambiental Oficina Asesora de Planeación</t>
  </si>
  <si>
    <t>Herramienta Oficina Asesora de Planeación</t>
  </si>
  <si>
    <t>Aplicación de la meta: dependencias del proceso.
Reporte de la meta: Oficina Asesora de Planeación</t>
  </si>
  <si>
    <t>No programado</t>
  </si>
  <si>
    <t>Oficina Asesora de Planeación
Consumo de papel: El reporte de consumo de papel cuenta con fecha de última actualización del mes de junio de 2023.
Participación: Crecimiento verde(13 participantes), Día Internacional del agua (5 participantes).
Jornada presencial: Obtuvó calificación de 64% en la evaluación efectuada en la jornada.
Semana ambiental: ciclopaseo ( 1 participante), taller de compostaje (3 participantes),  caminata (2 participantes),jardín vertical (1 participante), Museo del Mar (0 participantes), feria ambiental (5 participanes),saberes ancestrales (1 participante).</t>
  </si>
  <si>
    <t>Reporte de meta ambiental OAP</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</si>
  <si>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</si>
  <si>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</si>
  <si>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</si>
  <si>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</si>
  <si>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</si>
  <si>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</si>
  <si>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</si>
  <si>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El proceso realizó la revisión y eliminación del PLE-PGS-IN001 y creó el documento PLE-PGS-P002</t>
  </si>
  <si>
    <t xml:space="preserve">Reporte de cumplimiento actualizacion documental </t>
  </si>
  <si>
    <t>Listado maestro de documentos internos Secretaria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</si>
  <si>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</si>
  <si>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</si>
  <si>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</si>
  <si>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</si>
  <si>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</si>
  <si>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</si>
  <si>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</si>
  <si>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</si>
  <si>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 xml:space="preserve">Jornada de capacitacion dia del sistema de gestion 22 de junio </t>
  </si>
  <si>
    <t>Total metas transversales (20%)</t>
  </si>
  <si>
    <t xml:space="preserve">Total plan de gestión </t>
  </si>
  <si>
    <t>Reporte ambiental OAP:   Oficina Asesora de Planeación
Consumo de papel: El reporte de consumo de papel cuenta con fecha de última actualización del mes de junio de 2023.
Participación: Crecimiento verde(13 participantes), Día Internacional del agua (5 participantes).
Jornada presencial: Obtuvó calificación de 64% en la evaluación efectuada en la jornada.
Semana ambiental: ciclopaseo ( 1 participante), taller de compostaje (3 participantes),  caminata (2 participantes),jardín vertical (1 participante), Museo del Mar (0 participantes), feria ambiental (5 participanes),saberes ancestrales (1 participante).</t>
  </si>
  <si>
    <t xml:space="preserve">Se realizó Jornada de capacitacion dia del sistema de gestion el día 22 de junio de 2023. </t>
  </si>
  <si>
    <t>Para el segundo trimtestre de la vigencia 2023, el Plan de Gestión del proceso Planeación y Gestión Sectorial alcanzó un nivel de desempeño del  100% y 53,46% del acumulado para la vigencia.</t>
  </si>
  <si>
    <t>26 de octubre de 2023</t>
  </si>
  <si>
    <t xml:space="preserve">En el tercer trimestre de 2023 se realizó la revisión de los reportes de seguimiento del sector gobierno relacionados con las metas del plan estratégico sectorial con corte a 30 de junio de 2023. El reporte consolidado se encuentra publicado en la página web de la entidad para consulta de la ciudadanía. </t>
  </si>
  <si>
    <t>Se levantaron los requisitos para la estructuración de un tablero de control en el que se pueda realizar el seguimiento de las políticas públicas del distrito en las que la Secretaría Distrital de Gobierno tiene productos concertados. Es una primera versión de los requerimiento establecidos por lo tanto se requiere un nivel más de desarrollo para su publicación e implementación</t>
  </si>
  <si>
    <t>1. El tablero de Power Bi
2. La base de datos inicial  sin cambios.
La base de datos con los ajustes que realizados para elaborar el tablero. (Esta es la base que alimenta el tablero, se llama "datos").
3. Documento de word que contiene recomendaciones y lineamientos para hacer el proceso de actualización del tablero.
4. Correo electrónico de requerimientos</t>
  </si>
  <si>
    <t xml:space="preserve">Meta no programada </t>
  </si>
  <si>
    <t>Neta no programada</t>
  </si>
  <si>
    <t xml:space="preserve">Se realizó jornada de capacitación a funcionarios, contratistas y promotores de mejora del nivel central y local el día 20 de septiembre de 2023, en la que se abordó la temática de Planeación Estratégica, MIPG y sistema de gestión. </t>
  </si>
  <si>
    <t xml:space="preserve">Registro de asistencia, presentacion </t>
  </si>
  <si>
    <t xml:space="preserve">Se realizó el diligenciamiento del reporte del Formulario FURAG en coherencia con la cirucular  CIRCULAR EXTERNA Nº 100-003-2023  del Consejo de Desempeño Institucional  Lineamientos para el registro de información a través del Formulario Único de 
Reporte y Avance de Gestión - FURAG vigencia 2022.  </t>
  </si>
  <si>
    <t>Formulario  Diligenciado, Certificado de diligenciamiento y Ranking  obtenido.</t>
  </si>
  <si>
    <t xml:space="preserve">Informe semestral politicas publicas del 23 de Agosto 2023
</t>
  </si>
  <si>
    <t>https://www.gobiernobogota.gov.co/transparencia/planeacion/participacion-ciudadana</t>
  </si>
  <si>
    <t>Se realizó la publicación del estado de las políticas del Sector Gobierno del segundo semestre de la vigencia 2022;  en total son trece políticas sectoriales, de las cuales 6 se encuentran en implementación y se han hecho los seguimentos de acuerdo con lo programado; las restantes siete políticas, se encuentran en reformulación (tres en proceso de acogerse por medio de decreto distrital y cuatro con documento diagnóstico radicado en la SDP). 
Informe semestral politicas publicas del 23 de Agosto 2023</t>
  </si>
  <si>
    <t>Para el tercer  trimtestre de la vigencia 2023, el Plan de Gestión del proceso Planeación y Gestión Sectorial alcanzó un nivel de desempeño del  100,00% y 91,79%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</si>
</sst>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b/>
      <u/>
      <sz val="11"/>
      <color theme="1"/>
      <name val="Calibri Light"/>
      <family val="2"/>
      <scheme val="major"/>
    </font>
    <font>
      <sz val="11"/>
      <name val="Calibri Light"/>
      <family val="2"/>
    </font>
    <font>
      <sz val="11"/>
      <color theme="8" tint="-0.249977111117893"/>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2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9" borderId="0" xfId="0" applyFont="1" applyFill="1" applyAlignment="1">
      <alignment horizontal="center" vertical="center" wrapText="1"/>
    </xf>
    <xf numFmtId="0" fontId="1" fillId="9" borderId="0" xfId="0" applyFont="1" applyFill="1" applyAlignment="1">
      <alignment horizontal="center" wrapText="1"/>
    </xf>
    <xf numFmtId="9"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1" fontId="1" fillId="0" borderId="1" xfId="1" applyNumberFormat="1" applyFont="1" applyBorder="1" applyAlignment="1">
      <alignment horizontal="center" vertical="center" wrapText="1"/>
    </xf>
    <xf numFmtId="0" fontId="1" fillId="9" borderId="0" xfId="0" applyFont="1" applyFill="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Border="1" applyAlignment="1">
      <alignment horizontal="left" vertical="center" wrapText="1"/>
    </xf>
    <xf numFmtId="10" fontId="6" fillId="3" borderId="1" xfId="1" applyNumberFormat="1" applyFont="1" applyFill="1" applyBorder="1" applyAlignment="1">
      <alignment horizont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1" fillId="9" borderId="0" xfId="0" applyFont="1" applyFill="1" applyAlignment="1">
      <alignment horizontal="left" vertical="center" wrapText="1"/>
    </xf>
    <xf numFmtId="0" fontId="1" fillId="9" borderId="0" xfId="0" applyFont="1" applyFill="1" applyAlignment="1">
      <alignment horizontal="left" wrapText="1"/>
    </xf>
    <xf numFmtId="0" fontId="2" fillId="4" borderId="1" xfId="0" applyFont="1" applyFill="1" applyBorder="1" applyAlignment="1">
      <alignment horizontal="left" vertical="center" wrapText="1"/>
    </xf>
    <xf numFmtId="9" fontId="6" fillId="3" borderId="1" xfId="1" applyFont="1" applyFill="1" applyBorder="1" applyAlignment="1">
      <alignment horizontal="left" wrapText="1"/>
    </xf>
    <xf numFmtId="0" fontId="5" fillId="3" borderId="1" xfId="0" applyFont="1" applyFill="1" applyBorder="1" applyAlignment="1">
      <alignment horizontal="left" wrapText="1"/>
    </xf>
    <xf numFmtId="0" fontId="7" fillId="2" borderId="1" xfId="0" applyFont="1" applyFill="1" applyBorder="1" applyAlignment="1">
      <alignment horizontal="left" wrapText="1"/>
    </xf>
    <xf numFmtId="0" fontId="1" fillId="0" borderId="0" xfId="0" applyFont="1" applyAlignment="1">
      <alignment horizontal="left"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9" fontId="1" fillId="0" borderId="1" xfId="1" applyFont="1" applyBorder="1" applyAlignment="1">
      <alignment horizontal="center" vertical="center" wrapText="1"/>
    </xf>
    <xf numFmtId="9" fontId="8" fillId="2" borderId="1" xfId="0" applyNumberFormat="1" applyFont="1" applyFill="1" applyBorder="1" applyAlignment="1">
      <alignment horizontal="center" wrapText="1"/>
    </xf>
    <xf numFmtId="0" fontId="6" fillId="3" borderId="1" xfId="0" applyFont="1" applyFill="1" applyBorder="1" applyAlignment="1">
      <alignment horizont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9" borderId="1" xfId="0" applyFont="1" applyFill="1" applyBorder="1" applyAlignment="1">
      <alignment horizontal="justify" vertical="center" wrapText="1"/>
    </xf>
    <xf numFmtId="9" fontId="15" fillId="9"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9"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wrapText="1"/>
    </xf>
    <xf numFmtId="9" fontId="15" fillId="0" borderId="1" xfId="1" applyFont="1" applyBorder="1" applyAlignment="1">
      <alignment horizontal="center" vertical="center" wrapText="1"/>
    </xf>
    <xf numFmtId="1" fontId="15" fillId="0" borderId="1" xfId="0" applyNumberFormat="1" applyFont="1" applyBorder="1" applyAlignment="1">
      <alignment horizontal="center" vertical="center" wrapText="1"/>
    </xf>
    <xf numFmtId="9" fontId="15" fillId="9" borderId="1" xfId="1" applyFont="1" applyFill="1" applyBorder="1" applyAlignment="1">
      <alignment horizontal="center" vertical="center" wrapText="1"/>
    </xf>
    <xf numFmtId="164" fontId="15" fillId="0" borderId="1" xfId="1" applyNumberFormat="1" applyFont="1" applyBorder="1" applyAlignment="1">
      <alignment horizontal="center" vertical="center" wrapText="1"/>
    </xf>
    <xf numFmtId="1" fontId="15" fillId="9" borderId="1" xfId="1" applyNumberFormat="1" applyFont="1" applyFill="1" applyBorder="1" applyAlignment="1">
      <alignment horizontal="center" vertical="center" wrapText="1"/>
    </xf>
    <xf numFmtId="0" fontId="15" fillId="0" borderId="1" xfId="1" applyNumberFormat="1" applyFont="1" applyBorder="1" applyAlignment="1">
      <alignment horizontal="center" vertical="center" wrapText="1"/>
    </xf>
    <xf numFmtId="10" fontId="1" fillId="9" borderId="1" xfId="1" applyNumberFormat="1" applyFont="1" applyFill="1" applyBorder="1" applyAlignment="1">
      <alignment horizontal="center" vertical="center" wrapText="1"/>
    </xf>
    <xf numFmtId="0" fontId="16" fillId="9" borderId="1" xfId="2"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4" fillId="9" borderId="1"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biernobogota.gov.co/transparencia/planeacion/participacion-ciudadan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5"/>
  <sheetViews>
    <sheetView tabSelected="1" topLeftCell="A11" zoomScale="60" zoomScaleNormal="60" workbookViewId="0">
      <selection activeCell="G12" sqref="G12"/>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1" style="1" customWidth="1"/>
    <col min="9" max="9" width="18.42578125" style="1" customWidth="1"/>
    <col min="10" max="10" width="15.85546875" style="1" customWidth="1"/>
    <col min="11" max="11" width="13.7109375" style="35" customWidth="1"/>
    <col min="12" max="12" width="8.5703125" style="35" customWidth="1"/>
    <col min="13" max="13" width="13.5703125" style="35" customWidth="1"/>
    <col min="14" max="14" width="7.28515625" style="35" customWidth="1"/>
    <col min="15" max="15" width="19.28515625" style="35" customWidth="1"/>
    <col min="16" max="16" width="17.85546875" style="1" customWidth="1"/>
    <col min="17" max="17" width="19.7109375" style="1" customWidth="1"/>
    <col min="18" max="18" width="21.7109375" style="1" customWidth="1"/>
    <col min="19" max="19" width="25.42578125" style="1" customWidth="1"/>
    <col min="20" max="22" width="16.5703125" style="35" hidden="1" customWidth="1"/>
    <col min="23" max="23" width="40.28515625" style="1" hidden="1" customWidth="1"/>
    <col min="24" max="24" width="18.7109375" style="50" hidden="1" customWidth="1"/>
    <col min="25" max="25" width="17.42578125" style="35" hidden="1" customWidth="1"/>
    <col min="26" max="26" width="21.7109375" style="35" hidden="1" customWidth="1"/>
    <col min="27" max="27" width="16.5703125" style="35" hidden="1" customWidth="1"/>
    <col min="28" max="28" width="33.42578125" style="1" hidden="1" customWidth="1"/>
    <col min="29" max="29" width="16.5703125" style="1" hidden="1" customWidth="1"/>
    <col min="30" max="32" width="16.5703125" style="35" customWidth="1"/>
    <col min="33" max="33" width="43.7109375" style="1" customWidth="1"/>
    <col min="34" max="34" width="16.5703125" style="1" customWidth="1"/>
    <col min="35" max="36" width="22" style="35" hidden="1" customWidth="1"/>
    <col min="37" max="37" width="16.5703125" style="35" hidden="1" customWidth="1"/>
    <col min="38" max="38" width="34.85546875" style="1" hidden="1" customWidth="1"/>
    <col min="39" max="39" width="16.5703125" style="1" hidden="1" customWidth="1"/>
    <col min="40" max="42" width="23" style="35" customWidth="1"/>
    <col min="43" max="43" width="54.85546875" style="1" customWidth="1"/>
    <col min="44" max="16384" width="10.85546875" style="1"/>
  </cols>
  <sheetData>
    <row r="1" spans="1:43" s="22" customFormat="1" ht="70.5" customHeight="1" x14ac:dyDescent="0.25">
      <c r="A1" s="80" t="s">
        <v>0</v>
      </c>
      <c r="B1" s="81"/>
      <c r="C1" s="81"/>
      <c r="D1" s="81"/>
      <c r="E1" s="81"/>
      <c r="F1" s="81"/>
      <c r="G1" s="81"/>
      <c r="H1" s="81"/>
      <c r="I1" s="81"/>
      <c r="J1" s="81"/>
      <c r="K1" s="82" t="s">
        <v>1</v>
      </c>
      <c r="L1" s="82"/>
      <c r="M1" s="82"/>
      <c r="N1" s="82"/>
      <c r="O1" s="82"/>
      <c r="T1" s="27"/>
      <c r="U1" s="27"/>
      <c r="V1" s="27"/>
      <c r="X1" s="45"/>
      <c r="Y1" s="27"/>
      <c r="Z1" s="27"/>
      <c r="AA1" s="27"/>
      <c r="AD1" s="27"/>
      <c r="AE1" s="27"/>
      <c r="AF1" s="27"/>
      <c r="AI1" s="27"/>
      <c r="AJ1" s="27"/>
      <c r="AK1" s="27"/>
      <c r="AN1" s="27"/>
      <c r="AO1" s="27"/>
      <c r="AP1" s="27"/>
    </row>
    <row r="2" spans="1:43" s="23" customFormat="1" ht="23.45" customHeight="1" x14ac:dyDescent="0.25">
      <c r="A2" s="84" t="s">
        <v>2</v>
      </c>
      <c r="B2" s="85"/>
      <c r="C2" s="85"/>
      <c r="D2" s="85"/>
      <c r="E2" s="85"/>
      <c r="F2" s="85"/>
      <c r="G2" s="85"/>
      <c r="H2" s="85"/>
      <c r="I2" s="85"/>
      <c r="J2" s="85"/>
      <c r="K2" s="26"/>
      <c r="L2" s="26"/>
      <c r="M2" s="26"/>
      <c r="N2" s="26"/>
      <c r="O2" s="26"/>
      <c r="T2" s="38"/>
      <c r="U2" s="38"/>
      <c r="V2" s="38"/>
      <c r="X2" s="44"/>
      <c r="Y2" s="38"/>
      <c r="Z2" s="38"/>
      <c r="AA2" s="38"/>
      <c r="AD2" s="38"/>
      <c r="AE2" s="38"/>
      <c r="AF2" s="38"/>
      <c r="AI2" s="38"/>
      <c r="AJ2" s="38"/>
      <c r="AK2" s="38"/>
      <c r="AN2" s="38"/>
      <c r="AO2" s="38"/>
      <c r="AP2" s="38"/>
    </row>
    <row r="3" spans="1:43" s="22" customFormat="1" x14ac:dyDescent="0.25">
      <c r="K3" s="27"/>
      <c r="L3" s="27"/>
      <c r="M3" s="27"/>
      <c r="N3" s="27"/>
      <c r="O3" s="27"/>
      <c r="T3" s="27"/>
      <c r="U3" s="27"/>
      <c r="V3" s="27"/>
      <c r="X3" s="45"/>
      <c r="Y3" s="27"/>
      <c r="Z3" s="27"/>
      <c r="AA3" s="27"/>
      <c r="AD3" s="27"/>
      <c r="AE3" s="27"/>
      <c r="AF3" s="27"/>
      <c r="AI3" s="27"/>
      <c r="AJ3" s="27"/>
      <c r="AK3" s="27"/>
      <c r="AN3" s="27"/>
      <c r="AO3" s="27"/>
      <c r="AP3" s="27"/>
    </row>
    <row r="4" spans="1:43" s="22" customFormat="1" ht="29.1" customHeight="1" x14ac:dyDescent="0.25">
      <c r="A4" s="86" t="s">
        <v>3</v>
      </c>
      <c r="B4" s="87"/>
      <c r="C4" s="92" t="s">
        <v>4</v>
      </c>
      <c r="D4" s="93"/>
      <c r="E4" s="74" t="s">
        <v>5</v>
      </c>
      <c r="F4" s="75"/>
      <c r="G4" s="75"/>
      <c r="H4" s="75"/>
      <c r="I4" s="75"/>
      <c r="J4" s="76"/>
      <c r="K4" s="27"/>
      <c r="L4" s="27"/>
      <c r="M4" s="27"/>
      <c r="N4" s="27"/>
      <c r="O4" s="27"/>
      <c r="T4" s="27"/>
      <c r="U4" s="27"/>
      <c r="V4" s="27"/>
      <c r="X4" s="45"/>
      <c r="Y4" s="27"/>
      <c r="Z4" s="27"/>
      <c r="AA4" s="27"/>
      <c r="AD4" s="27"/>
      <c r="AE4" s="27"/>
      <c r="AF4" s="27"/>
      <c r="AI4" s="27"/>
      <c r="AJ4" s="27"/>
      <c r="AK4" s="27"/>
      <c r="AN4" s="27"/>
      <c r="AO4" s="27"/>
      <c r="AP4" s="27"/>
    </row>
    <row r="5" spans="1:43" s="22" customFormat="1" ht="15" customHeight="1" x14ac:dyDescent="0.25">
      <c r="A5" s="88"/>
      <c r="B5" s="89"/>
      <c r="C5" s="94"/>
      <c r="D5" s="95"/>
      <c r="E5" s="2" t="s">
        <v>6</v>
      </c>
      <c r="F5" s="2" t="s">
        <v>7</v>
      </c>
      <c r="G5" s="74" t="s">
        <v>8</v>
      </c>
      <c r="H5" s="75"/>
      <c r="I5" s="75"/>
      <c r="J5" s="76"/>
      <c r="K5" s="27"/>
      <c r="L5" s="27"/>
      <c r="M5" s="27"/>
      <c r="N5" s="27"/>
      <c r="O5" s="27"/>
      <c r="T5" s="27"/>
      <c r="U5" s="27"/>
      <c r="V5" s="27"/>
      <c r="X5" s="45"/>
      <c r="Y5" s="27"/>
      <c r="Z5" s="27"/>
      <c r="AA5" s="27"/>
      <c r="AD5" s="27"/>
      <c r="AE5" s="27"/>
      <c r="AF5" s="27"/>
      <c r="AI5" s="27"/>
      <c r="AJ5" s="27"/>
      <c r="AK5" s="27"/>
      <c r="AN5" s="27"/>
      <c r="AO5" s="27"/>
      <c r="AP5" s="27"/>
    </row>
    <row r="6" spans="1:43" s="22" customFormat="1" x14ac:dyDescent="0.25">
      <c r="A6" s="88"/>
      <c r="B6" s="89"/>
      <c r="C6" s="94"/>
      <c r="D6" s="95"/>
      <c r="E6" s="24">
        <v>1</v>
      </c>
      <c r="F6" s="24" t="s">
        <v>9</v>
      </c>
      <c r="G6" s="77" t="s">
        <v>10</v>
      </c>
      <c r="H6" s="77"/>
      <c r="I6" s="77"/>
      <c r="J6" s="77"/>
      <c r="K6" s="27"/>
      <c r="L6" s="27"/>
      <c r="M6" s="27"/>
      <c r="N6" s="27"/>
      <c r="O6" s="27"/>
      <c r="T6" s="27"/>
      <c r="U6" s="27"/>
      <c r="V6" s="27"/>
      <c r="X6" s="45"/>
      <c r="Y6" s="27"/>
      <c r="Z6" s="27"/>
      <c r="AA6" s="27"/>
      <c r="AD6" s="27"/>
      <c r="AE6" s="27"/>
      <c r="AF6" s="27"/>
      <c r="AI6" s="27"/>
      <c r="AJ6" s="27"/>
      <c r="AK6" s="27"/>
      <c r="AN6" s="27"/>
      <c r="AO6" s="27"/>
      <c r="AP6" s="27"/>
    </row>
    <row r="7" spans="1:43" s="22" customFormat="1" ht="45" customHeight="1" x14ac:dyDescent="0.25">
      <c r="A7" s="88"/>
      <c r="B7" s="89"/>
      <c r="C7" s="94"/>
      <c r="D7" s="95"/>
      <c r="E7" s="24">
        <v>2</v>
      </c>
      <c r="F7" s="24" t="s">
        <v>11</v>
      </c>
      <c r="G7" s="77" t="s">
        <v>12</v>
      </c>
      <c r="H7" s="77"/>
      <c r="I7" s="77"/>
      <c r="J7" s="77"/>
      <c r="K7" s="27"/>
      <c r="L7" s="27"/>
      <c r="M7" s="27"/>
      <c r="N7" s="27"/>
      <c r="O7" s="27"/>
      <c r="T7" s="27"/>
      <c r="U7" s="27"/>
      <c r="V7" s="27"/>
      <c r="X7" s="45"/>
      <c r="Y7" s="27"/>
      <c r="Z7" s="27"/>
      <c r="AA7" s="27"/>
      <c r="AD7" s="27"/>
      <c r="AE7" s="27"/>
      <c r="AF7" s="27"/>
      <c r="AI7" s="27"/>
      <c r="AJ7" s="27"/>
      <c r="AK7" s="27"/>
      <c r="AN7" s="27"/>
      <c r="AO7" s="27"/>
      <c r="AP7" s="27"/>
    </row>
    <row r="8" spans="1:43" s="22" customFormat="1" ht="59.25" customHeight="1" x14ac:dyDescent="0.25">
      <c r="A8" s="90"/>
      <c r="B8" s="91"/>
      <c r="C8" s="96"/>
      <c r="D8" s="97"/>
      <c r="E8" s="24">
        <v>3</v>
      </c>
      <c r="F8" s="24" t="s">
        <v>13</v>
      </c>
      <c r="G8" s="78" t="s">
        <v>14</v>
      </c>
      <c r="H8" s="79"/>
      <c r="I8" s="79"/>
      <c r="J8" s="79"/>
      <c r="K8" s="27"/>
      <c r="L8" s="27"/>
      <c r="M8" s="27"/>
      <c r="N8" s="27"/>
      <c r="O8" s="27"/>
      <c r="T8" s="27"/>
      <c r="U8" s="27"/>
      <c r="V8" s="27"/>
      <c r="X8" s="45"/>
      <c r="Y8" s="27"/>
      <c r="Z8" s="27"/>
      <c r="AA8" s="27"/>
      <c r="AD8" s="27"/>
      <c r="AE8" s="27"/>
      <c r="AF8" s="27"/>
      <c r="AI8" s="27"/>
      <c r="AJ8" s="27"/>
      <c r="AK8" s="27"/>
      <c r="AN8" s="27"/>
      <c r="AO8" s="27"/>
      <c r="AP8" s="27"/>
    </row>
    <row r="9" spans="1:43" s="22" customFormat="1" ht="59.25" customHeight="1" x14ac:dyDescent="0.25">
      <c r="A9" s="26"/>
      <c r="B9" s="26"/>
      <c r="C9" s="44"/>
      <c r="D9" s="44"/>
      <c r="E9" s="24">
        <v>4</v>
      </c>
      <c r="F9" s="24" t="s">
        <v>15</v>
      </c>
      <c r="G9" s="78" t="s">
        <v>16</v>
      </c>
      <c r="H9" s="79"/>
      <c r="I9" s="79"/>
      <c r="J9" s="79"/>
      <c r="K9" s="27"/>
      <c r="L9" s="27"/>
      <c r="M9" s="27"/>
      <c r="N9" s="27"/>
      <c r="O9" s="27"/>
      <c r="T9" s="27"/>
      <c r="U9" s="27"/>
      <c r="V9" s="27"/>
      <c r="X9" s="45"/>
      <c r="Y9" s="27"/>
      <c r="Z9" s="27"/>
      <c r="AA9" s="27"/>
      <c r="AD9" s="27"/>
      <c r="AE9" s="27"/>
      <c r="AF9" s="27"/>
      <c r="AI9" s="27"/>
      <c r="AJ9" s="27"/>
      <c r="AK9" s="27"/>
      <c r="AN9" s="27"/>
      <c r="AO9" s="27"/>
      <c r="AP9" s="27"/>
    </row>
    <row r="10" spans="1:43" s="22" customFormat="1" ht="59.25" customHeight="1" x14ac:dyDescent="0.25">
      <c r="A10" s="26"/>
      <c r="B10" s="26"/>
      <c r="C10" s="44"/>
      <c r="D10" s="44"/>
      <c r="E10" s="24">
        <v>5</v>
      </c>
      <c r="F10" s="24" t="s">
        <v>17</v>
      </c>
      <c r="G10" s="78" t="s">
        <v>127</v>
      </c>
      <c r="H10" s="79"/>
      <c r="I10" s="79"/>
      <c r="J10" s="79"/>
      <c r="K10" s="27"/>
      <c r="L10" s="27"/>
      <c r="M10" s="27"/>
      <c r="N10" s="27"/>
      <c r="O10" s="27"/>
      <c r="T10" s="27"/>
      <c r="U10" s="27"/>
      <c r="V10" s="27"/>
      <c r="X10" s="45"/>
      <c r="Y10" s="27"/>
      <c r="Z10" s="27"/>
      <c r="AA10" s="27"/>
      <c r="AD10" s="27"/>
      <c r="AE10" s="27"/>
      <c r="AF10" s="27"/>
      <c r="AI10" s="27"/>
      <c r="AJ10" s="27"/>
      <c r="AK10" s="27"/>
      <c r="AN10" s="27"/>
      <c r="AO10" s="27"/>
      <c r="AP10" s="27"/>
    </row>
    <row r="11" spans="1:43" s="22" customFormat="1" ht="59.25" customHeight="1" x14ac:dyDescent="0.25">
      <c r="A11" s="26"/>
      <c r="B11" s="26"/>
      <c r="C11" s="44"/>
      <c r="D11" s="44"/>
      <c r="E11" s="24">
        <v>6</v>
      </c>
      <c r="F11" s="24" t="s">
        <v>128</v>
      </c>
      <c r="G11" s="98" t="s">
        <v>141</v>
      </c>
      <c r="H11" s="98"/>
      <c r="I11" s="98"/>
      <c r="J11" s="98"/>
      <c r="K11" s="27"/>
      <c r="L11" s="27"/>
      <c r="M11" s="27"/>
      <c r="N11" s="27"/>
      <c r="O11" s="27"/>
      <c r="T11" s="27"/>
      <c r="U11" s="27"/>
      <c r="V11" s="27"/>
      <c r="X11" s="45"/>
      <c r="Y11" s="27"/>
      <c r="Z11" s="27"/>
      <c r="AA11" s="27"/>
      <c r="AD11" s="27"/>
      <c r="AE11" s="27"/>
      <c r="AF11" s="27"/>
      <c r="AI11" s="27"/>
      <c r="AJ11" s="27"/>
      <c r="AK11" s="27"/>
      <c r="AN11" s="27"/>
      <c r="AO11" s="27"/>
      <c r="AP11" s="27"/>
    </row>
    <row r="12" spans="1:43" s="22" customFormat="1" x14ac:dyDescent="0.25">
      <c r="K12" s="27"/>
      <c r="L12" s="27"/>
      <c r="M12" s="27"/>
      <c r="N12" s="27"/>
      <c r="O12" s="27"/>
      <c r="T12" s="27"/>
      <c r="U12" s="27"/>
      <c r="V12" s="27"/>
      <c r="X12" s="45"/>
      <c r="Y12" s="27"/>
      <c r="Z12" s="27"/>
      <c r="AA12" s="27"/>
      <c r="AD12" s="27"/>
      <c r="AE12" s="27"/>
      <c r="AF12" s="27"/>
      <c r="AI12" s="27"/>
      <c r="AJ12" s="27"/>
      <c r="AK12" s="27"/>
      <c r="AN12" s="27"/>
      <c r="AO12" s="27"/>
      <c r="AP12" s="27"/>
    </row>
    <row r="13" spans="1:43" ht="14.45" customHeight="1" x14ac:dyDescent="0.25">
      <c r="A13" s="73" t="s">
        <v>18</v>
      </c>
      <c r="B13" s="73"/>
      <c r="C13" s="73" t="s">
        <v>19</v>
      </c>
      <c r="D13" s="73"/>
      <c r="E13" s="73"/>
      <c r="F13" s="83" t="s">
        <v>20</v>
      </c>
      <c r="G13" s="83"/>
      <c r="H13" s="83"/>
      <c r="I13" s="83"/>
      <c r="J13" s="83"/>
      <c r="K13" s="83"/>
      <c r="L13" s="83"/>
      <c r="M13" s="83"/>
      <c r="N13" s="83"/>
      <c r="O13" s="83"/>
      <c r="P13" s="83"/>
      <c r="Q13" s="73" t="s">
        <v>21</v>
      </c>
      <c r="R13" s="73"/>
      <c r="S13" s="73"/>
      <c r="T13" s="99" t="s">
        <v>22</v>
      </c>
      <c r="U13" s="100"/>
      <c r="V13" s="100"/>
      <c r="W13" s="100"/>
      <c r="X13" s="101"/>
      <c r="Y13" s="105" t="s">
        <v>23</v>
      </c>
      <c r="Z13" s="106"/>
      <c r="AA13" s="106"/>
      <c r="AB13" s="106"/>
      <c r="AC13" s="107"/>
      <c r="AD13" s="111" t="s">
        <v>24</v>
      </c>
      <c r="AE13" s="112"/>
      <c r="AF13" s="112"/>
      <c r="AG13" s="112"/>
      <c r="AH13" s="113"/>
      <c r="AI13" s="117" t="s">
        <v>25</v>
      </c>
      <c r="AJ13" s="118"/>
      <c r="AK13" s="118"/>
      <c r="AL13" s="118"/>
      <c r="AM13" s="119"/>
      <c r="AN13" s="123" t="s">
        <v>26</v>
      </c>
      <c r="AO13" s="124"/>
      <c r="AP13" s="124"/>
      <c r="AQ13" s="125"/>
    </row>
    <row r="14" spans="1:43" ht="14.45" customHeight="1" x14ac:dyDescent="0.25">
      <c r="A14" s="73"/>
      <c r="B14" s="73"/>
      <c r="C14" s="73"/>
      <c r="D14" s="73"/>
      <c r="E14" s="73"/>
      <c r="F14" s="83"/>
      <c r="G14" s="83"/>
      <c r="H14" s="83"/>
      <c r="I14" s="83"/>
      <c r="J14" s="83"/>
      <c r="K14" s="83"/>
      <c r="L14" s="83"/>
      <c r="M14" s="83"/>
      <c r="N14" s="83"/>
      <c r="O14" s="83"/>
      <c r="P14" s="83"/>
      <c r="Q14" s="73"/>
      <c r="R14" s="73"/>
      <c r="S14" s="73"/>
      <c r="T14" s="102"/>
      <c r="U14" s="103"/>
      <c r="V14" s="103"/>
      <c r="W14" s="103"/>
      <c r="X14" s="104"/>
      <c r="Y14" s="108"/>
      <c r="Z14" s="109"/>
      <c r="AA14" s="109"/>
      <c r="AB14" s="109"/>
      <c r="AC14" s="110"/>
      <c r="AD14" s="114"/>
      <c r="AE14" s="115"/>
      <c r="AF14" s="115"/>
      <c r="AG14" s="115"/>
      <c r="AH14" s="116"/>
      <c r="AI14" s="120"/>
      <c r="AJ14" s="121"/>
      <c r="AK14" s="121"/>
      <c r="AL14" s="121"/>
      <c r="AM14" s="122"/>
      <c r="AN14" s="126"/>
      <c r="AO14" s="127"/>
      <c r="AP14" s="127"/>
      <c r="AQ14" s="128"/>
    </row>
    <row r="15" spans="1:43" ht="45" x14ac:dyDescent="0.25">
      <c r="A15" s="2" t="s">
        <v>27</v>
      </c>
      <c r="B15" s="2" t="s">
        <v>28</v>
      </c>
      <c r="C15" s="2" t="s">
        <v>29</v>
      </c>
      <c r="D15" s="2" t="s">
        <v>30</v>
      </c>
      <c r="E15" s="2" t="s">
        <v>31</v>
      </c>
      <c r="F15" s="13" t="s">
        <v>32</v>
      </c>
      <c r="G15" s="13" t="s">
        <v>33</v>
      </c>
      <c r="H15" s="13" t="s">
        <v>34</v>
      </c>
      <c r="I15" s="13" t="s">
        <v>35</v>
      </c>
      <c r="J15" s="13" t="s">
        <v>36</v>
      </c>
      <c r="K15" s="13" t="s">
        <v>37</v>
      </c>
      <c r="L15" s="13" t="s">
        <v>38</v>
      </c>
      <c r="M15" s="13" t="s">
        <v>39</v>
      </c>
      <c r="N15" s="13" t="s">
        <v>40</v>
      </c>
      <c r="O15" s="13" t="s">
        <v>41</v>
      </c>
      <c r="P15" s="13" t="s">
        <v>42</v>
      </c>
      <c r="Q15" s="2" t="s">
        <v>43</v>
      </c>
      <c r="R15" s="2" t="s">
        <v>44</v>
      </c>
      <c r="S15" s="2" t="s">
        <v>45</v>
      </c>
      <c r="T15" s="3" t="s">
        <v>46</v>
      </c>
      <c r="U15" s="3" t="s">
        <v>47</v>
      </c>
      <c r="V15" s="3" t="s">
        <v>48</v>
      </c>
      <c r="W15" s="3" t="s">
        <v>49</v>
      </c>
      <c r="X15" s="46" t="s">
        <v>50</v>
      </c>
      <c r="Y15" s="16" t="s">
        <v>46</v>
      </c>
      <c r="Z15" s="16" t="s">
        <v>47</v>
      </c>
      <c r="AA15" s="16" t="s">
        <v>48</v>
      </c>
      <c r="AB15" s="16" t="s">
        <v>49</v>
      </c>
      <c r="AC15" s="16" t="s">
        <v>50</v>
      </c>
      <c r="AD15" s="17" t="s">
        <v>46</v>
      </c>
      <c r="AE15" s="17" t="s">
        <v>47</v>
      </c>
      <c r="AF15" s="17" t="s">
        <v>48</v>
      </c>
      <c r="AG15" s="17" t="s">
        <v>49</v>
      </c>
      <c r="AH15" s="17" t="s">
        <v>50</v>
      </c>
      <c r="AI15" s="18" t="s">
        <v>46</v>
      </c>
      <c r="AJ15" s="18" t="s">
        <v>47</v>
      </c>
      <c r="AK15" s="18" t="s">
        <v>48</v>
      </c>
      <c r="AL15" s="18" t="s">
        <v>49</v>
      </c>
      <c r="AM15" s="18" t="s">
        <v>50</v>
      </c>
      <c r="AN15" s="4" t="s">
        <v>46</v>
      </c>
      <c r="AO15" s="4" t="s">
        <v>47</v>
      </c>
      <c r="AP15" s="4" t="s">
        <v>48</v>
      </c>
      <c r="AQ15" s="4" t="s">
        <v>49</v>
      </c>
    </row>
    <row r="16" spans="1:43" s="20" customFormat="1" ht="184.5" customHeight="1" x14ac:dyDescent="0.25">
      <c r="A16" s="15">
        <v>1</v>
      </c>
      <c r="B16" s="14" t="s">
        <v>51</v>
      </c>
      <c r="C16" s="19">
        <v>1</v>
      </c>
      <c r="D16" s="14" t="s">
        <v>52</v>
      </c>
      <c r="E16" s="14" t="s">
        <v>53</v>
      </c>
      <c r="F16" s="14" t="s">
        <v>54</v>
      </c>
      <c r="G16" s="14" t="s">
        <v>55</v>
      </c>
      <c r="H16" s="21">
        <v>1</v>
      </c>
      <c r="I16" s="14" t="s">
        <v>56</v>
      </c>
      <c r="J16" s="14" t="s">
        <v>54</v>
      </c>
      <c r="K16" s="28">
        <v>1</v>
      </c>
      <c r="L16" s="28">
        <v>1</v>
      </c>
      <c r="M16" s="28">
        <v>1</v>
      </c>
      <c r="N16" s="28">
        <v>1</v>
      </c>
      <c r="O16" s="29">
        <v>1</v>
      </c>
      <c r="P16" s="25" t="s">
        <v>57</v>
      </c>
      <c r="Q16" s="25" t="s">
        <v>58</v>
      </c>
      <c r="R16" s="14" t="s">
        <v>59</v>
      </c>
      <c r="S16" s="14" t="s">
        <v>60</v>
      </c>
      <c r="T16" s="53">
        <f t="shared" ref="T16:T19" si="0">K16</f>
        <v>1</v>
      </c>
      <c r="U16" s="51">
        <v>1</v>
      </c>
      <c r="V16" s="52">
        <f>IF(U16/T16&gt;100%,100%,U16/T16)</f>
        <v>1</v>
      </c>
      <c r="W16" s="14" t="s">
        <v>61</v>
      </c>
      <c r="X16" s="25" t="s">
        <v>62</v>
      </c>
      <c r="Y16" s="51">
        <f t="shared" ref="Y16:Y19" si="1">L16</f>
        <v>1</v>
      </c>
      <c r="Z16" s="51">
        <v>1</v>
      </c>
      <c r="AA16" s="52">
        <f>IF(Z16/Y16&gt;100%,100%,Z16/Y16)</f>
        <v>1</v>
      </c>
      <c r="AB16" s="14" t="s">
        <v>63</v>
      </c>
      <c r="AC16" s="25" t="s">
        <v>62</v>
      </c>
      <c r="AD16" s="53">
        <f t="shared" ref="AD16:AD19" si="2">M16</f>
        <v>1</v>
      </c>
      <c r="AE16" s="51">
        <v>1</v>
      </c>
      <c r="AF16" s="52">
        <f>IF(AE16/AD16&gt;100%,100%,AE16/AD16)</f>
        <v>1</v>
      </c>
      <c r="AG16" s="14" t="s">
        <v>129</v>
      </c>
      <c r="AH16" s="14" t="s">
        <v>62</v>
      </c>
      <c r="AI16" s="36">
        <f t="shared" ref="AI16:AI19" si="3">N16</f>
        <v>1</v>
      </c>
      <c r="AJ16" s="15">
        <v>0</v>
      </c>
      <c r="AK16" s="15">
        <f>IF(AJ16/AI16&gt;100%,100%,AJ16/AI16)</f>
        <v>0</v>
      </c>
      <c r="AL16" s="14"/>
      <c r="AM16" s="14"/>
      <c r="AN16" s="53">
        <f t="shared" ref="AN16:AN19" si="4">O16</f>
        <v>1</v>
      </c>
      <c r="AO16" s="51">
        <f>AVERAGE(U16,Z16,AE16,AJ16)</f>
        <v>0.75</v>
      </c>
      <c r="AP16" s="52">
        <f>IF(AO16/AN16&gt;100%,100%,AO16/AN16)</f>
        <v>0.75</v>
      </c>
      <c r="AQ16" s="14" t="s">
        <v>64</v>
      </c>
    </row>
    <row r="17" spans="1:43" s="20" customFormat="1" ht="135" x14ac:dyDescent="0.25">
      <c r="A17" s="15">
        <v>1</v>
      </c>
      <c r="B17" s="14" t="s">
        <v>51</v>
      </c>
      <c r="C17" s="19">
        <v>2</v>
      </c>
      <c r="D17" s="14" t="s">
        <v>65</v>
      </c>
      <c r="E17" s="14" t="s">
        <v>53</v>
      </c>
      <c r="F17" s="14" t="s">
        <v>66</v>
      </c>
      <c r="G17" s="14" t="s">
        <v>67</v>
      </c>
      <c r="H17" s="14">
        <v>1</v>
      </c>
      <c r="I17" s="14" t="s">
        <v>68</v>
      </c>
      <c r="J17" s="14" t="s">
        <v>69</v>
      </c>
      <c r="K17" s="30">
        <v>0</v>
      </c>
      <c r="L17" s="30">
        <v>0</v>
      </c>
      <c r="M17" s="30">
        <v>1</v>
      </c>
      <c r="N17" s="30">
        <v>0</v>
      </c>
      <c r="O17" s="31">
        <v>1</v>
      </c>
      <c r="P17" s="25" t="s">
        <v>57</v>
      </c>
      <c r="Q17" s="14" t="s">
        <v>66</v>
      </c>
      <c r="R17" s="14" t="s">
        <v>70</v>
      </c>
      <c r="S17" s="14" t="s">
        <v>60</v>
      </c>
      <c r="T17" s="36">
        <f t="shared" si="0"/>
        <v>0</v>
      </c>
      <c r="U17" s="15">
        <v>0</v>
      </c>
      <c r="V17" s="15" t="s">
        <v>71</v>
      </c>
      <c r="W17" s="14" t="s">
        <v>71</v>
      </c>
      <c r="X17" s="40" t="s">
        <v>71</v>
      </c>
      <c r="Y17" s="36">
        <f t="shared" si="1"/>
        <v>0</v>
      </c>
      <c r="Z17" s="15" t="s">
        <v>71</v>
      </c>
      <c r="AA17" s="15" t="s">
        <v>71</v>
      </c>
      <c r="AB17" s="40" t="s">
        <v>71</v>
      </c>
      <c r="AC17" s="40" t="s">
        <v>71</v>
      </c>
      <c r="AD17" s="36">
        <f t="shared" si="2"/>
        <v>1</v>
      </c>
      <c r="AE17" s="24">
        <v>1</v>
      </c>
      <c r="AF17" s="71">
        <f t="shared" ref="AF17:AF19" si="5">IF(AE17/AD17&gt;100%,100%,AE17/AD17)</f>
        <v>1</v>
      </c>
      <c r="AG17" s="39" t="s">
        <v>136</v>
      </c>
      <c r="AH17" s="39" t="s">
        <v>137</v>
      </c>
      <c r="AI17" s="36">
        <f t="shared" si="3"/>
        <v>0</v>
      </c>
      <c r="AJ17" s="15">
        <v>0</v>
      </c>
      <c r="AK17" s="15" t="e">
        <f t="shared" ref="AK17:AK19" si="6">IF(AJ17/AI17&gt;100%,100%,AJ17/AI17)</f>
        <v>#DIV/0!</v>
      </c>
      <c r="AL17" s="14"/>
      <c r="AM17" s="14"/>
      <c r="AN17" s="15">
        <f t="shared" si="4"/>
        <v>1</v>
      </c>
      <c r="AO17" s="15">
        <f>SUM(U17,Z17,AE17,AJ17)</f>
        <v>1</v>
      </c>
      <c r="AP17" s="52">
        <f t="shared" ref="AP17:AP23" si="7">IF(AO17/AN17&gt;100%,100%,AO17/AN17)</f>
        <v>1</v>
      </c>
      <c r="AQ17" s="14" t="s">
        <v>136</v>
      </c>
    </row>
    <row r="18" spans="1:43" s="20" customFormat="1" ht="390" x14ac:dyDescent="0.25">
      <c r="A18" s="15">
        <v>1</v>
      </c>
      <c r="B18" s="14" t="s">
        <v>51</v>
      </c>
      <c r="C18" s="19" t="s">
        <v>73</v>
      </c>
      <c r="D18" s="14" t="s">
        <v>74</v>
      </c>
      <c r="E18" s="14" t="s">
        <v>75</v>
      </c>
      <c r="F18" s="14" t="s">
        <v>76</v>
      </c>
      <c r="G18" s="14" t="s">
        <v>76</v>
      </c>
      <c r="H18" s="14">
        <v>0</v>
      </c>
      <c r="I18" s="14" t="s">
        <v>68</v>
      </c>
      <c r="J18" s="14" t="s">
        <v>77</v>
      </c>
      <c r="K18" s="36">
        <v>0</v>
      </c>
      <c r="L18" s="36">
        <v>0</v>
      </c>
      <c r="M18" s="36">
        <v>1</v>
      </c>
      <c r="N18" s="36">
        <v>0</v>
      </c>
      <c r="O18" s="36">
        <v>1</v>
      </c>
      <c r="P18" s="14" t="s">
        <v>57</v>
      </c>
      <c r="Q18" s="14" t="s">
        <v>78</v>
      </c>
      <c r="R18" s="14" t="s">
        <v>79</v>
      </c>
      <c r="S18" s="14" t="s">
        <v>80</v>
      </c>
      <c r="T18" s="36">
        <f t="shared" si="0"/>
        <v>0</v>
      </c>
      <c r="U18" s="15">
        <v>0</v>
      </c>
      <c r="V18" s="15" t="s">
        <v>71</v>
      </c>
      <c r="W18" s="14" t="s">
        <v>71</v>
      </c>
      <c r="X18" s="40" t="s">
        <v>71</v>
      </c>
      <c r="Y18" s="36">
        <f t="shared" si="1"/>
        <v>0</v>
      </c>
      <c r="Z18" s="15" t="s">
        <v>71</v>
      </c>
      <c r="AA18" s="15" t="s">
        <v>71</v>
      </c>
      <c r="AB18" s="14" t="s">
        <v>71</v>
      </c>
      <c r="AC18" s="14" t="s">
        <v>71</v>
      </c>
      <c r="AD18" s="36">
        <f t="shared" si="2"/>
        <v>1</v>
      </c>
      <c r="AE18" s="15">
        <v>1</v>
      </c>
      <c r="AF18" s="52">
        <f t="shared" si="5"/>
        <v>1</v>
      </c>
      <c r="AG18" s="14" t="s">
        <v>130</v>
      </c>
      <c r="AH18" s="14" t="s">
        <v>131</v>
      </c>
      <c r="AI18" s="36">
        <f t="shared" si="3"/>
        <v>0</v>
      </c>
      <c r="AJ18" s="15">
        <v>0</v>
      </c>
      <c r="AK18" s="15" t="e">
        <f t="shared" si="6"/>
        <v>#DIV/0!</v>
      </c>
      <c r="AL18" s="14"/>
      <c r="AM18" s="14"/>
      <c r="AN18" s="15">
        <f t="shared" si="4"/>
        <v>1</v>
      </c>
      <c r="AO18" s="15">
        <f>SUM(U18,Z18,AE18,AJ18)</f>
        <v>1</v>
      </c>
      <c r="AP18" s="52">
        <f t="shared" si="7"/>
        <v>1</v>
      </c>
      <c r="AQ18" s="14" t="s">
        <v>72</v>
      </c>
    </row>
    <row r="19" spans="1:43" s="20" customFormat="1" ht="195.75" customHeight="1" x14ac:dyDescent="0.25">
      <c r="A19" s="15">
        <v>1</v>
      </c>
      <c r="B19" s="14" t="s">
        <v>51</v>
      </c>
      <c r="C19" s="19" t="s">
        <v>81</v>
      </c>
      <c r="D19" s="14" t="s">
        <v>82</v>
      </c>
      <c r="E19" s="14" t="s">
        <v>53</v>
      </c>
      <c r="F19" s="14" t="s">
        <v>83</v>
      </c>
      <c r="G19" s="14" t="s">
        <v>84</v>
      </c>
      <c r="H19" s="21" t="s">
        <v>85</v>
      </c>
      <c r="I19" s="14" t="s">
        <v>68</v>
      </c>
      <c r="J19" s="14" t="s">
        <v>83</v>
      </c>
      <c r="K19" s="36">
        <v>1</v>
      </c>
      <c r="L19" s="36">
        <v>0</v>
      </c>
      <c r="M19" s="37">
        <v>1</v>
      </c>
      <c r="N19" s="37">
        <v>0</v>
      </c>
      <c r="O19" s="36">
        <v>2</v>
      </c>
      <c r="P19" s="14" t="s">
        <v>57</v>
      </c>
      <c r="Q19" s="14" t="s">
        <v>83</v>
      </c>
      <c r="R19" s="14" t="s">
        <v>86</v>
      </c>
      <c r="S19" s="14" t="s">
        <v>80</v>
      </c>
      <c r="T19" s="36">
        <f t="shared" si="0"/>
        <v>1</v>
      </c>
      <c r="U19" s="15">
        <v>1</v>
      </c>
      <c r="V19" s="52">
        <f t="shared" ref="V19" si="8">IF(U19/T19&gt;100%,100%,U19/T19)</f>
        <v>1</v>
      </c>
      <c r="W19" s="39" t="s">
        <v>87</v>
      </c>
      <c r="X19" s="40" t="s">
        <v>88</v>
      </c>
      <c r="Y19" s="36">
        <f t="shared" si="1"/>
        <v>0</v>
      </c>
      <c r="Z19" s="15" t="s">
        <v>71</v>
      </c>
      <c r="AA19" s="15" t="s">
        <v>71</v>
      </c>
      <c r="AB19" s="14" t="s">
        <v>71</v>
      </c>
      <c r="AC19" s="14" t="s">
        <v>71</v>
      </c>
      <c r="AD19" s="36">
        <f t="shared" si="2"/>
        <v>1</v>
      </c>
      <c r="AE19" s="24">
        <v>1</v>
      </c>
      <c r="AF19" s="71">
        <f t="shared" si="5"/>
        <v>1</v>
      </c>
      <c r="AG19" s="39" t="s">
        <v>138</v>
      </c>
      <c r="AH19" s="72" t="s">
        <v>139</v>
      </c>
      <c r="AI19" s="36">
        <f t="shared" si="3"/>
        <v>0</v>
      </c>
      <c r="AJ19" s="15">
        <v>0</v>
      </c>
      <c r="AK19" s="15" t="e">
        <f t="shared" si="6"/>
        <v>#DIV/0!</v>
      </c>
      <c r="AL19" s="14"/>
      <c r="AM19" s="14"/>
      <c r="AN19" s="15">
        <f t="shared" si="4"/>
        <v>2</v>
      </c>
      <c r="AO19" s="15">
        <f t="shared" ref="AO19" si="9">SUM(U19,Z19,AE19,AJ19)</f>
        <v>2</v>
      </c>
      <c r="AP19" s="52">
        <f t="shared" si="7"/>
        <v>1</v>
      </c>
      <c r="AQ19" s="39" t="s">
        <v>140</v>
      </c>
    </row>
    <row r="20" spans="1:43" s="5" customFormat="1" ht="15.75" x14ac:dyDescent="0.25">
      <c r="A20" s="9"/>
      <c r="B20" s="9"/>
      <c r="C20" s="9"/>
      <c r="D20" s="11" t="s">
        <v>89</v>
      </c>
      <c r="E20" s="9"/>
      <c r="F20" s="9"/>
      <c r="G20" s="9"/>
      <c r="H20" s="9"/>
      <c r="I20" s="9"/>
      <c r="J20" s="9"/>
      <c r="K20" s="32"/>
      <c r="L20" s="32"/>
      <c r="M20" s="32"/>
      <c r="N20" s="32"/>
      <c r="O20" s="32"/>
      <c r="P20" s="9"/>
      <c r="Q20" s="9"/>
      <c r="R20" s="9"/>
      <c r="S20" s="9"/>
      <c r="T20" s="32"/>
      <c r="U20" s="32"/>
      <c r="V20" s="41">
        <f>AVERAGE(V16:V19)*80%</f>
        <v>0.8</v>
      </c>
      <c r="W20" s="12"/>
      <c r="X20" s="47"/>
      <c r="Y20" s="32"/>
      <c r="Z20" s="32"/>
      <c r="AA20" s="41">
        <f>AVERAGE(AA16:AA19)*80%</f>
        <v>0.8</v>
      </c>
      <c r="AB20" s="12"/>
      <c r="AC20" s="12"/>
      <c r="AD20" s="32"/>
      <c r="AE20" s="32"/>
      <c r="AF20" s="41">
        <f>AVERAGE(AF16:AF19)*80%</f>
        <v>0.8</v>
      </c>
      <c r="AG20" s="12"/>
      <c r="AH20" s="12"/>
      <c r="AI20" s="32"/>
      <c r="AJ20" s="32"/>
      <c r="AK20" s="32" t="e">
        <f>AVERAGE(AK16:AK19)*80%</f>
        <v>#DIV/0!</v>
      </c>
      <c r="AL20" s="9"/>
      <c r="AM20" s="9"/>
      <c r="AN20" s="32"/>
      <c r="AO20" s="32"/>
      <c r="AP20" s="52">
        <f>AVERAGE(AP16:AP19)*80%</f>
        <v>0.75</v>
      </c>
      <c r="AQ20" s="9"/>
    </row>
    <row r="21" spans="1:43" s="20" customFormat="1" ht="285" x14ac:dyDescent="0.25">
      <c r="A21" s="56">
        <v>7</v>
      </c>
      <c r="B21" s="57" t="s">
        <v>90</v>
      </c>
      <c r="C21" s="56" t="s">
        <v>91</v>
      </c>
      <c r="D21" s="57" t="s">
        <v>92</v>
      </c>
      <c r="E21" s="57" t="s">
        <v>93</v>
      </c>
      <c r="F21" s="57" t="s">
        <v>94</v>
      </c>
      <c r="G21" s="57" t="s">
        <v>95</v>
      </c>
      <c r="H21" s="58" t="s">
        <v>96</v>
      </c>
      <c r="I21" s="59" t="s">
        <v>97</v>
      </c>
      <c r="J21" s="57" t="s">
        <v>94</v>
      </c>
      <c r="K21" s="60" t="s">
        <v>71</v>
      </c>
      <c r="L21" s="60">
        <v>0.8</v>
      </c>
      <c r="M21" s="60" t="s">
        <v>71</v>
      </c>
      <c r="N21" s="60">
        <v>0.8</v>
      </c>
      <c r="O21" s="60">
        <v>0.8</v>
      </c>
      <c r="P21" s="57" t="s">
        <v>57</v>
      </c>
      <c r="Q21" s="61" t="s">
        <v>98</v>
      </c>
      <c r="R21" s="61" t="s">
        <v>99</v>
      </c>
      <c r="S21" s="61" t="s">
        <v>100</v>
      </c>
      <c r="T21" s="62" t="str">
        <f>K21</f>
        <v>No programada</v>
      </c>
      <c r="U21" s="63">
        <v>0</v>
      </c>
      <c r="V21" s="64" t="s">
        <v>101</v>
      </c>
      <c r="W21" s="56" t="s">
        <v>71</v>
      </c>
      <c r="X21" s="61"/>
      <c r="Y21" s="65">
        <f>L21</f>
        <v>0.8</v>
      </c>
      <c r="Z21" s="63">
        <v>0.83</v>
      </c>
      <c r="AA21" s="64">
        <f t="shared" ref="AA21:AA23" si="10">IF(Z21/Y21&gt;100%,100%,Z21/Y21)</f>
        <v>1</v>
      </c>
      <c r="AB21" s="57" t="s">
        <v>102</v>
      </c>
      <c r="AC21" s="57" t="s">
        <v>103</v>
      </c>
      <c r="AD21" s="66" t="str">
        <f>M21</f>
        <v>No programada</v>
      </c>
      <c r="AE21" s="56" t="s">
        <v>132</v>
      </c>
      <c r="AF21" s="56" t="s">
        <v>132</v>
      </c>
      <c r="AG21" s="57" t="s">
        <v>132</v>
      </c>
      <c r="AH21" s="57" t="s">
        <v>133</v>
      </c>
      <c r="AI21" s="65">
        <f>N21</f>
        <v>0.8</v>
      </c>
      <c r="AJ21" s="56">
        <v>0</v>
      </c>
      <c r="AK21" s="56">
        <f t="shared" ref="AK21:AK23" si="11">IF(AJ21/AI21&gt;100%,100%,AJ21/AI21)</f>
        <v>0</v>
      </c>
      <c r="AL21" s="57"/>
      <c r="AM21" s="57"/>
      <c r="AN21" s="62">
        <f>O21</f>
        <v>0.8</v>
      </c>
      <c r="AO21" s="63">
        <f>AVERAGE((Z21,AJ21))</f>
        <v>0.41499999999999998</v>
      </c>
      <c r="AP21" s="52">
        <f t="shared" si="7"/>
        <v>0.51874999999999993</v>
      </c>
      <c r="AQ21" s="61" t="s">
        <v>125</v>
      </c>
    </row>
    <row r="22" spans="1:43" s="20" customFormat="1" ht="105" x14ac:dyDescent="0.25">
      <c r="A22" s="56">
        <v>7</v>
      </c>
      <c r="B22" s="57" t="s">
        <v>90</v>
      </c>
      <c r="C22" s="56" t="s">
        <v>104</v>
      </c>
      <c r="D22" s="57" t="s">
        <v>105</v>
      </c>
      <c r="E22" s="57" t="s">
        <v>93</v>
      </c>
      <c r="F22" s="57" t="s">
        <v>106</v>
      </c>
      <c r="G22" s="57" t="s">
        <v>107</v>
      </c>
      <c r="H22" s="58" t="s">
        <v>108</v>
      </c>
      <c r="I22" s="59" t="s">
        <v>68</v>
      </c>
      <c r="J22" s="57" t="s">
        <v>106</v>
      </c>
      <c r="K22" s="67">
        <v>0.5</v>
      </c>
      <c r="L22" s="67">
        <v>0.5</v>
      </c>
      <c r="M22" s="67">
        <v>0</v>
      </c>
      <c r="N22" s="67">
        <v>0</v>
      </c>
      <c r="O22" s="67">
        <v>1</v>
      </c>
      <c r="P22" s="57" t="s">
        <v>57</v>
      </c>
      <c r="Q22" s="61" t="s">
        <v>109</v>
      </c>
      <c r="R22" s="61" t="s">
        <v>110</v>
      </c>
      <c r="S22" s="61" t="s">
        <v>100</v>
      </c>
      <c r="T22" s="65">
        <f>K22</f>
        <v>0.5</v>
      </c>
      <c r="U22" s="68">
        <v>0.5</v>
      </c>
      <c r="V22" s="68">
        <f t="shared" ref="V22" si="12">IF(U22/T22&gt;100%,100%,U22/T22)</f>
        <v>1</v>
      </c>
      <c r="W22" s="57" t="s">
        <v>111</v>
      </c>
      <c r="X22" s="61"/>
      <c r="Y22" s="65">
        <f>L22</f>
        <v>0.5</v>
      </c>
      <c r="Z22" s="63">
        <v>0.5</v>
      </c>
      <c r="AA22" s="64">
        <f t="shared" si="10"/>
        <v>1</v>
      </c>
      <c r="AB22" s="57" t="s">
        <v>112</v>
      </c>
      <c r="AC22" s="57" t="s">
        <v>113</v>
      </c>
      <c r="AD22" s="65">
        <f>M22</f>
        <v>0</v>
      </c>
      <c r="AE22" s="56" t="s">
        <v>71</v>
      </c>
      <c r="AF22" s="56" t="s">
        <v>132</v>
      </c>
      <c r="AG22" s="57" t="s">
        <v>132</v>
      </c>
      <c r="AH22" s="57" t="s">
        <v>132</v>
      </c>
      <c r="AI22" s="65">
        <f>N22</f>
        <v>0</v>
      </c>
      <c r="AJ22" s="56">
        <v>0</v>
      </c>
      <c r="AK22" s="56" t="e">
        <f t="shared" si="11"/>
        <v>#DIV/0!</v>
      </c>
      <c r="AL22" s="57"/>
      <c r="AM22" s="57"/>
      <c r="AN22" s="68">
        <v>1</v>
      </c>
      <c r="AO22" s="63">
        <f>SUM(U22,Z22)</f>
        <v>1</v>
      </c>
      <c r="AP22" s="52">
        <f t="shared" si="7"/>
        <v>1</v>
      </c>
      <c r="AQ22" s="59" t="s">
        <v>111</v>
      </c>
    </row>
    <row r="23" spans="1:43" s="20" customFormat="1" ht="120" x14ac:dyDescent="0.25">
      <c r="A23" s="56">
        <v>7</v>
      </c>
      <c r="B23" s="57" t="s">
        <v>90</v>
      </c>
      <c r="C23" s="56" t="s">
        <v>114</v>
      </c>
      <c r="D23" s="57" t="s">
        <v>115</v>
      </c>
      <c r="E23" s="57" t="s">
        <v>93</v>
      </c>
      <c r="F23" s="57" t="s">
        <v>116</v>
      </c>
      <c r="G23" s="57" t="s">
        <v>117</v>
      </c>
      <c r="H23" s="57" t="s">
        <v>118</v>
      </c>
      <c r="I23" s="59" t="s">
        <v>68</v>
      </c>
      <c r="J23" s="57" t="s">
        <v>116</v>
      </c>
      <c r="K23" s="69">
        <v>0</v>
      </c>
      <c r="L23" s="69">
        <v>1</v>
      </c>
      <c r="M23" s="69">
        <v>1</v>
      </c>
      <c r="N23" s="69">
        <v>0</v>
      </c>
      <c r="O23" s="69">
        <v>2</v>
      </c>
      <c r="P23" s="57" t="s">
        <v>57</v>
      </c>
      <c r="Q23" s="57" t="s">
        <v>119</v>
      </c>
      <c r="R23" s="57" t="s">
        <v>119</v>
      </c>
      <c r="S23" s="57" t="s">
        <v>120</v>
      </c>
      <c r="T23" s="56">
        <f>K23</f>
        <v>0</v>
      </c>
      <c r="U23" s="70">
        <v>0</v>
      </c>
      <c r="V23" s="64" t="s">
        <v>101</v>
      </c>
      <c r="W23" s="56" t="s">
        <v>71</v>
      </c>
      <c r="X23" s="61"/>
      <c r="Y23" s="66">
        <f>L23</f>
        <v>1</v>
      </c>
      <c r="Z23" s="56">
        <v>1</v>
      </c>
      <c r="AA23" s="64">
        <f t="shared" si="10"/>
        <v>1</v>
      </c>
      <c r="AB23" s="57" t="s">
        <v>121</v>
      </c>
      <c r="AC23" s="57" t="s">
        <v>122</v>
      </c>
      <c r="AD23" s="66">
        <f>M23</f>
        <v>1</v>
      </c>
      <c r="AE23" s="56">
        <v>1</v>
      </c>
      <c r="AF23" s="56">
        <f t="shared" ref="AF23" si="13">IF(AE23/AD23&gt;100%,100%,AE23/AD23)</f>
        <v>1</v>
      </c>
      <c r="AG23" s="57" t="s">
        <v>134</v>
      </c>
      <c r="AH23" s="57" t="s">
        <v>135</v>
      </c>
      <c r="AI23" s="66">
        <f>N23</f>
        <v>0</v>
      </c>
      <c r="AJ23" s="56">
        <v>0</v>
      </c>
      <c r="AK23" s="56" t="e">
        <f t="shared" si="11"/>
        <v>#DIV/0!</v>
      </c>
      <c r="AL23" s="57"/>
      <c r="AM23" s="57"/>
      <c r="AN23" s="66">
        <f>O23</f>
        <v>2</v>
      </c>
      <c r="AO23" s="66">
        <f>SUM(Z23,AE23)</f>
        <v>2</v>
      </c>
      <c r="AP23" s="52">
        <f t="shared" si="7"/>
        <v>1</v>
      </c>
      <c r="AQ23" s="61" t="s">
        <v>126</v>
      </c>
    </row>
    <row r="24" spans="1:43" s="5" customFormat="1" ht="15.75" x14ac:dyDescent="0.25">
      <c r="A24" s="9"/>
      <c r="B24" s="9"/>
      <c r="C24" s="9"/>
      <c r="D24" s="10" t="s">
        <v>123</v>
      </c>
      <c r="E24" s="10"/>
      <c r="F24" s="10"/>
      <c r="G24" s="10"/>
      <c r="H24" s="10"/>
      <c r="I24" s="10"/>
      <c r="J24" s="10"/>
      <c r="K24" s="33"/>
      <c r="L24" s="33"/>
      <c r="M24" s="33"/>
      <c r="N24" s="33"/>
      <c r="O24" s="33"/>
      <c r="P24" s="10"/>
      <c r="Q24" s="9"/>
      <c r="R24" s="9"/>
      <c r="S24" s="9"/>
      <c r="T24" s="33"/>
      <c r="U24" s="33"/>
      <c r="V24" s="42">
        <f>AVERAGE(V21:V23)*20%</f>
        <v>0.2</v>
      </c>
      <c r="W24" s="9"/>
      <c r="X24" s="48"/>
      <c r="Y24" s="33"/>
      <c r="Z24" s="33"/>
      <c r="AA24" s="42">
        <f>AVERAGE(AA21:AA23)*20%</f>
        <v>0.2</v>
      </c>
      <c r="AB24" s="9"/>
      <c r="AC24" s="9"/>
      <c r="AD24" s="33"/>
      <c r="AE24" s="33"/>
      <c r="AF24" s="41">
        <f>AVERAGE(AF21:AF23)*20%</f>
        <v>0.2</v>
      </c>
      <c r="AG24" s="9"/>
      <c r="AH24" s="9"/>
      <c r="AI24" s="33"/>
      <c r="AJ24" s="33"/>
      <c r="AK24" s="55" t="e">
        <f>AVERAGE(#REF!)*20%</f>
        <v>#REF!</v>
      </c>
      <c r="AL24" s="9"/>
      <c r="AM24" s="9"/>
      <c r="AN24" s="33"/>
      <c r="AO24" s="33"/>
      <c r="AP24" s="52">
        <f>AVERAGE(AP21:AP23)*20%</f>
        <v>0.16791666666666666</v>
      </c>
      <c r="AQ24" s="9"/>
    </row>
    <row r="25" spans="1:43" s="8" customFormat="1" ht="18.75" x14ac:dyDescent="0.3">
      <c r="A25" s="6"/>
      <c r="B25" s="6"/>
      <c r="C25" s="6"/>
      <c r="D25" s="7" t="s">
        <v>124</v>
      </c>
      <c r="E25" s="6"/>
      <c r="F25" s="6"/>
      <c r="G25" s="6"/>
      <c r="H25" s="6"/>
      <c r="I25" s="6"/>
      <c r="J25" s="6"/>
      <c r="K25" s="34"/>
      <c r="L25" s="34"/>
      <c r="M25" s="34"/>
      <c r="N25" s="34"/>
      <c r="O25" s="34"/>
      <c r="P25" s="6"/>
      <c r="Q25" s="6"/>
      <c r="R25" s="6"/>
      <c r="S25" s="6"/>
      <c r="T25" s="34"/>
      <c r="U25" s="34"/>
      <c r="V25" s="43">
        <f>V20+V24</f>
        <v>1</v>
      </c>
      <c r="W25" s="6"/>
      <c r="X25" s="49"/>
      <c r="Y25" s="34"/>
      <c r="Z25" s="34"/>
      <c r="AA25" s="43">
        <f>AA20+AA24</f>
        <v>1</v>
      </c>
      <c r="AB25" s="6"/>
      <c r="AC25" s="6"/>
      <c r="AD25" s="34"/>
      <c r="AE25" s="34"/>
      <c r="AF25" s="43">
        <f>AF20+AF24</f>
        <v>1</v>
      </c>
      <c r="AG25" s="6"/>
      <c r="AH25" s="6"/>
      <c r="AI25" s="34"/>
      <c r="AJ25" s="34"/>
      <c r="AK25" s="54" t="e">
        <f>AK20+AK24</f>
        <v>#DIV/0!</v>
      </c>
      <c r="AL25" s="6"/>
      <c r="AM25" s="6"/>
      <c r="AN25" s="34"/>
      <c r="AO25" s="34"/>
      <c r="AP25" s="52">
        <f>AP20+AP24</f>
        <v>0.91791666666666671</v>
      </c>
      <c r="AQ25" s="6"/>
    </row>
  </sheetData>
  <mergeCells count="22">
    <mergeCell ref="T13:X14"/>
    <mergeCell ref="Y13:AC14"/>
    <mergeCell ref="AD13:AH14"/>
    <mergeCell ref="AI13:AM14"/>
    <mergeCell ref="AN13:AQ14"/>
    <mergeCell ref="A13:B14"/>
    <mergeCell ref="A1:J1"/>
    <mergeCell ref="K1:O1"/>
    <mergeCell ref="C13:E14"/>
    <mergeCell ref="F13:P14"/>
    <mergeCell ref="A2:J2"/>
    <mergeCell ref="A4:B8"/>
    <mergeCell ref="C4:D8"/>
    <mergeCell ref="G9:J9"/>
    <mergeCell ref="G11:J11"/>
    <mergeCell ref="Q13:S14"/>
    <mergeCell ref="E4:J4"/>
    <mergeCell ref="G5:J5"/>
    <mergeCell ref="G6:J6"/>
    <mergeCell ref="G7:J7"/>
    <mergeCell ref="G8:J8"/>
    <mergeCell ref="G10:J10"/>
  </mergeCells>
  <dataValidations count="1">
    <dataValidation allowBlank="1" showInputMessage="1" showErrorMessage="1" error="Escriba un texto " promptTitle="Cualquier contenido" sqref="E15 E3:E12" xr:uid="{AB2F453D-9BA8-4F99-93AD-20B9F2FA7BA6}"/>
  </dataValidations>
  <hyperlinks>
    <hyperlink ref="AH19" r:id="rId1" xr:uid="{943F5AC6-97D0-4B93-B306-B12CD11E66CB}"/>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E13:E14 E16:E20 E24:E1048576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31</v>
      </c>
    </row>
    <row r="2" spans="1:1" x14ac:dyDescent="0.25">
      <c r="A2" t="s">
        <v>53</v>
      </c>
    </row>
    <row r="3" spans="1:1" x14ac:dyDescent="0.25">
      <c r="A3" t="s">
        <v>75</v>
      </c>
    </row>
    <row r="4" spans="1:1" x14ac:dyDescent="0.25">
      <c r="A4"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4d1d2e24-7be0-47eb-a1db-99cc6d75caff"/>
    <ds:schemaRef ds:uri="http://schemas.microsoft.com/office/2006/documentManagement/types"/>
    <ds:schemaRef ds:uri="http://purl.org/dc/elements/1.1/"/>
    <ds:schemaRef ds:uri="d6eaa91c-3afb-4015-aba1-5ff992c1a5ca"/>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2023-11-21T16:17:03Z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