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1. Patrimonio documental/"/>
    </mc:Choice>
  </mc:AlternateContent>
  <xr:revisionPtr revIDLastSave="59" documentId="8_{D860F524-312F-46D7-BA18-DB55821F9726}" xr6:coauthVersionLast="47" xr6:coauthVersionMax="47" xr10:uidLastSave="{D79D86DF-CA5D-4A92-AD15-B49CBC27F75E}"/>
  <bookViews>
    <workbookView xWindow="-120" yWindow="-120" windowWidth="20730" windowHeight="11040" xr2:uid="{00000000-000D-0000-FFFF-FFFF00000000}"/>
  </bookViews>
  <sheets>
    <sheet name="PLAN DE GESTIÓ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7" i="1" l="1"/>
  <c r="AE22" i="1"/>
  <c r="AG22" i="1" s="1"/>
  <c r="AE21" i="1"/>
  <c r="AG21" i="1" s="1"/>
  <c r="AP21" i="1"/>
  <c r="AQ21" i="1" l="1"/>
  <c r="AP22" i="1"/>
  <c r="AQ22" i="1" s="1"/>
  <c r="AP20" i="1"/>
  <c r="AQ20" i="1" s="1"/>
  <c r="AP18" i="1"/>
  <c r="AP17" i="1"/>
  <c r="AP16" i="1"/>
  <c r="AP15" i="1"/>
  <c r="Z22" i="1"/>
  <c r="AB22" i="1" s="1"/>
  <c r="Z21" i="1"/>
  <c r="AB21" i="1" s="1"/>
  <c r="Z20" i="1"/>
  <c r="AB20" i="1" s="1"/>
  <c r="W23" i="1"/>
  <c r="U20" i="1"/>
  <c r="AL23" i="1"/>
  <c r="AG23" i="1"/>
  <c r="AJ18" i="1"/>
  <c r="AL18" i="1" s="1"/>
  <c r="AE18" i="1"/>
  <c r="AG18" i="1" s="1"/>
  <c r="Z18" i="1"/>
  <c r="AB18" i="1" s="1"/>
  <c r="U18" i="1"/>
  <c r="O18" i="1"/>
  <c r="AO18" i="1" s="1"/>
  <c r="AJ17" i="1"/>
  <c r="AE17" i="1"/>
  <c r="AG17" i="1" s="1"/>
  <c r="Z17" i="1"/>
  <c r="AB17" i="1" s="1"/>
  <c r="O17" i="1"/>
  <c r="AO17" i="1" s="1"/>
  <c r="AJ16" i="1"/>
  <c r="AL16" i="1" s="1"/>
  <c r="AE16" i="1"/>
  <c r="AG16" i="1" s="1"/>
  <c r="Z16" i="1"/>
  <c r="AB16" i="1" s="1"/>
  <c r="U16" i="1"/>
  <c r="O16" i="1"/>
  <c r="AO16" i="1" s="1"/>
  <c r="AJ15" i="1"/>
  <c r="AL15" i="1" s="1"/>
  <c r="AL19" i="1" s="1"/>
  <c r="AE15" i="1"/>
  <c r="AG15" i="1" s="1"/>
  <c r="Z15" i="1"/>
  <c r="AB15" i="1" s="1"/>
  <c r="U15" i="1"/>
  <c r="O15" i="1"/>
  <c r="AO15" i="1" s="1"/>
  <c r="AB23" i="1" l="1"/>
  <c r="AQ23" i="1"/>
  <c r="AQ17" i="1"/>
  <c r="AQ16" i="1"/>
  <c r="AQ15" i="1"/>
  <c r="AQ18" i="1"/>
  <c r="AG19" i="1"/>
  <c r="AG24" i="1" s="1"/>
  <c r="W19" i="1"/>
  <c r="W24" i="1" s="1"/>
  <c r="AB19" i="1"/>
  <c r="AB24" i="1" s="1"/>
  <c r="AL24" i="1"/>
  <c r="AQ19" i="1" l="1"/>
  <c r="AQ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4"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4"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<sst xmlns="http://schemas.openxmlformats.org/spreadsheetml/2006/main" count="235" uniqueCount="146">
  <si>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GESTION DEL PATRIMONIO DOCUMENTAL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</si>
  <si>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</si>
  <si>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</si>
  <si>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</si>
  <si>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Administrativa</t>
  </si>
  <si>
    <t>CONTROL DE CAMBIOS</t>
  </si>
  <si>
    <t>VERSIÓN</t>
  </si>
  <si>
    <t>FECHA</t>
  </si>
  <si>
    <t>DESCRIPCIÓN DE LA MODIFICACIÓN</t>
  </si>
  <si>
    <t>27 de enero 2023</t>
  </si>
  <si>
    <t>Publicación del plan de gestión aprobado. Caso HOLA: 292889</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</si>
  <si>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</si>
  <si>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</si>
  <si>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</si>
  <si>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</si>
  <si>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</si>
  <si>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</si>
  <si>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</si>
  <si>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</si>
  <si>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</si>
  <si>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</si>
  <si>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</si>
  <si>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</si>
  <si>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</si>
  <si>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</si>
  <si>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</si>
  <si>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</si>
  <si>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</si>
  <si>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</si>
  <si>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</si>
  <si>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</si>
  <si>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</si>
  <si>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</si>
  <si>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</si>
  <si>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</si>
  <si>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</si>
  <si>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</si>
  <si>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</si>
  <si>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</si>
  <si>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</si>
  <si>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</si>
  <si>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</si>
  <si>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</si>
  <si>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</si>
  <si>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</si>
  <si>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</si>
  <si>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</si>
  <si>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</si>
  <si>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</si>
  <si>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 xml:space="preserve">Realizar un ciclo de capacitación (8 capacitaciones)  dirigido a los 22 referentes documentales del nivel central,  sobre los lineamientos archivísticos estipulados en el proceso de Gestión de Patrimonio Documental, relacionados con la implementación de los ocho (8) procesos de la gestión documental, como parte del desarrollo del Plan Institucional de Capacitaciones (PIC). </t>
  </si>
  <si>
    <t>Gestión</t>
  </si>
  <si>
    <t>Capacitaciones realizadas</t>
  </si>
  <si>
    <t>Número de Capacitaciones realizadas</t>
  </si>
  <si>
    <t>Suma</t>
  </si>
  <si>
    <t>Capacitaciones.</t>
  </si>
  <si>
    <t>No programada</t>
  </si>
  <si>
    <t>Eficacia</t>
  </si>
  <si>
    <t>Citación, acta de capacitación, listado de asistencia, enlace Y presentación PPT.</t>
  </si>
  <si>
    <t>Grupo de Gestión del Patrimonio Documental (GPD)</t>
  </si>
  <si>
    <t>Grupo de Gestión del Patrimonio Documental (GPD).</t>
  </si>
  <si>
    <t>Se realizó capacitaciones para los referentes documentales de las (22) dependencias del Nivel Central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Share Point Nivel Central (13 capacitaciones)
•	Conservación Documental (2 capacitaciones)
•	Transferencias (2 capacitaciones)</t>
  </si>
  <si>
    <t>Acta
Citación
Enlace o grabación
Lista asistencia 
PPT</t>
  </si>
  <si>
    <t>Realizar un ciclo de capacitación (8 capacitaciones) dirigido a los veinte (20) referentes documentales del nivel local,  sobre los lineamientos archivísticos estipulados en el Sistema Integrado de Gestión de Calidad (SIG) de la Secretaría Distrital de Gobierno (SDG) relacionados con la implementación de los 8 procesos de la gestión documental, como parte del desarrollo del Plan Institucional de Capacitaciones (PIC) en el marco del Programa de Gestión Documental (PGD).</t>
  </si>
  <si>
    <t>Número de Capacitaciones realizadas.</t>
  </si>
  <si>
    <t>Se realizó capacitaciones para los referentes documentales de las (20) Alcaldías Locales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Conservación Documental (2 capacitaciones)
•	Transferencias (2 capacitaciones)</t>
  </si>
  <si>
    <t>Realizar tres (03)  mesas de trabajo entre entidades por cada trimestre del año, con el fin de abordar temas específicos cuyo impacto este relacionado con la gestión documental.</t>
  </si>
  <si>
    <t>Mesas de Trabajo realizadas.</t>
  </si>
  <si>
    <t>Sumatoria de mesas de trabajo realizadas.</t>
  </si>
  <si>
    <t>Mesas de trabajo.</t>
  </si>
  <si>
    <t>Citación y acta de reunión.</t>
  </si>
  <si>
    <t>Se cumplió con la meta, 1 mesa de trabajo al primer trimestre del 2023, sin embargo, se realizaron 12 mesas de trabajo que se encuentran cargadas sus respectivas evidencias.
Con las siguientes áreas:
•	Secretaría Técnica de Discapacidad 23-01-2023
•	Secretaría Técnica de Discapacidad y Secretaría de Educación 27-01-2023
•	Dirección Administrativa - Gestión Documental 30-01-2023
•	Oficina de Control Interno 2-02-2023
•	Secretaría de Seguridad, Convivencia y Justicia 03-02-2023
•	Dirección Administrativa - Gestión Documental 06-02-2023
•	Dirección para la Gestión del Desarrollo Local - Subsidio Tipo C 09-02-2023
•	Dirección Administrativa 13-02-2023
•	Secretaría Técnica de Discapacidad 21-02-2023
•	Dirección Administrativa - Gestión Documental 27-02-2023
•	Dirección Administrativa - Gestión Documental 13-03-2023
•	Dirección Administrativa- Gestión Documental 24-03-2023</t>
  </si>
  <si>
    <t xml:space="preserve">Acta
Citación </t>
  </si>
  <si>
    <t>Realizar como mínimo quince  (15)  asistencias técnicas abiertas por demanda a todas las unidades administrativas de la Secretaría Distrital de Gobierno (SDG).</t>
  </si>
  <si>
    <t>Asistencias técnicas realizadas.</t>
  </si>
  <si>
    <t>Sumatoria de Asistencias técnicas realizadas</t>
  </si>
  <si>
    <t>Asistencias técnicas.</t>
  </si>
  <si>
    <t>No se programaron para el primer trimestre, sin embargo, se han dado 11 asistencias a Nivel Central y Alcaldías Locales. 
Con las siguientes áreas:
•	Subsecretaría de gestión Institucional 26-01-2023
•	Dirección para la gestión Policiva 01-02-2023
•	Oficina Asuntos Disciplinarios 08-02-2023
•	Dirección de Convivencia y Diálogo Social 16-02-2023
•	Alcaldía Local Ciudad Bolívar 22-02-2023
•	Alcaldía Local de Chapinero 23-02-2023
•	Alcaldía Local de Puente Aranda 24-02-2023
•	Alcaldía Local Usme 27-02-2023
•	Dirección de Derechos Humanos 07-03-2023
•	Subsecretaría de Gestión Local 07-03-2023
•	Dirección para la gestión Policiva 08-03-2023</t>
  </si>
  <si>
    <t>Acta
Citación</t>
  </si>
  <si>
    <t>Total metas procesos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</si>
  <si>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</si>
  <si>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</si>
  <si>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</si>
  <si>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</si>
  <si>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</si>
  <si>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</si>
  <si>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</si>
  <si>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Reporte ambiental Oficina Asesora de Planeación</t>
  </si>
  <si>
    <t>Herramienta Oficina Asesora de Planeación</t>
  </si>
  <si>
    <t>Aplicación de la meta: dependencias del proceso.
Reporte de la meta: Oficina Asesora de Planeación</t>
  </si>
  <si>
    <t>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</si>
  <si>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</si>
  <si>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</si>
  <si>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</si>
  <si>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</si>
  <si>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</si>
  <si>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</si>
  <si>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</si>
  <si>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</si>
  <si>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</si>
  <si>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</si>
  <si>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</si>
  <si>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</si>
  <si>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</si>
  <si>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</si>
  <si>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</si>
  <si>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</si>
  <si>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No programado</t>
  </si>
  <si>
    <t>El proceso tenia el compromiso de actualizar el documento GDI-GPD-P011, sin embargo al verificar el LMD no se evidencia actualización. </t>
  </si>
  <si>
    <t>10 de marzo de 2023</t>
  </si>
  <si>
    <t>Se modifica la programación trimestral de la meta transversal No. 2 de actualización documental, acorde con el cronograma definido por el proceso y validado por la analista de la OAP, Angela Cabeza. Igualmente, de acuerdo con la comunicación de fecha 28/02/2023 de la líder del proceso Dra. Luisa Fernanda Ramírez Feriz, se realiza la modificación a la redacción de la meta No. 4, quedando de la siguiente manera: "Realizar como mínimo quince  (15)  asistencias técnicas abiertas por demanda a todas las unidades administrativas de la Secretaría Distrital de Gobierno (SDG)". Caso Hola No. 304650</t>
  </si>
  <si>
    <t>28 de abril de 2023</t>
  </si>
  <si>
    <t>Para el primer trimestre de la vigencia 2023, el Plan de Gestión del proceso Gestión del Patrimonio Documental alcanzó un nivel de desempeño del 80,00% y 69,67% del acumulado para la vigencia.</t>
  </si>
  <si>
    <t>Se modifica la programación trimestral de la meta transversal No. 2 de actualización documental, acorde con la solicitud presentada por la líder del proceso quien manifiesta la necesidad de realizar mesas de trabajo para dar cumplimiento a los requerimientos de un ente de control y segun politicas y justificacion dadas por la dependencia solicitante. Caso HOLA No. 328793.</t>
  </si>
  <si>
    <t>Se realizó capacitaciones para los referentes documentales de las (22) dependencias de Nivel Central en el Marco del Desarrollo del Plan Institucional de Capacitaciones en Gestión Documental (PIC) del programa de gestión documental (PGD) con el siguiente temario dado:  
•	Conformación expedientes híbridos y uso del Formato testigo documental 
•	Manejo y Administración de documentos de apoyo 
•	Consultas y préstamos de expedientes 
•	Identificación y Manejo de Documentos de Derechos Humanos
•	Pasos para la actualización de series y subseries y tipologías documentales en la TRD 
•	Rotulación de Soportes Análogos, digitales y Físicos 
•	Diligenciamiento del Formato Único de Inventario Documental 
•	Diligenciamiento del Formato Hoja de Control 
•	Manejo de expedientes digitales en repositorios institucionales 
•	Diligenciamiento de Formato Índice Electrónico 
•	Manejo de documentación con deterioro biológico 
•	Características locativas de las áreas de almacenamiento 
•	Medios electrónicos y factores de deterioro 
•	Condiciones ambientas para condición de archivos 
•	Limpiezas locativas 
•	Limpieza de material documental 
•	Especificaciones técnicas suministro mobiliario 
•	Herramienta SharePoint (12)  
•	Metodología de inspección por atributos 
•	Protocolo transferencias primaria</t>
  </si>
  <si>
    <t>Se realizó capacitaciones para los referentes documentales de las (20) Alcaldías Locales en el Marco del Desarrollo del Plan Institucional de Capacitaciones en Gestión Documental (PIC) del programa de gestión documental (PGD) con el siguiente temario dado:  
•	Conformación expedientes híbridos y uso del Formato testigo documental 
•	Manejo y Administración de documentos de apoyo 
•	Consultas y préstamos de expedientes 
•	Identificación y Manejo de Documentos de Derechos Humanos
•	Pasos para la actualización de series y subseries y tipologías documentales en la TRD 
•	Rotulación de Soportes Análogos, digitales y Físicos 
•	Diligenciamiento del Formato Único de Inventario Documental 
•	Diligenciamiento del Formato Hoja de Control 
•	Manejo de expedientes digitales en repositorios institucionales 
•	Diligenciamiento de Formato Índice Electrónico 
•	Manejo de documentación con deterioro biológico 
•	Características locativas de las áreas de almacenamiento 
•	Medios electrónicos y factores de deterioro 
•	Condiciones ambientas para condición de archivos 
•	Limpiezas locativas 
•	Limpieza de material documental 
•	Especificaciones técnicas suministro mobiliario 
•	Herramienta SharePoint (1)  
•	Metodología de inspección por atributos 
•	Protocolo transferencias primarias</t>
  </si>
  <si>
    <t>Se cumplió con la meta, 1 mesa de trabajo para el II Trimestre del 2023, sin embargo, se realizaron 6 mesas más:  
•	Actualización TRD Dirección Convivencia y Dialogo Social 16-05-2023
•	Secretaria de Convivencia y Justicia 23-06-2023
•	Alcaldía Local Candelaria 18-05-2023 
•	Actualización de procedimiento de adquisición y administración de bines y servicios 29-05-2023 
•	Alcaldía Local Chapinero 13-06-2023
•	TRD Dirección de Asuntos Étnicos 22-06-2023 
•	Dirección Distrital Archivo de Bogotá 27-06-2023</t>
  </si>
  <si>
    <t>Se cumplió con la meta, 5 Asistencias Técnicas para el II Trimestre del 2023, sin embargo, se realizó 16 asistencias: 
•	Dirección de Convivencia y Diálogo Social 03-04-2023
•	Alcaldía Usaquén 04-05-2023 
•	Dirección para la Gestión Policiva 04-05-2023 
•	Dirección para la Gestión Policiva 09-05-2023 
•	Alcaldía Tunjuelito 11-05-2023 
•	Dirección Contratación 11-05-2023
•	Dirección de Tecnología e Información 11-05-2023 
•	Alcaldía Engativá 12-05-2023 
•	Subdirección de Asuntos para la Libertad Religiosa y Conciencia 17-05-2023
•	Alcaldía Bosa 17-05-2023
•	Alcaldía Kennedy 17-05-2023 
•	Alcaldía Usaquén 05-06-2023 
•	Oficina Asesora de Comunicaciones 06-06-2023 
•	Alcaldía Usaquén 08-06-2023 
•	Dirección Relaciones Políticas 20-06-2023 
•	Alcaldía Mártires 21-06-202</t>
  </si>
  <si>
    <t xml:space="preserve">Acta de citacion </t>
  </si>
  <si>
    <t> Consumo de papel: El reporte de consumo de papel cuenta con fecha de última actualización del mes de abril de 2023.
Participación: Crecimiento verde (1 participante) , Día Internacional del agua (1 participante).
Jornada presencial: Obtuvó calificación de 46% en la evaluación efectuada en la jornada.
Semana ambiental:  ciclopaseo ( 0 participante), taller de compostaje (0 participante), jardín vertical (0 participantes),  caminata ( 0 participantes),  Museo del Mar (0 participantes), feria ambiental (2 participantes).
Dirección de Tecnologías e Información (Calificación 60%)
Consumo de papel: El reporte de consumo de papel cuenta con fecha de última actualización del mes de junio de 2023.
Participación: Crecimiento verde (0 participantes) , Día Internacional del agua (0 participante).
Jornada presencial: Obtuvó calificación de 67% en la evaluación efectuada en la jornada.
semana ambiental:   ciclopaseo ( 3 participante), taller de compostaje (0 participantes),   caminata ( 0 participantes),jardín vertical (0 participantes), Museo del Mar (1 participantes), feria ambiental (0 participantes),saberes ancestrales (0 participantes)</t>
  </si>
  <si>
    <t>Reporte meta de seguimiento ambiental OAP</t>
  </si>
  <si>
    <t xml:space="preserve">Porccentaje de cumplimento de actualizacion documental </t>
  </si>
  <si>
    <t xml:space="preserve"> https://gobiernobogota-my.sharepoint.com/:f:/g/personal/miguel_cardozo_gobiernobogota_gov_co/Em3Cl6hCPQhDioiu_JLgoPYBkPVfsju4ScZS7Z6vKKn1PQ?e=Q2RSJH 
</t>
  </si>
  <si>
    <t xml:space="preserve">Jornada de capacitacion dia del sistema de gestion </t>
  </si>
  <si>
    <t xml:space="preserve">Listados de asistencia </t>
  </si>
  <si>
    <t>28 de julio de 2023</t>
  </si>
  <si>
    <t>Reporte seguimiento meta ambiental OAP II trimestre</t>
  </si>
  <si>
    <t xml:space="preserve">Jornada de capacitacion 22 de junio -Listado de Asistencia </t>
  </si>
  <si>
    <t>Para el segundo trimestre de la vigencia 2023, el Plan de Gestión del proceso Gestión del Patrimonio Documental alcanzó un nivel de desempeño del 97,50% y 86,75  % del acumulado para la vigenci</t>
  </si>
  <si>
    <t xml:space="preserve">Se cumplió con la meta, (3) capacitaciones para el III Trimestre del 2023, sin embargo, Se realizon (6) capacitaciones para los referentes documentales de las (22) dependencias de Nivel Central en el Marco del Desarrollo del Plan Institucional de Capacitaciones en Gestión Documental (PIC) del programa de gestión documental (PGD) con el siguiente temario dado: 
•	Como clasificar expedientes de archivos según TRD
•	Clasificación de comunicaciones oficiales, como parte integral de los expedientes de archivo
•	Sistemas de Ordenación documental como aplicarlos
•	Manejo de y administración de anexos
•	Limpieza y depuración
•	Agrupación de expedientes de volumen inferior a 50 folios
•	Conformación de expedientes híbridos y uso del formato testigo documental
•	Manejo y administración de documentos de apoyo
•	Diligenciamiento de hoja de control 
•	Diligenciamiento del formato Único Documental 
•	Manejo de expedientes digitales en repositorios instituciones
•	Diligenciamiento de formato Índice Electrónico
Se realizó capacitaciones para el personal del Archivo Central en el Marco de Plan de mejoramiento de la Contraloría 2022-2023 con el siguiente temario dado:
•	Naturaleza del material documental, factores intrínsecos y extrínsecos de deterioro, prevención del deterioro. 
Se realizó capacitaciones para los referentes documentales de las (22) dependencias de Nivel Central y (20) Alcaldías Locales en el Marco del Desarrollo del Plan de Conservación Documental con el siguiente temario dado:
•	Embalaje y traslado de fondos documentales
•	Riesgos de emergencia y como prevenirlos
</t>
  </si>
  <si>
    <t xml:space="preserve">Se cumplió con la meta, (3) capacitaciones para el III Trimestre del 2023, sin embargo, Se realizon (26) capacitaciones para los referentes documentales de las (20) Alcaldías Locales en el Marco del Desarrollo del Plan Institucional de Capacitaciones en Gestión Documental (PIC) del programa de gestión documental (PGD) con el siguiente temario dado: 
•	Como clasificar expedientes de archivos según TRD
•	Clasificación de comunicaciones oficiales, como parte integral de los expedientes de archivo
•	Sistemas de Ordenación documental como aplicarlos
•	Manejo de y administración de anexos
•	Limpieza y depuración
•	Agrupación de expedientes de volumen inferior a 50 folios
•	Conformación de expedientes híbridos y uso del formato testigo documental
•	Manejo y administración de documentos de apoyo
•	Diligenciamiento de hoja de control 
•	Diligenciamiento del formato Único Documental 
•	Manejo de expedientes digitales en repositorios instituciones
•	Diligenciamiento de formato Índice Electrónico
Se realizó capacitaciones para los referentes documentales de las (20) Alcaldías Locales en el Marco del Desarrollo del Plan de Conservación Documental con el siguiente temario dado:
•	Embalaje y traslado de fondos documentales
•	Riesgos de emergencia y como prevenirlos
Se realizó capacitaciones para los referentes documentales de las (20) Alcaldías Locales en el Marco del manejo y uso de SHAREPOINT con el siguiente Alcaldías:
•	Usaquén- Chapinero- Santafé- San Cristóbal – Usme – Tunjuelito- Bosa- Kennedy- Fontibón-Engativá-Suba-Barrios Unidos- Teusaquillo- Mártires- Antonio Nariño- Puente Aranda- Candelaria-Rafael Uribe Uribe- Ciudad Bolívar- Sumapaz 
•	Se realizó capacitación en cumplimiento a la Circular No. 008 de 2023 a los referentes documentales de las (20) Alcaldías Locales.
</t>
  </si>
  <si>
    <t xml:space="preserve">Se cumplió con la meta, 1 mesa de trabajo para el III Trimestre del 2023, sin embargo, se realizaron (8) mesas más:
•	Mesa de trabajo Socialización cumplimiento Circular 008 17-07-2023
•	Mesa de trabajo Dirección Distrital Archivo de Bogotá entrega propuesta Proyecto SGDEA 09-08-2023
•	Mesa de trabajo Circular 008 Alcaldía Bosa 08-09-2023
•	Mesa de Trabajo Historias sociales Subsidio Tipo C – Alcaldía Usme 13-07-2023
•	Mesa de Trabajo Validación de documentación del Grupo de Participación en el aplicativo SHAREPOINT 13-07-2023
•	Mesa de Trabajo Articulación Plan de Trabajo de la Dirección Distrital Archivo de Bogotá – Dirección Contratación      06-07-2023
•	Mesa de Trabajo Articulación Plan de trabajo de la Dirección Distrital Archivo de Bogotá – DTI  05-07-2023
</t>
  </si>
  <si>
    <t>Se cumplió con la meta, 5 Asistencias Técnicas para el III Trimestre del 2023, sin embargo, se realizaron 11 asistencias: 
• Dirección de Desarrollo Local 18-07-2023
• Subsecretaría Gestión Local 24-07-2023 
• Dirección de Asuntos Étnicos 26-07-2023 
• Secretaría Técnica de Discapacidad 31-07-2023 
• Dirección de Convivencia y Diálogo Social 02-08-2023 
• Alcaldía Barrios Unidos 10-08-2023
• Dirección para la Gestión Policiva 17-08-2023 
• Subsecretaría de Gobernabilidad y Derechos 05-09-2023
• Dirección de Convivencia y Diálogo Social 07-09-2023
• Dirección de Asuntos Étnicos 08-09-2023 
• Dirección Gestión Local 26-09-2023 
• Dirección par ala Gestión del Desarrollo Local 24-08-2023</t>
  </si>
  <si>
    <r>
      <rPr>
        <sz val="11"/>
        <rFont val="Calibri Light"/>
        <family val="2"/>
      </rPr>
      <t>Acta
Citación
Enlace o grabación
Lista asistencia 
PPT
Encuesta de satisfacción aplica para el PIC</t>
    </r>
    <r>
      <rPr>
        <sz val="11"/>
        <rFont val="Calibri Light"/>
        <family val="2"/>
        <charset val="1"/>
      </rPr>
      <t xml:space="preserve"> 
</t>
    </r>
  </si>
  <si>
    <r>
      <rPr>
        <sz val="11"/>
        <rFont val="Calibri Light"/>
        <family val="2"/>
      </rPr>
      <t>Acta
Citación
Enlace o grabación
Lista asistencia 
PPT
Encuesta de satisfacción aplica para el PIC</t>
    </r>
    <r>
      <rPr>
        <sz val="11"/>
        <color rgb="FF000000"/>
        <rFont val="Calibri Light"/>
        <family val="2"/>
        <charset val="1"/>
      </rPr>
      <t xml:space="preserve"> 
</t>
    </r>
  </si>
  <si>
    <r>
      <rPr>
        <sz val="11"/>
        <rFont val="Calibri Light"/>
        <family val="2"/>
      </rPr>
      <t>Acta
Citación</t>
    </r>
    <r>
      <rPr>
        <sz val="11"/>
        <color rgb="FF000000"/>
        <rFont val="Calibri Light"/>
        <family val="2"/>
        <charset val="1"/>
      </rPr>
      <t xml:space="preserve"> </t>
    </r>
  </si>
  <si>
    <t xml:space="preserve">No programada </t>
  </si>
  <si>
    <t>Se actualizaron los documentos del proceso conforme al plan de trabajo definido.</t>
  </si>
  <si>
    <t>Listado maestro de documentos internos de la Secretaria de Gobierno</t>
  </si>
  <si>
    <t>Se realizó  la jornada de capacitación o entrenamiento por parte de los promotores de mejora sobre el sistema de gestión y/o los procesos.</t>
  </si>
  <si>
    <t>Listado de asistencia</t>
  </si>
  <si>
    <t xml:space="preserve">Se realizó capacitaciones para los referentes documentales de las (22) dependencias del Nivel Central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Share Point Nivel Central (13 capacitaciones)
•	Conservación Documental (2 capacitaciones)
•	Transferencias (2 capacitaciones)
Se cumplió con la meta, (3) capacitaciones para el III Trimestre del 2023, sin embargo, Se realizon (6) capacitaciones para los referentes documentales de las (22) dependencias de Nivel Central en el Marco del Desarrollo del Plan Institucional de Capacitaciones en Gestión Documental (PIC) del programa de gestión documental (PGD) </t>
  </si>
  <si>
    <t xml:space="preserve">Se realizó capacitaciones para los referentes documentales de las (20) Alcaldías Locales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Conservación Documental (2 capacitaciones)
•	Transferencias (2 capacitaciones)
Se cumplió con la meta, (3) capacitaciones para el III Trimestre del 2023, sin embargo, Se realizon (26) capacitaciones para los referentes documentales de las (20) Alcaldías Locales en el Marco del Desarrollo del Plan Institucional de Capacitaciones en Gestión Documental (PIC) del programa de gestión documental (PGD) </t>
  </si>
  <si>
    <t>Se cumplió con la meta, 1 mesa de trabajo al primer trimestre del 2023, sin embargo, se realizaron 12 mesas de trabajo que se encuentran cargadas sus respectivas evidencias.
Con las siguientes áreas:
•	Secretaría Técnica de Discapacidad 23-01-2023
•	Secretaría Técnica de Discapacidad y Secretaría de Educación 27-01-2023
•	Dirección Administrativa - Gestión Documental 30-01-2023
•	Oficina de Control Interno 2-02-2023
•	Secretaría de Seguridad, Convivencia y Justicia 03-02-2023
•	Dirección Administrativa - Gestión Documental 06-02-2023
•	Dirección para la Gestión del Desarrollo Local - Subsidio Tipo C 09-02-2023
•	Dirección Administrativa 13-02-2023
•	Secretaría Técnica de Discapacidad 21-02-2023
•	Dirección Administrativa - Gestión Documental 27-02-2023
•	Dirección Administrativa - Gestión Documental 13-03-2023
•	Dirección Administrativa- Gestión Documental 24-03-2023.
Se cumplió con la meta, 1 mesa de trabajo para el III Trimestre del 2023, sin embargo, se realizaron (8) mesas más:
•	Mesa de trabajo Socialización cumplimiento Circular 008 17-07-2023</t>
  </si>
  <si>
    <t>Se cumplió con la meta, 5 Asistencias Técnicas para el II Trimestre del 2023, sin embargo, se realizó 16 asistencias: 
•	Dirección de Convivencia y Diálogo Social 03-04-2023
•	Alcaldía Usaquén 04-05-2023 
•	Dirección para la Gestión Policiva 04-05-2023 
•	Dirección para la Gestión Policiva 09-05-2023 
•	Alcaldía Tunjuelito 11-05-2023 
•	Dirección Contratación 11-05-2023
•	Dirección de Tecnología e Información 11-05-2023 
•	Alcaldía Engativá 12-05-2023 
•	Subdirección de Asuntos para la Libertad Religiosa y Conciencia 17-05-2023
•	Alcaldía Bosa 17-05-2023
•	Alcaldía Kennedy 17-05-2023 
•	Alcaldía Usaquén 05-06-2023 
•	Oficina Asesora de Comunicaciones 06-06-2023 
•	Alcaldía Usaquén 08-06-2023 
•	Dirección Relaciones Políticas 20-06-2023 
•	Alcaldía Mártires 21-06-202.
Se cumplió con la meta, 5 Asistencias Técnicas para el III Trimestre del 2023, sin embargo, se realizaron 11 asistencias</t>
  </si>
  <si>
    <t>31 de octubre de 2023</t>
  </si>
  <si>
    <t>Para el tercer trimestre de la vigencia 2023, el Plan de Gestión del proceso Gestión del Patrimonio Documental alcanzó un nivel de desempeño del 100,00 % y 94,08  %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</si>
</sst>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x14ac:knownFonts="1">
    <font>
      <sz val="11"/>
      <color theme="1"/>
      <name val="Calibri"/>
      <family val="2"/>
      <scheme val="minor"/>
    </font>
    <font>
      <sz val="11"/>
      <color theme="1"/>
      <name val="Calibri"/>
      <family val="2"/>
      <scheme val="minor"/>
    </font>
    <font>
      <b/>
      <sz val="11"/>
      <color theme="1"/>
      <name val="Calibri Light"/>
      <family val="2"/>
      <scheme val="major"/>
    </font>
    <font>
      <b/>
      <sz val="14"/>
      <color theme="1"/>
      <name val="Calibri Light"/>
      <family val="2"/>
      <scheme val="major"/>
    </font>
    <font>
      <sz val="11"/>
      <color theme="1"/>
      <name val="Calibri Light"/>
      <family val="2"/>
      <scheme val="major"/>
    </font>
    <font>
      <sz val="9"/>
      <color rgb="FF323130"/>
      <name val="Segoe UI"/>
      <family val="2"/>
    </font>
    <font>
      <sz val="11"/>
      <name val="Calibri Light"/>
      <family val="2"/>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9"/>
      <color indexed="81"/>
      <name val="Tahoma"/>
      <family val="2"/>
    </font>
    <font>
      <sz val="11"/>
      <color rgb="FF0070C0"/>
      <name val="Calibri Light"/>
      <family val="2"/>
    </font>
    <font>
      <sz val="11"/>
      <color rgb="FF000000"/>
      <name val="Calibri Light"/>
      <family val="2"/>
    </font>
    <font>
      <b/>
      <u/>
      <sz val="11"/>
      <color theme="1"/>
      <name val="Calibri Light"/>
      <family val="2"/>
      <scheme val="major"/>
    </font>
    <font>
      <sz val="11"/>
      <name val="Calibri Light"/>
      <family val="2"/>
      <scheme val="major"/>
    </font>
    <font>
      <sz val="11"/>
      <color theme="4" tint="-0.249977111117893"/>
      <name val="Calibri Light"/>
      <family val="2"/>
    </font>
    <font>
      <sz val="11"/>
      <color rgb="FF000000"/>
      <name val="Calibri Light"/>
      <family val="2"/>
      <charset val="1"/>
    </font>
    <font>
      <sz val="11"/>
      <name val="Calibri Light"/>
      <family val="2"/>
      <charset val="1"/>
    </font>
    <font>
      <sz val="11"/>
      <color theme="1"/>
      <name val="Calibri Light"/>
      <family val="2"/>
    </font>
  </fonts>
  <fills count="13">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0" fontId="7" fillId="2" borderId="1" xfId="0" applyFont="1" applyFill="1" applyBorder="1" applyAlignment="1">
      <alignment wrapText="1"/>
    </xf>
    <xf numFmtId="0" fontId="8" fillId="2" borderId="1" xfId="0" applyFont="1" applyFill="1" applyBorder="1"/>
    <xf numFmtId="9" fontId="8" fillId="2" borderId="1" xfId="1" applyFont="1" applyFill="1" applyBorder="1" applyAlignment="1">
      <alignment wrapText="1"/>
    </xf>
    <xf numFmtId="0" fontId="7" fillId="0" borderId="0" xfId="0" applyFont="1" applyAlignment="1">
      <alignment wrapText="1"/>
    </xf>
    <xf numFmtId="0" fontId="10" fillId="2" borderId="1" xfId="0" applyFont="1" applyFill="1" applyBorder="1" applyAlignment="1">
      <alignment wrapText="1"/>
    </xf>
    <xf numFmtId="9" fontId="10" fillId="2" borderId="1" xfId="0" applyNumberFormat="1" applyFont="1" applyFill="1" applyBorder="1" applyAlignment="1">
      <alignment wrapText="1"/>
    </xf>
    <xf numFmtId="0" fontId="11" fillId="3" borderId="1" xfId="0" applyFont="1" applyFill="1" applyBorder="1" applyAlignment="1">
      <alignment wrapText="1"/>
    </xf>
    <xf numFmtId="0" fontId="3" fillId="3" borderId="1" xfId="0" applyFont="1" applyFill="1" applyBorder="1" applyAlignment="1">
      <alignment wrapText="1"/>
    </xf>
    <xf numFmtId="9" fontId="11" fillId="3" borderId="1" xfId="1" applyFont="1" applyFill="1" applyBorder="1" applyAlignment="1">
      <alignment wrapText="1"/>
    </xf>
    <xf numFmtId="0" fontId="11" fillId="0" borderId="0" xfId="0" applyFont="1" applyAlignment="1">
      <alignment wrapText="1"/>
    </xf>
    <xf numFmtId="0" fontId="4" fillId="10" borderId="1" xfId="0"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9" borderId="12"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9" borderId="9" xfId="0" applyFont="1" applyFill="1" applyBorder="1" applyAlignment="1">
      <alignment horizontal="center" vertical="center" wrapText="1"/>
    </xf>
    <xf numFmtId="0" fontId="2" fillId="2" borderId="1" xfId="0" applyFont="1" applyFill="1" applyBorder="1" applyAlignment="1">
      <alignment horizontal="center" wrapText="1"/>
    </xf>
    <xf numFmtId="0" fontId="13" fillId="0" borderId="1" xfId="0" applyFont="1" applyBorder="1" applyAlignment="1">
      <alignment vertical="center" wrapText="1"/>
    </xf>
    <xf numFmtId="0" fontId="13" fillId="0" borderId="12" xfId="0" applyFont="1" applyBorder="1" applyAlignment="1">
      <alignment vertical="center" wrapText="1"/>
    </xf>
    <xf numFmtId="0" fontId="13" fillId="9" borderId="12" xfId="0" applyFont="1" applyFill="1" applyBorder="1" applyAlignment="1">
      <alignment vertical="center" wrapText="1"/>
    </xf>
    <xf numFmtId="9" fontId="13" fillId="9" borderId="12" xfId="0" applyNumberFormat="1" applyFont="1" applyFill="1" applyBorder="1" applyAlignment="1">
      <alignment vertical="center" wrapText="1"/>
    </xf>
    <xf numFmtId="0" fontId="13" fillId="0" borderId="13" xfId="0" applyFont="1" applyBorder="1" applyAlignment="1">
      <alignment vertical="center" wrapText="1"/>
    </xf>
    <xf numFmtId="0" fontId="13" fillId="0" borderId="9" xfId="0" applyFont="1" applyBorder="1" applyAlignment="1">
      <alignment vertical="center" wrapText="1"/>
    </xf>
    <xf numFmtId="9" fontId="13" fillId="9" borderId="9" xfId="0" applyNumberFormat="1" applyFont="1" applyFill="1" applyBorder="1" applyAlignment="1">
      <alignment vertical="center" wrapText="1"/>
    </xf>
    <xf numFmtId="0" fontId="13" fillId="9" borderId="9" xfId="0" applyFont="1" applyFill="1" applyBorder="1" applyAlignment="1">
      <alignment vertical="center" wrapText="1"/>
    </xf>
    <xf numFmtId="0" fontId="6" fillId="9" borderId="12"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2" xfId="0" applyFont="1" applyBorder="1" applyAlignment="1">
      <alignment horizontal="justify" vertical="center" wrapText="1"/>
    </xf>
    <xf numFmtId="0" fontId="4" fillId="0" borderId="0" xfId="0" applyFont="1" applyAlignment="1">
      <alignment horizontal="center" vertical="center" wrapText="1"/>
    </xf>
    <xf numFmtId="9" fontId="8"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2" xfId="0" applyFont="1" applyBorder="1" applyAlignment="1">
      <alignment horizontal="center" vertical="center" wrapText="1"/>
    </xf>
    <xf numFmtId="9" fontId="14" fillId="0" borderId="1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4" fillId="0" borderId="9" xfId="0" applyFont="1" applyBorder="1" applyAlignment="1">
      <alignment horizontal="center" vertical="center" wrapText="1"/>
    </xf>
    <xf numFmtId="9" fontId="14" fillId="0" borderId="9" xfId="0" applyNumberFormat="1" applyFont="1" applyBorder="1" applyAlignment="1">
      <alignment horizontal="center" vertical="center" wrapText="1"/>
    </xf>
    <xf numFmtId="9" fontId="10"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11" fillId="3" borderId="1" xfId="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 fontId="4" fillId="0" borderId="1" xfId="0" applyNumberFormat="1" applyFont="1" applyBorder="1" applyAlignment="1">
      <alignment horizontal="left" vertical="center" wrapText="1"/>
    </xf>
    <xf numFmtId="10"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vertical="center" wrapText="1"/>
    </xf>
    <xf numFmtId="9" fontId="9" fillId="0" borderId="1" xfId="0" applyNumberFormat="1" applyFont="1" applyBorder="1" applyAlignment="1">
      <alignment horizontal="left" vertical="center" wrapText="1"/>
    </xf>
    <xf numFmtId="164" fontId="9" fillId="0" borderId="1" xfId="0" applyNumberFormat="1" applyFont="1" applyBorder="1" applyAlignment="1">
      <alignment horizontal="left" vertical="center" wrapText="1"/>
    </xf>
    <xf numFmtId="10" fontId="9" fillId="0" borderId="1" xfId="0" applyNumberFormat="1" applyFont="1" applyBorder="1" applyAlignment="1">
      <alignment horizontal="left" vertical="center" wrapText="1"/>
    </xf>
    <xf numFmtId="0" fontId="9" fillId="0" borderId="1" xfId="1" applyNumberFormat="1" applyFont="1" applyBorder="1" applyAlignment="1">
      <alignment horizontal="left" vertical="center" wrapText="1"/>
    </xf>
    <xf numFmtId="0" fontId="4" fillId="0" borderId="1" xfId="0" applyFont="1" applyBorder="1" applyAlignment="1">
      <alignment vertical="center" wrapText="1"/>
    </xf>
    <xf numFmtId="10" fontId="3" fillId="3" borderId="1" xfId="0" applyNumberFormat="1" applyFont="1" applyFill="1" applyBorder="1" applyAlignment="1">
      <alignment horizontal="center" vertical="center" wrapText="1"/>
    </xf>
    <xf numFmtId="164" fontId="13" fillId="0" borderId="12" xfId="1" applyNumberFormat="1" applyFont="1" applyBorder="1" applyAlignment="1">
      <alignment horizontal="left" vertical="center" wrapText="1"/>
    </xf>
    <xf numFmtId="10" fontId="13" fillId="0" borderId="12" xfId="1"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10" fontId="3" fillId="3" borderId="1" xfId="1"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9" fontId="13" fillId="0" borderId="9" xfId="0" applyNumberFormat="1" applyFont="1" applyBorder="1" applyAlignment="1">
      <alignment vertical="center" wrapText="1"/>
    </xf>
    <xf numFmtId="14" fontId="4" fillId="11" borderId="1" xfId="0" applyNumberFormat="1" applyFont="1" applyFill="1" applyBorder="1" applyAlignment="1">
      <alignment horizontal="center" vertical="center" wrapText="1"/>
    </xf>
    <xf numFmtId="9" fontId="13" fillId="12" borderId="9" xfId="0" applyNumberFormat="1" applyFont="1" applyFill="1" applyBorder="1" applyAlignment="1">
      <alignment vertical="center" wrapText="1"/>
    </xf>
    <xf numFmtId="10" fontId="4" fillId="0" borderId="1" xfId="1" applyNumberFormat="1" applyFont="1" applyBorder="1" applyAlignment="1">
      <alignment horizontal="center" vertical="center" wrapText="1"/>
    </xf>
    <xf numFmtId="9" fontId="13" fillId="0" borderId="12" xfId="0" applyNumberFormat="1" applyFont="1" applyBorder="1" applyAlignment="1">
      <alignment horizontal="center" vertical="center" wrapText="1"/>
    </xf>
    <xf numFmtId="9" fontId="13" fillId="0" borderId="9" xfId="0" applyNumberFormat="1" applyFont="1" applyBorder="1" applyAlignment="1">
      <alignment horizontal="center" vertical="center" wrapText="1"/>
    </xf>
    <xf numFmtId="10" fontId="13" fillId="0" borderId="9" xfId="0" applyNumberFormat="1" applyFont="1" applyBorder="1" applyAlignment="1">
      <alignment horizontal="center" vertical="center" wrapText="1"/>
    </xf>
    <xf numFmtId="10" fontId="13" fillId="0" borderId="12" xfId="0" applyNumberFormat="1" applyFont="1" applyBorder="1" applyAlignment="1">
      <alignment horizontal="center" vertical="center" wrapText="1"/>
    </xf>
    <xf numFmtId="1" fontId="13" fillId="0" borderId="12" xfId="1" applyNumberFormat="1" applyFont="1" applyBorder="1" applyAlignment="1">
      <alignment horizontal="left" vertical="center" wrapText="1"/>
    </xf>
    <xf numFmtId="164" fontId="17" fillId="0" borderId="12" xfId="1" applyNumberFormat="1" applyFont="1" applyBorder="1" applyAlignment="1">
      <alignment horizontal="center" vertical="center" wrapText="1"/>
    </xf>
    <xf numFmtId="164" fontId="17" fillId="0" borderId="9" xfId="1" applyNumberFormat="1" applyFont="1" applyBorder="1" applyAlignment="1">
      <alignment horizontal="center" vertical="center" wrapText="1"/>
    </xf>
    <xf numFmtId="0" fontId="17" fillId="0" borderId="9" xfId="0" applyFont="1" applyBorder="1" applyAlignment="1">
      <alignment horizontal="center" vertical="center" wrapText="1"/>
    </xf>
    <xf numFmtId="0" fontId="4" fillId="0" borderId="1" xfId="0" applyFont="1" applyBorder="1" applyAlignment="1">
      <alignment horizontal="center" vertical="top" wrapText="1"/>
    </xf>
    <xf numFmtId="0" fontId="6"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3" fillId="0" borderId="1" xfId="0" applyFont="1" applyBorder="1" applyAlignment="1">
      <alignment vertical="center"/>
    </xf>
    <xf numFmtId="9" fontId="13" fillId="0" borderId="1" xfId="0" applyNumberFormat="1" applyFont="1" applyBorder="1" applyAlignment="1">
      <alignment horizontal="center" vertical="center" wrapText="1"/>
    </xf>
    <xf numFmtId="164" fontId="13" fillId="0" borderId="9"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4" fillId="0" borderId="1" xfId="0" applyFont="1" applyBorder="1" applyAlignment="1">
      <alignment horizontal="left"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2" fillId="2" borderId="1" xfId="0" applyFont="1" applyFill="1" applyBorder="1" applyAlignment="1">
      <alignment horizontal="center" wrapText="1"/>
    </xf>
    <xf numFmtId="0" fontId="4" fillId="0" borderId="1" xfId="0" applyFont="1" applyBorder="1" applyAlignment="1">
      <alignment horizontal="justify" vertical="center" wrapText="1"/>
    </xf>
    <xf numFmtId="0" fontId="6" fillId="11" borderId="1" xfId="0" applyFont="1" applyFill="1" applyBorder="1" applyAlignment="1">
      <alignment horizontal="justify" vertical="center"/>
    </xf>
    <xf numFmtId="0" fontId="16" fillId="11" borderId="1" xfId="0" applyFont="1" applyFill="1" applyBorder="1" applyAlignment="1">
      <alignment horizontal="justify" vertical="center"/>
    </xf>
    <xf numFmtId="0" fontId="4" fillId="11" borderId="1" xfId="0" applyFont="1" applyFill="1" applyBorder="1" applyAlignment="1">
      <alignment horizontal="left" vertical="top" wrapText="1"/>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87087</xdr:rowOff>
    </xdr:from>
    <xdr:to>
      <xdr:col>2</xdr:col>
      <xdr:colOff>143864</xdr:colOff>
      <xdr:row>0</xdr:row>
      <xdr:rowOff>781051</xdr:rowOff>
    </xdr:to>
    <xdr:pic>
      <xdr:nvPicPr>
        <xdr:cNvPr id="2" name="Imagen 1">
          <a:extLst>
            <a:ext uri="{FF2B5EF4-FFF2-40B4-BE49-F238E27FC236}">
              <a16:creationId xmlns:a16="http://schemas.microsoft.com/office/drawing/2014/main" id="{7DAA37A1-F74B-4436-94D0-AE9D07B51C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7"/>
          <a:ext cx="2165886" cy="693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48576"/>
  <sheetViews>
    <sheetView tabSelected="1" topLeftCell="Q18" zoomScale="60" zoomScaleNormal="60" workbookViewId="0">
      <selection activeCell="AG19" sqref="AG19"/>
    </sheetView>
  </sheetViews>
  <sheetFormatPr baseColWidth="10" defaultColWidth="10.85546875" defaultRowHeight="15" x14ac:dyDescent="0.25"/>
  <cols>
    <col min="1" max="1" width="7" style="3" customWidth="1"/>
    <col min="2" max="2" width="25.5703125" style="3" customWidth="1"/>
    <col min="3" max="3" width="8" style="3" customWidth="1"/>
    <col min="4" max="4" width="44.28515625" style="3" bestFit="1" customWidth="1"/>
    <col min="5" max="5" width="10.85546875" style="3"/>
    <col min="6" max="6" width="15.85546875" style="3" customWidth="1"/>
    <col min="7" max="7" width="23.5703125" style="3" customWidth="1"/>
    <col min="8" max="8" width="8.140625" style="3" customWidth="1"/>
    <col min="9" max="9" width="18.42578125" style="3" customWidth="1"/>
    <col min="10" max="10" width="15.85546875" style="3" customWidth="1"/>
    <col min="11" max="13" width="7.28515625" style="3" customWidth="1"/>
    <col min="14" max="14" width="12.7109375" style="3" customWidth="1"/>
    <col min="15" max="15" width="20.140625" style="3" customWidth="1"/>
    <col min="16" max="18" width="17.85546875" style="3" customWidth="1"/>
    <col min="19" max="19" width="22.85546875" style="3" customWidth="1"/>
    <col min="20" max="20" width="17.85546875" style="3" customWidth="1"/>
    <col min="21" max="21" width="19.85546875" style="45" hidden="1" customWidth="1"/>
    <col min="22" max="23" width="16.5703125" style="45" hidden="1" customWidth="1"/>
    <col min="24" max="24" width="31.28515625" style="45" hidden="1" customWidth="1"/>
    <col min="25" max="28" width="16.5703125" style="45" hidden="1" customWidth="1"/>
    <col min="29" max="29" width="39.28515625" style="45" hidden="1" customWidth="1"/>
    <col min="30" max="30" width="22.85546875" style="45" hidden="1" customWidth="1"/>
    <col min="31" max="31" width="21.28515625" style="45" customWidth="1"/>
    <col min="32" max="33" width="16.5703125" style="45" customWidth="1"/>
    <col min="34" max="34" width="40.42578125" style="45" customWidth="1"/>
    <col min="35" max="35" width="21.42578125" style="45" customWidth="1"/>
    <col min="36" max="36" width="18.85546875" style="45" hidden="1" customWidth="1"/>
    <col min="37" max="38" width="16.5703125" style="45" hidden="1" customWidth="1"/>
    <col min="39" max="39" width="29.28515625" style="45" hidden="1" customWidth="1"/>
    <col min="40" max="40" width="21" style="45" hidden="1" customWidth="1"/>
    <col min="41" max="41" width="23.140625" style="45" customWidth="1"/>
    <col min="42" max="42" width="19.140625" style="45" customWidth="1"/>
    <col min="43" max="43" width="21.5703125" style="45" customWidth="1"/>
    <col min="44" max="44" width="40.7109375" style="45" customWidth="1"/>
    <col min="45" max="16384" width="10.85546875" style="3"/>
  </cols>
  <sheetData>
    <row r="1" spans="1:44" ht="70.5" customHeight="1" x14ac:dyDescent="0.25">
      <c r="A1" s="107" t="s">
        <v>0</v>
      </c>
      <c r="B1" s="108"/>
      <c r="C1" s="108"/>
      <c r="D1" s="108"/>
      <c r="E1" s="108"/>
      <c r="F1" s="108"/>
      <c r="G1" s="108"/>
      <c r="H1" s="108"/>
      <c r="I1" s="108"/>
      <c r="J1" s="108"/>
      <c r="K1" s="121" t="s">
        <v>1</v>
      </c>
      <c r="L1" s="121"/>
      <c r="M1" s="121"/>
      <c r="N1" s="121"/>
      <c r="O1" s="121"/>
    </row>
    <row r="2" spans="1:44" s="4" customFormat="1" ht="23.45" customHeight="1" x14ac:dyDescent="0.25">
      <c r="A2" s="109" t="s">
        <v>2</v>
      </c>
      <c r="B2" s="110"/>
      <c r="C2" s="110"/>
      <c r="D2" s="110"/>
      <c r="E2" s="110"/>
      <c r="F2" s="110"/>
      <c r="G2" s="110"/>
      <c r="H2" s="110"/>
      <c r="I2" s="110"/>
      <c r="J2" s="110"/>
      <c r="K2" s="110"/>
      <c r="L2" s="110"/>
      <c r="M2" s="110"/>
      <c r="N2" s="110"/>
      <c r="O2" s="110"/>
      <c r="U2" s="45"/>
      <c r="V2" s="45"/>
      <c r="W2" s="45"/>
      <c r="X2" s="45"/>
      <c r="Y2" s="45"/>
      <c r="Z2" s="45"/>
      <c r="AA2" s="45"/>
      <c r="AB2" s="45"/>
      <c r="AC2" s="45"/>
      <c r="AD2" s="45"/>
      <c r="AE2" s="45"/>
      <c r="AF2" s="45"/>
      <c r="AG2" s="45"/>
      <c r="AH2" s="45"/>
      <c r="AI2" s="45"/>
      <c r="AJ2" s="45"/>
      <c r="AK2" s="45"/>
      <c r="AL2" s="45"/>
      <c r="AM2" s="45"/>
      <c r="AN2" s="45"/>
      <c r="AO2" s="45"/>
      <c r="AP2" s="45"/>
      <c r="AQ2" s="45"/>
      <c r="AR2" s="45"/>
    </row>
    <row r="3" spans="1:44" x14ac:dyDescent="0.25">
      <c r="D3" s="5"/>
    </row>
    <row r="4" spans="1:44" ht="29.1" customHeight="1" x14ac:dyDescent="0.25">
      <c r="A4" s="100" t="s">
        <v>3</v>
      </c>
      <c r="B4" s="101"/>
      <c r="C4" s="102"/>
      <c r="D4" s="114" t="s">
        <v>4</v>
      </c>
      <c r="E4" s="99" t="s">
        <v>5</v>
      </c>
      <c r="F4" s="99"/>
      <c r="G4" s="99"/>
      <c r="H4" s="99"/>
      <c r="I4" s="99"/>
      <c r="J4" s="99"/>
    </row>
    <row r="5" spans="1:44" x14ac:dyDescent="0.25">
      <c r="A5" s="111"/>
      <c r="B5" s="112"/>
      <c r="C5" s="113"/>
      <c r="D5" s="115"/>
      <c r="E5" s="7" t="s">
        <v>6</v>
      </c>
      <c r="F5" s="32" t="s">
        <v>7</v>
      </c>
      <c r="G5" s="117" t="s">
        <v>8</v>
      </c>
      <c r="H5" s="117"/>
      <c r="I5" s="117"/>
      <c r="J5" s="117"/>
    </row>
    <row r="6" spans="1:44" ht="30" x14ac:dyDescent="0.25">
      <c r="A6" s="111"/>
      <c r="B6" s="112"/>
      <c r="C6" s="113"/>
      <c r="D6" s="115"/>
      <c r="E6" s="1">
        <v>1</v>
      </c>
      <c r="F6" s="1" t="s">
        <v>9</v>
      </c>
      <c r="G6" s="118" t="s">
        <v>10</v>
      </c>
      <c r="H6" s="118"/>
      <c r="I6" s="118"/>
      <c r="J6" s="118"/>
    </row>
    <row r="7" spans="1:44" ht="147" customHeight="1" x14ac:dyDescent="0.25">
      <c r="A7" s="111"/>
      <c r="B7" s="112"/>
      <c r="C7" s="113"/>
      <c r="D7" s="115"/>
      <c r="E7" s="1">
        <v>2</v>
      </c>
      <c r="F7" s="1" t="s">
        <v>108</v>
      </c>
      <c r="G7" s="118" t="s">
        <v>109</v>
      </c>
      <c r="H7" s="118"/>
      <c r="I7" s="118"/>
      <c r="J7" s="118"/>
    </row>
    <row r="8" spans="1:44" ht="96.75" customHeight="1" x14ac:dyDescent="0.25">
      <c r="A8" s="111"/>
      <c r="B8" s="112"/>
      <c r="C8" s="113"/>
      <c r="D8" s="115"/>
      <c r="E8" s="71">
        <v>3</v>
      </c>
      <c r="F8" s="71" t="s">
        <v>110</v>
      </c>
      <c r="G8" s="119" t="s">
        <v>111</v>
      </c>
      <c r="H8" s="120"/>
      <c r="I8" s="120"/>
      <c r="J8" s="120"/>
    </row>
    <row r="9" spans="1:44" ht="92.25" customHeight="1" x14ac:dyDescent="0.25">
      <c r="A9" s="103"/>
      <c r="B9" s="104"/>
      <c r="C9" s="105"/>
      <c r="D9" s="116"/>
      <c r="E9" s="71">
        <v>4</v>
      </c>
      <c r="F9" s="73">
        <v>45105</v>
      </c>
      <c r="G9" s="119" t="s">
        <v>112</v>
      </c>
      <c r="H9" s="120"/>
      <c r="I9" s="120"/>
      <c r="J9" s="120"/>
    </row>
    <row r="10" spans="1:44" ht="51.75" customHeight="1" x14ac:dyDescent="0.25">
      <c r="E10" s="1">
        <v>5</v>
      </c>
      <c r="F10" s="42" t="s">
        <v>124</v>
      </c>
      <c r="G10" s="91" t="s">
        <v>127</v>
      </c>
      <c r="H10" s="91"/>
      <c r="I10" s="91"/>
      <c r="J10" s="91"/>
    </row>
    <row r="11" spans="1:44" ht="51.75" customHeight="1" x14ac:dyDescent="0.25">
      <c r="E11" s="1">
        <v>6</v>
      </c>
      <c r="F11" s="42" t="s">
        <v>144</v>
      </c>
      <c r="G11" s="91" t="s">
        <v>145</v>
      </c>
      <c r="H11" s="91"/>
      <c r="I11" s="91"/>
      <c r="J11" s="91"/>
    </row>
    <row r="12" spans="1:44" s="4" customFormat="1" ht="22.5" customHeight="1" x14ac:dyDescent="0.25">
      <c r="A12" s="99" t="s">
        <v>11</v>
      </c>
      <c r="B12" s="99"/>
      <c r="C12" s="100" t="s">
        <v>12</v>
      </c>
      <c r="D12" s="101"/>
      <c r="E12" s="102"/>
      <c r="F12" s="106" t="s">
        <v>13</v>
      </c>
      <c r="G12" s="106"/>
      <c r="H12" s="106"/>
      <c r="I12" s="106"/>
      <c r="J12" s="106"/>
      <c r="K12" s="106"/>
      <c r="L12" s="106"/>
      <c r="M12" s="106"/>
      <c r="N12" s="106"/>
      <c r="O12" s="106"/>
      <c r="P12" s="106"/>
      <c r="Q12" s="100" t="s">
        <v>14</v>
      </c>
      <c r="R12" s="101"/>
      <c r="S12" s="101"/>
      <c r="T12" s="102"/>
      <c r="U12" s="97" t="s">
        <v>15</v>
      </c>
      <c r="V12" s="97"/>
      <c r="W12" s="97"/>
      <c r="X12" s="97"/>
      <c r="Y12" s="97"/>
      <c r="Z12" s="98" t="s">
        <v>15</v>
      </c>
      <c r="AA12" s="98"/>
      <c r="AB12" s="98"/>
      <c r="AC12" s="98"/>
      <c r="AD12" s="98"/>
      <c r="AE12" s="92" t="s">
        <v>15</v>
      </c>
      <c r="AF12" s="92"/>
      <c r="AG12" s="92"/>
      <c r="AH12" s="92"/>
      <c r="AI12" s="92"/>
      <c r="AJ12" s="93" t="s">
        <v>15</v>
      </c>
      <c r="AK12" s="93"/>
      <c r="AL12" s="93"/>
      <c r="AM12" s="93"/>
      <c r="AN12" s="93"/>
      <c r="AO12" s="94" t="s">
        <v>16</v>
      </c>
      <c r="AP12" s="95"/>
      <c r="AQ12" s="95"/>
      <c r="AR12" s="96"/>
    </row>
    <row r="13" spans="1:44" ht="14.45" customHeight="1" x14ac:dyDescent="0.25">
      <c r="A13" s="99"/>
      <c r="B13" s="99"/>
      <c r="C13" s="103"/>
      <c r="D13" s="104"/>
      <c r="E13" s="105"/>
      <c r="F13" s="106"/>
      <c r="G13" s="106"/>
      <c r="H13" s="106"/>
      <c r="I13" s="106"/>
      <c r="J13" s="106"/>
      <c r="K13" s="106"/>
      <c r="L13" s="106"/>
      <c r="M13" s="106"/>
      <c r="N13" s="106"/>
      <c r="O13" s="106"/>
      <c r="P13" s="106"/>
      <c r="Q13" s="103"/>
      <c r="R13" s="104"/>
      <c r="S13" s="104"/>
      <c r="T13" s="105"/>
      <c r="U13" s="97" t="s">
        <v>17</v>
      </c>
      <c r="V13" s="97"/>
      <c r="W13" s="97"/>
      <c r="X13" s="97"/>
      <c r="Y13" s="97"/>
      <c r="Z13" s="98" t="s">
        <v>18</v>
      </c>
      <c r="AA13" s="98"/>
      <c r="AB13" s="98"/>
      <c r="AC13" s="98"/>
      <c r="AD13" s="98"/>
      <c r="AE13" s="92" t="s">
        <v>19</v>
      </c>
      <c r="AF13" s="92"/>
      <c r="AG13" s="92"/>
      <c r="AH13" s="92"/>
      <c r="AI13" s="92"/>
      <c r="AJ13" s="93" t="s">
        <v>20</v>
      </c>
      <c r="AK13" s="93"/>
      <c r="AL13" s="93"/>
      <c r="AM13" s="93"/>
      <c r="AN13" s="93"/>
      <c r="AO13" s="94" t="s">
        <v>21</v>
      </c>
      <c r="AP13" s="95"/>
      <c r="AQ13" s="95"/>
      <c r="AR13" s="96"/>
    </row>
    <row r="14" spans="1:44" ht="60" x14ac:dyDescent="0.25">
      <c r="A14" s="6" t="s">
        <v>22</v>
      </c>
      <c r="B14" s="6" t="s">
        <v>23</v>
      </c>
      <c r="C14" s="6" t="s">
        <v>24</v>
      </c>
      <c r="D14" s="6" t="s">
        <v>25</v>
      </c>
      <c r="E14" s="6" t="s">
        <v>26</v>
      </c>
      <c r="F14" s="8" t="s">
        <v>27</v>
      </c>
      <c r="G14" s="8" t="s">
        <v>28</v>
      </c>
      <c r="H14" s="8" t="s">
        <v>29</v>
      </c>
      <c r="I14" s="8" t="s">
        <v>30</v>
      </c>
      <c r="J14" s="8" t="s">
        <v>31</v>
      </c>
      <c r="K14" s="8" t="s">
        <v>32</v>
      </c>
      <c r="L14" s="8" t="s">
        <v>33</v>
      </c>
      <c r="M14" s="8" t="s">
        <v>34</v>
      </c>
      <c r="N14" s="8" t="s">
        <v>35</v>
      </c>
      <c r="O14" s="8" t="s">
        <v>36</v>
      </c>
      <c r="P14" s="8" t="s">
        <v>37</v>
      </c>
      <c r="Q14" s="6" t="s">
        <v>38</v>
      </c>
      <c r="R14" s="6" t="s">
        <v>39</v>
      </c>
      <c r="S14" s="6" t="s">
        <v>40</v>
      </c>
      <c r="T14" s="6" t="s">
        <v>41</v>
      </c>
      <c r="U14" s="9" t="s">
        <v>42</v>
      </c>
      <c r="V14" s="9" t="s">
        <v>43</v>
      </c>
      <c r="W14" s="9" t="s">
        <v>44</v>
      </c>
      <c r="X14" s="9" t="s">
        <v>45</v>
      </c>
      <c r="Y14" s="9" t="s">
        <v>46</v>
      </c>
      <c r="Z14" s="10" t="s">
        <v>42</v>
      </c>
      <c r="AA14" s="10" t="s">
        <v>43</v>
      </c>
      <c r="AB14" s="10" t="s">
        <v>44</v>
      </c>
      <c r="AC14" s="10" t="s">
        <v>45</v>
      </c>
      <c r="AD14" s="10" t="s">
        <v>46</v>
      </c>
      <c r="AE14" s="11" t="s">
        <v>42</v>
      </c>
      <c r="AF14" s="11" t="s">
        <v>43</v>
      </c>
      <c r="AG14" s="11" t="s">
        <v>44</v>
      </c>
      <c r="AH14" s="11" t="s">
        <v>45</v>
      </c>
      <c r="AI14" s="11" t="s">
        <v>46</v>
      </c>
      <c r="AJ14" s="12" t="s">
        <v>42</v>
      </c>
      <c r="AK14" s="12" t="s">
        <v>43</v>
      </c>
      <c r="AL14" s="12" t="s">
        <v>44</v>
      </c>
      <c r="AM14" s="12" t="s">
        <v>45</v>
      </c>
      <c r="AN14" s="12" t="s">
        <v>46</v>
      </c>
      <c r="AO14" s="13" t="s">
        <v>42</v>
      </c>
      <c r="AP14" s="13" t="s">
        <v>43</v>
      </c>
      <c r="AQ14" s="13" t="s">
        <v>44</v>
      </c>
      <c r="AR14" s="13" t="s">
        <v>47</v>
      </c>
    </row>
    <row r="15" spans="1:44" s="43" customFormat="1" ht="409.5" x14ac:dyDescent="0.25">
      <c r="A15" s="1">
        <v>7</v>
      </c>
      <c r="B15" s="41" t="s">
        <v>48</v>
      </c>
      <c r="C15" s="1">
        <v>1</v>
      </c>
      <c r="D15" s="41" t="s">
        <v>49</v>
      </c>
      <c r="E15" s="26" t="s">
        <v>50</v>
      </c>
      <c r="F15" s="26" t="s">
        <v>51</v>
      </c>
      <c r="G15" s="26" t="s">
        <v>52</v>
      </c>
      <c r="H15" s="26">
        <v>0</v>
      </c>
      <c r="I15" s="26" t="s">
        <v>53</v>
      </c>
      <c r="J15" s="26" t="s">
        <v>54</v>
      </c>
      <c r="K15" s="27">
        <v>2</v>
      </c>
      <c r="L15" s="27">
        <v>3</v>
      </c>
      <c r="M15" s="27">
        <v>3</v>
      </c>
      <c r="N15" s="27" t="s">
        <v>55</v>
      </c>
      <c r="O15" s="27">
        <f t="shared" ref="O15:O18" si="0">SUM(K15:N15)</f>
        <v>8</v>
      </c>
      <c r="P15" s="26" t="s">
        <v>56</v>
      </c>
      <c r="Q15" s="1" t="s">
        <v>57</v>
      </c>
      <c r="R15" s="1" t="s">
        <v>58</v>
      </c>
      <c r="S15" s="1" t="s">
        <v>59</v>
      </c>
      <c r="T15" s="1" t="s">
        <v>57</v>
      </c>
      <c r="U15" s="58">
        <f t="shared" ref="U15:U18" si="1">K15</f>
        <v>2</v>
      </c>
      <c r="V15" s="58">
        <v>19</v>
      </c>
      <c r="W15" s="59">
        <v>1</v>
      </c>
      <c r="X15" s="1" t="s">
        <v>60</v>
      </c>
      <c r="Y15" s="1" t="s">
        <v>61</v>
      </c>
      <c r="Z15" s="14">
        <f t="shared" ref="Z15:Z18" si="2">L15</f>
        <v>3</v>
      </c>
      <c r="AA15" s="1">
        <v>23</v>
      </c>
      <c r="AB15" s="75">
        <f t="shared" ref="AB15:AB18" si="3">IF(AA15/Z15&gt;100%,100%,AA15/Z15)</f>
        <v>1</v>
      </c>
      <c r="AC15" s="1" t="s">
        <v>113</v>
      </c>
      <c r="AD15" s="1" t="s">
        <v>61</v>
      </c>
      <c r="AE15" s="14">
        <f t="shared" ref="AE15:AE18" si="4">M15</f>
        <v>3</v>
      </c>
      <c r="AF15" s="1">
        <v>6</v>
      </c>
      <c r="AG15" s="75">
        <f t="shared" ref="AG15:AG18" si="5">IF(AF15/AE15&gt;100%,100%,AF15/AE15)</f>
        <v>1</v>
      </c>
      <c r="AH15" s="1" t="s">
        <v>128</v>
      </c>
      <c r="AI15" s="85" t="s">
        <v>132</v>
      </c>
      <c r="AJ15" s="14" t="str">
        <f t="shared" ref="AJ15:AJ18" si="6">N15</f>
        <v>No programada</v>
      </c>
      <c r="AK15" s="1">
        <v>0</v>
      </c>
      <c r="AL15" s="15" t="e">
        <f t="shared" ref="AL15:AL18" si="7">IF(AK15/AJ15&gt;100%,100%,AK15/AJ15)</f>
        <v>#VALUE!</v>
      </c>
      <c r="AM15" s="1"/>
      <c r="AN15" s="1"/>
      <c r="AO15" s="58">
        <f t="shared" ref="AO15:AO17" si="8">O15</f>
        <v>8</v>
      </c>
      <c r="AP15" s="58">
        <f>SUM(V15,AA15,AF15)</f>
        <v>48</v>
      </c>
      <c r="AQ15" s="59">
        <f t="shared" ref="AQ15:AQ20" si="9">IF(AP15/AO15&gt;100%,100%,AP15/AO15)</f>
        <v>1</v>
      </c>
      <c r="AR15" s="1" t="s">
        <v>140</v>
      </c>
    </row>
    <row r="16" spans="1:44" s="43" customFormat="1" ht="409.5" x14ac:dyDescent="0.25">
      <c r="A16" s="1">
        <v>7</v>
      </c>
      <c r="B16" s="41" t="s">
        <v>48</v>
      </c>
      <c r="C16" s="1">
        <v>2</v>
      </c>
      <c r="D16" s="41" t="s">
        <v>62</v>
      </c>
      <c r="E16" s="26" t="s">
        <v>50</v>
      </c>
      <c r="F16" s="26" t="s">
        <v>51</v>
      </c>
      <c r="G16" s="26" t="s">
        <v>63</v>
      </c>
      <c r="H16" s="26">
        <v>0</v>
      </c>
      <c r="I16" s="26" t="s">
        <v>53</v>
      </c>
      <c r="J16" s="26" t="s">
        <v>54</v>
      </c>
      <c r="K16" s="27">
        <v>2</v>
      </c>
      <c r="L16" s="27">
        <v>3</v>
      </c>
      <c r="M16" s="27">
        <v>3</v>
      </c>
      <c r="N16" s="27" t="s">
        <v>55</v>
      </c>
      <c r="O16" s="27">
        <f t="shared" si="0"/>
        <v>8</v>
      </c>
      <c r="P16" s="26" t="s">
        <v>56</v>
      </c>
      <c r="Q16" s="1" t="s">
        <v>57</v>
      </c>
      <c r="R16" s="1" t="s">
        <v>58</v>
      </c>
      <c r="S16" s="1" t="s">
        <v>59</v>
      </c>
      <c r="T16" s="1" t="s">
        <v>57</v>
      </c>
      <c r="U16" s="58">
        <f t="shared" si="1"/>
        <v>2</v>
      </c>
      <c r="V16" s="42">
        <v>6</v>
      </c>
      <c r="W16" s="59">
        <v>1</v>
      </c>
      <c r="X16" s="1" t="s">
        <v>64</v>
      </c>
      <c r="Y16" s="1" t="s">
        <v>61</v>
      </c>
      <c r="Z16" s="14">
        <f t="shared" si="2"/>
        <v>3</v>
      </c>
      <c r="AA16" s="1">
        <v>12</v>
      </c>
      <c r="AB16" s="75">
        <f t="shared" si="3"/>
        <v>1</v>
      </c>
      <c r="AC16" s="1" t="s">
        <v>114</v>
      </c>
      <c r="AD16" s="1" t="s">
        <v>123</v>
      </c>
      <c r="AE16" s="14">
        <f t="shared" si="4"/>
        <v>3</v>
      </c>
      <c r="AF16" s="1">
        <v>26</v>
      </c>
      <c r="AG16" s="75">
        <f t="shared" si="5"/>
        <v>1</v>
      </c>
      <c r="AH16" s="1" t="s">
        <v>129</v>
      </c>
      <c r="AI16" s="86" t="s">
        <v>133</v>
      </c>
      <c r="AJ16" s="14" t="str">
        <f t="shared" si="6"/>
        <v>No programada</v>
      </c>
      <c r="AK16" s="1">
        <v>0</v>
      </c>
      <c r="AL16" s="15" t="e">
        <f t="shared" si="7"/>
        <v>#VALUE!</v>
      </c>
      <c r="AM16" s="1"/>
      <c r="AN16" s="1"/>
      <c r="AO16" s="58">
        <f t="shared" si="8"/>
        <v>8</v>
      </c>
      <c r="AP16" s="58">
        <f>SUM(V16,AA16,AF16)</f>
        <v>44</v>
      </c>
      <c r="AQ16" s="59">
        <f t="shared" si="9"/>
        <v>1</v>
      </c>
      <c r="AR16" s="1" t="s">
        <v>141</v>
      </c>
    </row>
    <row r="17" spans="1:44" s="43" customFormat="1" ht="409.5" x14ac:dyDescent="0.25">
      <c r="A17" s="1">
        <v>7</v>
      </c>
      <c r="B17" s="41" t="s">
        <v>48</v>
      </c>
      <c r="C17" s="1">
        <v>3</v>
      </c>
      <c r="D17" s="42" t="s">
        <v>65</v>
      </c>
      <c r="E17" s="26" t="s">
        <v>50</v>
      </c>
      <c r="F17" s="26" t="s">
        <v>66</v>
      </c>
      <c r="G17" s="26" t="s">
        <v>67</v>
      </c>
      <c r="H17" s="26">
        <v>0</v>
      </c>
      <c r="I17" s="26" t="s">
        <v>53</v>
      </c>
      <c r="J17" s="26" t="s">
        <v>68</v>
      </c>
      <c r="K17" s="27">
        <v>1</v>
      </c>
      <c r="L17" s="27">
        <v>1</v>
      </c>
      <c r="M17" s="27">
        <v>1</v>
      </c>
      <c r="N17" s="27" t="s">
        <v>55</v>
      </c>
      <c r="O17" s="27">
        <f t="shared" si="0"/>
        <v>3</v>
      </c>
      <c r="P17" s="26" t="s">
        <v>56</v>
      </c>
      <c r="Q17" s="1" t="s">
        <v>69</v>
      </c>
      <c r="R17" s="1" t="s">
        <v>58</v>
      </c>
      <c r="S17" s="1" t="s">
        <v>59</v>
      </c>
      <c r="T17" s="1" t="s">
        <v>69</v>
      </c>
      <c r="U17" s="58">
        <v>1</v>
      </c>
      <c r="V17" s="42">
        <v>12</v>
      </c>
      <c r="W17" s="59">
        <v>1</v>
      </c>
      <c r="X17" s="1" t="s">
        <v>70</v>
      </c>
      <c r="Y17" s="1" t="s">
        <v>71</v>
      </c>
      <c r="Z17" s="14">
        <f t="shared" si="2"/>
        <v>1</v>
      </c>
      <c r="AA17" s="1">
        <v>7</v>
      </c>
      <c r="AB17" s="75">
        <f t="shared" si="3"/>
        <v>1</v>
      </c>
      <c r="AC17" s="1" t="s">
        <v>115</v>
      </c>
      <c r="AD17" s="1" t="s">
        <v>71</v>
      </c>
      <c r="AE17" s="14">
        <f t="shared" si="4"/>
        <v>1</v>
      </c>
      <c r="AF17" s="1">
        <v>7</v>
      </c>
      <c r="AG17" s="75">
        <f t="shared" si="5"/>
        <v>1</v>
      </c>
      <c r="AH17" s="84" t="s">
        <v>130</v>
      </c>
      <c r="AI17" s="90" t="s">
        <v>71</v>
      </c>
      <c r="AJ17" s="14" t="str">
        <f t="shared" si="6"/>
        <v>No programada</v>
      </c>
      <c r="AK17" s="1">
        <v>0</v>
      </c>
      <c r="AL17" s="15" t="e">
        <f>IF(AK17/AJ17&gt;100%,100%,AK17/AJ17)</f>
        <v>#VALUE!</v>
      </c>
      <c r="AM17" s="1"/>
      <c r="AN17" s="1"/>
      <c r="AO17" s="58">
        <f t="shared" si="8"/>
        <v>3</v>
      </c>
      <c r="AP17" s="58">
        <f>SUM(V17,AA17,AF17)</f>
        <v>26</v>
      </c>
      <c r="AQ17" s="59">
        <f t="shared" si="9"/>
        <v>1</v>
      </c>
      <c r="AR17" s="1" t="s">
        <v>142</v>
      </c>
    </row>
    <row r="18" spans="1:44" s="43" customFormat="1" ht="409.5" x14ac:dyDescent="0.25">
      <c r="A18" s="1">
        <v>7</v>
      </c>
      <c r="B18" s="41" t="s">
        <v>48</v>
      </c>
      <c r="C18" s="1">
        <v>4</v>
      </c>
      <c r="D18" s="44" t="s">
        <v>72</v>
      </c>
      <c r="E18" s="26" t="s">
        <v>50</v>
      </c>
      <c r="F18" s="26" t="s">
        <v>73</v>
      </c>
      <c r="G18" s="26" t="s">
        <v>74</v>
      </c>
      <c r="H18" s="26">
        <v>0</v>
      </c>
      <c r="I18" s="26" t="s">
        <v>53</v>
      </c>
      <c r="J18" s="26" t="s">
        <v>75</v>
      </c>
      <c r="K18" s="27" t="s">
        <v>55</v>
      </c>
      <c r="L18" s="27">
        <v>5</v>
      </c>
      <c r="M18" s="27">
        <v>5</v>
      </c>
      <c r="N18" s="27">
        <v>5</v>
      </c>
      <c r="O18" s="27">
        <f t="shared" si="0"/>
        <v>15</v>
      </c>
      <c r="P18" s="26" t="s">
        <v>56</v>
      </c>
      <c r="Q18" s="1" t="s">
        <v>69</v>
      </c>
      <c r="R18" s="1" t="s">
        <v>58</v>
      </c>
      <c r="S18" s="1" t="s">
        <v>59</v>
      </c>
      <c r="T18" s="1" t="s">
        <v>69</v>
      </c>
      <c r="U18" s="58" t="str">
        <f t="shared" si="1"/>
        <v>No programada</v>
      </c>
      <c r="V18" s="42">
        <v>11</v>
      </c>
      <c r="W18" s="59">
        <v>1</v>
      </c>
      <c r="X18" s="1" t="s">
        <v>76</v>
      </c>
      <c r="Y18" s="1" t="s">
        <v>77</v>
      </c>
      <c r="Z18" s="14">
        <f t="shared" si="2"/>
        <v>5</v>
      </c>
      <c r="AA18" s="1">
        <v>16</v>
      </c>
      <c r="AB18" s="75">
        <f t="shared" si="3"/>
        <v>1</v>
      </c>
      <c r="AC18" s="42" t="s">
        <v>116</v>
      </c>
      <c r="AD18" s="1" t="s">
        <v>117</v>
      </c>
      <c r="AE18" s="14">
        <f t="shared" si="4"/>
        <v>5</v>
      </c>
      <c r="AF18" s="1">
        <v>12</v>
      </c>
      <c r="AG18" s="75">
        <f t="shared" si="5"/>
        <v>1</v>
      </c>
      <c r="AH18" s="1" t="s">
        <v>131</v>
      </c>
      <c r="AI18" s="86" t="s">
        <v>134</v>
      </c>
      <c r="AJ18" s="14">
        <f t="shared" si="6"/>
        <v>5</v>
      </c>
      <c r="AK18" s="1">
        <v>0</v>
      </c>
      <c r="AL18" s="15">
        <f t="shared" si="7"/>
        <v>0</v>
      </c>
      <c r="AM18" s="1"/>
      <c r="AN18" s="1"/>
      <c r="AO18" s="58">
        <f>O18</f>
        <v>15</v>
      </c>
      <c r="AP18" s="58">
        <f>SUM(AA18,AF18,AK18)</f>
        <v>28</v>
      </c>
      <c r="AQ18" s="59">
        <f t="shared" si="9"/>
        <v>1</v>
      </c>
      <c r="AR18" s="42" t="s">
        <v>143</v>
      </c>
    </row>
    <row r="19" spans="1:44" s="19" customFormat="1" ht="15.75" x14ac:dyDescent="0.25">
      <c r="A19" s="16"/>
      <c r="B19" s="16"/>
      <c r="C19" s="16"/>
      <c r="D19" s="17" t="s">
        <v>78</v>
      </c>
      <c r="E19" s="16"/>
      <c r="F19" s="16"/>
      <c r="G19" s="16"/>
      <c r="H19" s="16"/>
      <c r="I19" s="16"/>
      <c r="J19" s="16"/>
      <c r="K19" s="18"/>
      <c r="L19" s="18"/>
      <c r="M19" s="18"/>
      <c r="N19" s="18"/>
      <c r="O19" s="18"/>
      <c r="P19" s="16"/>
      <c r="Q19" s="16"/>
      <c r="R19" s="16"/>
      <c r="S19" s="16"/>
      <c r="T19" s="16"/>
      <c r="U19" s="46"/>
      <c r="V19" s="46"/>
      <c r="W19" s="60">
        <f>AVERAGE(W15:W18)*80%</f>
        <v>0.8</v>
      </c>
      <c r="X19" s="47"/>
      <c r="Y19" s="47"/>
      <c r="Z19" s="46"/>
      <c r="AA19" s="46"/>
      <c r="AB19" s="60">
        <f>AVERAGE(AB15:AB18)*80%</f>
        <v>0.8</v>
      </c>
      <c r="AC19" s="47"/>
      <c r="AD19" s="47"/>
      <c r="AE19" s="46"/>
      <c r="AF19" s="46"/>
      <c r="AG19" s="60">
        <f>AVERAGE(AG15:AG18)*80%</f>
        <v>0.8</v>
      </c>
      <c r="AH19" s="47"/>
      <c r="AI19" s="47"/>
      <c r="AJ19" s="46"/>
      <c r="AK19" s="46"/>
      <c r="AL19" s="46" t="e">
        <f>AVERAGE(AL15:AL18)*80%</f>
        <v>#VALUE!</v>
      </c>
      <c r="AM19" s="47"/>
      <c r="AN19" s="47"/>
      <c r="AO19" s="46"/>
      <c r="AP19" s="46"/>
      <c r="AQ19" s="60">
        <f>AVERAGE(AQ15:AQ18)*80%</f>
        <v>0.8</v>
      </c>
      <c r="AR19" s="47"/>
    </row>
    <row r="20" spans="1:44" s="4" customFormat="1" ht="409.5" x14ac:dyDescent="0.25">
      <c r="A20" s="33">
        <v>7</v>
      </c>
      <c r="B20" s="34" t="s">
        <v>48</v>
      </c>
      <c r="C20" s="34" t="s">
        <v>79</v>
      </c>
      <c r="D20" s="34" t="s">
        <v>80</v>
      </c>
      <c r="E20" s="34" t="s">
        <v>81</v>
      </c>
      <c r="F20" s="34" t="s">
        <v>82</v>
      </c>
      <c r="G20" s="34" t="s">
        <v>83</v>
      </c>
      <c r="H20" s="28" t="s">
        <v>84</v>
      </c>
      <c r="I20" s="29" t="s">
        <v>85</v>
      </c>
      <c r="J20" s="34" t="s">
        <v>82</v>
      </c>
      <c r="K20" s="35" t="s">
        <v>55</v>
      </c>
      <c r="L20" s="36">
        <v>0.8</v>
      </c>
      <c r="M20" s="35" t="s">
        <v>55</v>
      </c>
      <c r="N20" s="36">
        <v>0.8</v>
      </c>
      <c r="O20" s="36">
        <v>0.8</v>
      </c>
      <c r="P20" s="34" t="s">
        <v>56</v>
      </c>
      <c r="Q20" s="34" t="s">
        <v>86</v>
      </c>
      <c r="R20" s="34" t="s">
        <v>87</v>
      </c>
      <c r="S20" s="34" t="s">
        <v>88</v>
      </c>
      <c r="T20" s="65"/>
      <c r="U20" s="61" t="str">
        <f>K20</f>
        <v>No programada</v>
      </c>
      <c r="V20" s="62">
        <v>0</v>
      </c>
      <c r="W20" s="63" t="s">
        <v>106</v>
      </c>
      <c r="X20" s="50" t="s">
        <v>55</v>
      </c>
      <c r="Y20" s="65"/>
      <c r="Z20" s="76">
        <f>L20</f>
        <v>0.8</v>
      </c>
      <c r="AA20" s="81">
        <v>0.5</v>
      </c>
      <c r="AB20" s="79">
        <f>AA20/Z20</f>
        <v>0.625</v>
      </c>
      <c r="AC20" s="28" t="s">
        <v>118</v>
      </c>
      <c r="AD20" s="48" t="s">
        <v>119</v>
      </c>
      <c r="AE20" s="35" t="s">
        <v>55</v>
      </c>
      <c r="AF20" s="79" t="s">
        <v>55</v>
      </c>
      <c r="AG20" s="79" t="s">
        <v>55</v>
      </c>
      <c r="AH20" s="28" t="s">
        <v>135</v>
      </c>
      <c r="AI20" s="87" t="s">
        <v>55</v>
      </c>
      <c r="AJ20" s="28" t="s">
        <v>89</v>
      </c>
      <c r="AK20" s="48">
        <v>0</v>
      </c>
      <c r="AL20" s="28" t="s">
        <v>89</v>
      </c>
      <c r="AM20" s="28" t="s">
        <v>89</v>
      </c>
      <c r="AN20" s="49">
        <v>0.8</v>
      </c>
      <c r="AO20" s="68">
        <v>0.8</v>
      </c>
      <c r="AP20" s="67">
        <f>AVERAGE(AA20,AK20)</f>
        <v>0.25</v>
      </c>
      <c r="AQ20" s="63">
        <f t="shared" si="9"/>
        <v>0.3125</v>
      </c>
      <c r="AR20" s="50" t="s">
        <v>125</v>
      </c>
    </row>
    <row r="21" spans="1:44" s="4" customFormat="1" ht="105" x14ac:dyDescent="0.25">
      <c r="A21" s="37">
        <v>7</v>
      </c>
      <c r="B21" s="38" t="s">
        <v>48</v>
      </c>
      <c r="C21" s="38" t="s">
        <v>90</v>
      </c>
      <c r="D21" s="38" t="s">
        <v>91</v>
      </c>
      <c r="E21" s="38" t="s">
        <v>81</v>
      </c>
      <c r="F21" s="38" t="s">
        <v>92</v>
      </c>
      <c r="G21" s="38" t="s">
        <v>93</v>
      </c>
      <c r="H21" s="30" t="s">
        <v>94</v>
      </c>
      <c r="I21" s="31" t="s">
        <v>53</v>
      </c>
      <c r="J21" s="38" t="s">
        <v>92</v>
      </c>
      <c r="K21" s="72">
        <v>0.2</v>
      </c>
      <c r="L21" s="74">
        <v>0.2</v>
      </c>
      <c r="M21" s="74">
        <v>0.6</v>
      </c>
      <c r="N21" s="72">
        <v>0</v>
      </c>
      <c r="O21" s="39">
        <v>1</v>
      </c>
      <c r="P21" s="38" t="s">
        <v>56</v>
      </c>
      <c r="Q21" s="38" t="s">
        <v>95</v>
      </c>
      <c r="R21" s="38" t="s">
        <v>96</v>
      </c>
      <c r="S21" s="38" t="s">
        <v>88</v>
      </c>
      <c r="T21" s="65"/>
      <c r="U21" s="63">
        <v>0.2</v>
      </c>
      <c r="V21" s="62">
        <v>0</v>
      </c>
      <c r="W21" s="63">
        <v>0</v>
      </c>
      <c r="X21" s="30" t="s">
        <v>107</v>
      </c>
      <c r="Y21" s="65"/>
      <c r="Z21" s="77">
        <f>L21</f>
        <v>0.2</v>
      </c>
      <c r="AA21" s="82">
        <v>0.2</v>
      </c>
      <c r="AB21" s="78">
        <f>AA21/Z21</f>
        <v>1</v>
      </c>
      <c r="AC21" s="30" t="s">
        <v>120</v>
      </c>
      <c r="AD21" s="52" t="s">
        <v>119</v>
      </c>
      <c r="AE21" s="77">
        <f>M21</f>
        <v>0.6</v>
      </c>
      <c r="AF21" s="89">
        <v>0.6</v>
      </c>
      <c r="AG21" s="78">
        <f>AF21/AE21</f>
        <v>1</v>
      </c>
      <c r="AH21" s="30" t="s">
        <v>136</v>
      </c>
      <c r="AI21" s="88" t="s">
        <v>137</v>
      </c>
      <c r="AJ21" s="30" t="s">
        <v>89</v>
      </c>
      <c r="AK21" s="51">
        <v>0</v>
      </c>
      <c r="AL21" s="30" t="s">
        <v>89</v>
      </c>
      <c r="AM21" s="30" t="s">
        <v>89</v>
      </c>
      <c r="AN21" s="52">
        <v>1</v>
      </c>
      <c r="AO21" s="67">
        <v>1</v>
      </c>
      <c r="AP21" s="67">
        <f>SUM(V21,AA21,AF21)</f>
        <v>0.8</v>
      </c>
      <c r="AQ21" s="68">
        <f t="shared" ref="AQ21" si="10">IF(AP21/AO21&gt;100%,100%,AP21/AO21)</f>
        <v>0.8</v>
      </c>
      <c r="AR21" s="30" t="s">
        <v>107</v>
      </c>
    </row>
    <row r="22" spans="1:44" s="4" customFormat="1" ht="120" x14ac:dyDescent="0.25">
      <c r="A22" s="37">
        <v>7</v>
      </c>
      <c r="B22" s="38" t="s">
        <v>48</v>
      </c>
      <c r="C22" s="38" t="s">
        <v>97</v>
      </c>
      <c r="D22" s="38" t="s">
        <v>98</v>
      </c>
      <c r="E22" s="38" t="s">
        <v>81</v>
      </c>
      <c r="F22" s="38" t="s">
        <v>99</v>
      </c>
      <c r="G22" s="38" t="s">
        <v>100</v>
      </c>
      <c r="H22" s="30" t="s">
        <v>101</v>
      </c>
      <c r="I22" s="31" t="s">
        <v>53</v>
      </c>
      <c r="J22" s="38" t="s">
        <v>99</v>
      </c>
      <c r="K22" s="40">
        <v>0</v>
      </c>
      <c r="L22" s="40">
        <v>1</v>
      </c>
      <c r="M22" s="40">
        <v>1</v>
      </c>
      <c r="N22" s="40">
        <v>0</v>
      </c>
      <c r="O22" s="40">
        <v>2</v>
      </c>
      <c r="P22" s="38" t="s">
        <v>56</v>
      </c>
      <c r="Q22" s="38" t="s">
        <v>102</v>
      </c>
      <c r="R22" s="38" t="s">
        <v>102</v>
      </c>
      <c r="S22" s="38" t="s">
        <v>103</v>
      </c>
      <c r="T22" s="65"/>
      <c r="U22" s="64" t="s">
        <v>55</v>
      </c>
      <c r="V22" s="64">
        <v>0</v>
      </c>
      <c r="W22" s="63" t="s">
        <v>55</v>
      </c>
      <c r="X22" s="50" t="s">
        <v>55</v>
      </c>
      <c r="Y22" s="65"/>
      <c r="Z22" s="30">
        <f>L22</f>
        <v>1</v>
      </c>
      <c r="AA22" s="83">
        <v>1</v>
      </c>
      <c r="AB22" s="78">
        <f>AA22/Z22</f>
        <v>1</v>
      </c>
      <c r="AC22" s="30" t="s">
        <v>121</v>
      </c>
      <c r="AD22" s="51" t="s">
        <v>122</v>
      </c>
      <c r="AE22" s="30">
        <f>M22</f>
        <v>1</v>
      </c>
      <c r="AF22" s="30">
        <v>1</v>
      </c>
      <c r="AG22" s="78">
        <f>AF22/AE22</f>
        <v>1</v>
      </c>
      <c r="AH22" s="30" t="s">
        <v>138</v>
      </c>
      <c r="AI22" s="30" t="s">
        <v>139</v>
      </c>
      <c r="AJ22" s="30" t="s">
        <v>89</v>
      </c>
      <c r="AK22" s="51" t="e">
        <v>#DIV/0!</v>
      </c>
      <c r="AL22" s="30" t="s">
        <v>89</v>
      </c>
      <c r="AM22" s="30" t="s">
        <v>89</v>
      </c>
      <c r="AN22" s="51">
        <v>2</v>
      </c>
      <c r="AO22" s="69">
        <v>2</v>
      </c>
      <c r="AP22" s="80">
        <f>SUM(AA22,AF22)</f>
        <v>2</v>
      </c>
      <c r="AQ22" s="68">
        <f>IF(AP22/AO22&gt;100%,100%,AP22/AO22)</f>
        <v>1</v>
      </c>
      <c r="AR22" s="50" t="s">
        <v>126</v>
      </c>
    </row>
    <row r="23" spans="1:44" s="19" customFormat="1" ht="15.75" x14ac:dyDescent="0.25">
      <c r="A23" s="16"/>
      <c r="B23" s="16"/>
      <c r="C23" s="16"/>
      <c r="D23" s="20" t="s">
        <v>104</v>
      </c>
      <c r="E23" s="20"/>
      <c r="F23" s="20"/>
      <c r="G23" s="20"/>
      <c r="H23" s="20"/>
      <c r="I23" s="20"/>
      <c r="J23" s="20"/>
      <c r="K23" s="21"/>
      <c r="L23" s="21"/>
      <c r="M23" s="21"/>
      <c r="N23" s="21"/>
      <c r="O23" s="21"/>
      <c r="P23" s="20"/>
      <c r="Q23" s="16"/>
      <c r="R23" s="16"/>
      <c r="S23" s="16"/>
      <c r="T23" s="16"/>
      <c r="U23" s="53"/>
      <c r="V23" s="54"/>
      <c r="W23" s="60">
        <f>AVERAGE(W20:W22)*20%</f>
        <v>0</v>
      </c>
      <c r="X23" s="47"/>
      <c r="Y23" s="47"/>
      <c r="Z23" s="53"/>
      <c r="AA23" s="53"/>
      <c r="AB23" s="60">
        <f>AVERAGE(AB20:AB22)*20%</f>
        <v>0.17500000000000002</v>
      </c>
      <c r="AC23" s="47"/>
      <c r="AD23" s="47"/>
      <c r="AE23" s="53"/>
      <c r="AF23" s="53"/>
      <c r="AG23" s="60">
        <f>AVERAGE(AG20:AG22)*20%</f>
        <v>0.2</v>
      </c>
      <c r="AH23" s="47"/>
      <c r="AI23" s="47"/>
      <c r="AJ23" s="53"/>
      <c r="AK23" s="53"/>
      <c r="AL23" s="54" t="e">
        <f>AVERAGE(AL20:AL22)*20%</f>
        <v>#DIV/0!</v>
      </c>
      <c r="AM23" s="47"/>
      <c r="AN23" s="47"/>
      <c r="AO23" s="53"/>
      <c r="AP23" s="53"/>
      <c r="AQ23" s="60">
        <f>AVERAGE(AQ20:AQ22)*20%</f>
        <v>0.14083333333333334</v>
      </c>
      <c r="AR23" s="47"/>
    </row>
    <row r="24" spans="1:44" s="25" customFormat="1" ht="18.75" x14ac:dyDescent="0.3">
      <c r="A24" s="22"/>
      <c r="B24" s="22"/>
      <c r="C24" s="22"/>
      <c r="D24" s="23" t="s">
        <v>105</v>
      </c>
      <c r="E24" s="22"/>
      <c r="F24" s="22"/>
      <c r="G24" s="22"/>
      <c r="H24" s="22"/>
      <c r="I24" s="22"/>
      <c r="J24" s="22"/>
      <c r="K24" s="24"/>
      <c r="L24" s="24"/>
      <c r="M24" s="24"/>
      <c r="N24" s="24"/>
      <c r="O24" s="24"/>
      <c r="P24" s="22"/>
      <c r="Q24" s="22"/>
      <c r="R24" s="22"/>
      <c r="S24" s="22"/>
      <c r="T24" s="22"/>
      <c r="U24" s="55"/>
      <c r="V24" s="56"/>
      <c r="W24" s="66">
        <f>W19+W23</f>
        <v>0.8</v>
      </c>
      <c r="X24" s="57"/>
      <c r="Y24" s="57"/>
      <c r="Z24" s="55"/>
      <c r="AA24" s="55"/>
      <c r="AB24" s="66">
        <f>AB19+AB23</f>
        <v>0.97500000000000009</v>
      </c>
      <c r="AC24" s="57"/>
      <c r="AD24" s="57"/>
      <c r="AE24" s="55"/>
      <c r="AF24" s="55"/>
      <c r="AG24" s="66">
        <f>AG19+AG23</f>
        <v>1</v>
      </c>
      <c r="AH24" s="57"/>
      <c r="AI24" s="57"/>
      <c r="AJ24" s="55"/>
      <c r="AK24" s="55"/>
      <c r="AL24" s="56" t="e">
        <f>AL19+AL23</f>
        <v>#VALUE!</v>
      </c>
      <c r="AM24" s="57"/>
      <c r="AN24" s="57"/>
      <c r="AO24" s="55"/>
      <c r="AP24" s="55"/>
      <c r="AQ24" s="70">
        <f>AQ19+AQ23</f>
        <v>0.94083333333333341</v>
      </c>
      <c r="AR24" s="57"/>
    </row>
    <row r="1048576" spans="19:19" x14ac:dyDescent="0.25">
      <c r="S1048576" s="2"/>
    </row>
  </sheetData>
  <mergeCells count="27">
    <mergeCell ref="A1:J1"/>
    <mergeCell ref="A2:O2"/>
    <mergeCell ref="A4:C9"/>
    <mergeCell ref="D4:D9"/>
    <mergeCell ref="E4:J4"/>
    <mergeCell ref="G5:J5"/>
    <mergeCell ref="G6:J6"/>
    <mergeCell ref="G7:J7"/>
    <mergeCell ref="G9:J9"/>
    <mergeCell ref="K1:O1"/>
    <mergeCell ref="G8:J8"/>
    <mergeCell ref="A12:B13"/>
    <mergeCell ref="C12:E13"/>
    <mergeCell ref="F12:P13"/>
    <mergeCell ref="Q12:T13"/>
    <mergeCell ref="U12:Y12"/>
    <mergeCell ref="G10:J10"/>
    <mergeCell ref="AE12:AI12"/>
    <mergeCell ref="AJ12:AN12"/>
    <mergeCell ref="AO12:AR12"/>
    <mergeCell ref="U13:Y13"/>
    <mergeCell ref="Z13:AD13"/>
    <mergeCell ref="AE13:AI13"/>
    <mergeCell ref="AJ13:AN13"/>
    <mergeCell ref="AO13:AR13"/>
    <mergeCell ref="Z12:AD12"/>
    <mergeCell ref="G11:J11"/>
  </mergeCells>
  <dataValidations count="1">
    <dataValidation allowBlank="1" showInputMessage="1" showErrorMessage="1" error="Escriba un texto " promptTitle="Cualquier contenido" sqref="E7:E9" xr:uid="{8156A67B-7271-4120-88D1-A8BEAF61E088}"/>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GESTIÓN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Echeverry Carvajal</dc:creator>
  <cp:keywords/>
  <dc:description/>
  <cp:lastModifiedBy>Dora Elcy Guevara Agudelo</cp:lastModifiedBy>
  <cp:revision/>
  <dcterms:created xsi:type="dcterms:W3CDTF">2022-10-24T22:16:50Z</dcterms:created>
  <dcterms:modified xsi:type="dcterms:W3CDTF">2023-11-14T20:59:26Z</dcterms:modified>
  <cp:category/>
  <cp:contentStatus/>
</cp:coreProperties>
</file>