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NC/Nivel Central/10. Gestion del conocimiento/"/>
    </mc:Choice>
  </mc:AlternateContent>
  <xr:revisionPtr revIDLastSave="30" documentId="13_ncr:1_{A1B3C161-977A-4906-91FE-0DF2A4F37F89}" xr6:coauthVersionLast="47" xr6:coauthVersionMax="47" xr10:uidLastSave="{A86D0E6F-0E4F-4308-A3CD-205A99104565}"/>
  <bookViews>
    <workbookView xWindow="-120" yWindow="-120" windowWidth="20730" windowHeight="110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8" i="1" l="1"/>
  <c r="AP18" i="1"/>
  <c r="AF25" i="1"/>
  <c r="AF20" i="1"/>
  <c r="AF19" i="1"/>
  <c r="AD19" i="1"/>
  <c r="AD24" i="1"/>
  <c r="AF22" i="1"/>
  <c r="AO23" i="1"/>
  <c r="AO24" i="1"/>
  <c r="AO20" i="1"/>
  <c r="AO19" i="1"/>
  <c r="AO17" i="1"/>
  <c r="AO16" i="1"/>
  <c r="AN22" i="1"/>
  <c r="T24" i="1"/>
  <c r="V22" i="1"/>
  <c r="V25" i="1" s="1"/>
  <c r="AN24" i="1"/>
  <c r="AI24" i="1"/>
  <c r="AK24" i="1" s="1"/>
  <c r="Y24" i="1"/>
  <c r="AA24" i="1" s="1"/>
  <c r="AN23" i="1"/>
  <c r="AI23" i="1"/>
  <c r="AK23" i="1" s="1"/>
  <c r="AD23" i="1"/>
  <c r="Y23" i="1"/>
  <c r="AA23" i="1" s="1"/>
  <c r="T23" i="1"/>
  <c r="V23" i="1" s="1"/>
  <c r="AI22" i="1"/>
  <c r="AK22" i="1" s="1"/>
  <c r="Y22" i="1"/>
  <c r="AA22" i="1" s="1"/>
  <c r="AA25" i="1" s="1"/>
  <c r="T22" i="1"/>
  <c r="AN19" i="1"/>
  <c r="AI19" i="1"/>
  <c r="AK19" i="1" s="1"/>
  <c r="Y19" i="1"/>
  <c r="AA19" i="1" s="1"/>
  <c r="T19" i="1"/>
  <c r="AN18" i="1"/>
  <c r="AI18" i="1"/>
  <c r="AK18" i="1" s="1"/>
  <c r="AD18" i="1"/>
  <c r="AF18" i="1" s="1"/>
  <c r="Y18" i="1"/>
  <c r="T18" i="1"/>
  <c r="AN16" i="1"/>
  <c r="AI16" i="1"/>
  <c r="AK16" i="1" s="1"/>
  <c r="AN20" i="1"/>
  <c r="AN17" i="1"/>
  <c r="AI20" i="1"/>
  <c r="AK20" i="1" s="1"/>
  <c r="AI17" i="1"/>
  <c r="AK17" i="1" s="1"/>
  <c r="AD20" i="1"/>
  <c r="AD16" i="1"/>
  <c r="Y20" i="1"/>
  <c r="AA20" i="1" s="1"/>
  <c r="Y17" i="1"/>
  <c r="AA17" i="1" s="1"/>
  <c r="Y16" i="1"/>
  <c r="AA16" i="1" s="1"/>
  <c r="AA21" i="1" s="1"/>
  <c r="AA26" i="1" s="1"/>
  <c r="T20" i="1"/>
  <c r="T17" i="1"/>
  <c r="V17" i="1" s="1"/>
  <c r="T16" i="1"/>
  <c r="V16" i="1" s="1"/>
  <c r="AK25" i="1" l="1"/>
  <c r="AP24" i="1"/>
  <c r="AP23" i="1"/>
  <c r="AP20" i="1"/>
  <c r="AP16" i="1"/>
  <c r="AP22" i="1"/>
  <c r="AP25" i="1" s="1"/>
  <c r="AF21" i="1"/>
  <c r="AF26" i="1" s="1"/>
  <c r="AP17" i="1"/>
  <c r="V21" i="1"/>
  <c r="V26" i="1" s="1"/>
  <c r="AK21" i="1"/>
  <c r="AK26" i="1" s="1"/>
  <c r="AP21" i="1" l="1"/>
  <c r="AP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5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5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5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5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5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5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5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5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5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5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5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5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5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5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5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5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5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5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5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5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5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5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5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5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5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5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5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5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5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5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5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5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5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5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5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5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5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5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5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5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5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5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1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5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6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<sst xmlns="http://schemas.openxmlformats.org/spreadsheetml/2006/main" count="253" uniqueCount="159">
  <si>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</t>
    </r>
    <r>
      <rPr>
        <b/>
        <u/>
        <sz val="11"/>
        <color theme="1"/>
        <rFont val="Calibri Light"/>
        <family val="2"/>
        <scheme val="major"/>
      </rPr>
      <t>GESTIÓN DEL CONOCIMIENTO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</si>
  <si>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</si>
  <si>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</si>
  <si>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</si>
  <si>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</si>
  <si>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</si>
  <si>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</si>
  <si>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</si>
  <si>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</si>
  <si>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</si>
  <si>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293010</t>
  </si>
  <si>
    <t>28 de febrero de 2023</t>
  </si>
  <si>
    <t>Se modifica la programación trimestral de la meta transversal No. 2 de actualización documental acorde con el cronograma de trabajo definido. Caso Hola No. 303789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</si>
  <si>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</si>
  <si>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</si>
  <si>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</si>
  <si>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</si>
  <si>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</si>
  <si>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</si>
  <si>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</si>
  <si>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</si>
  <si>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</si>
  <si>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</si>
  <si>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</si>
  <si>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</si>
  <si>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</si>
  <si>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</si>
  <si>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</si>
  <si>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</si>
  <si>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</si>
  <si>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</si>
  <si>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</si>
  <si>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</si>
  <si>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</si>
  <si>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</si>
  <si>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</si>
  <si>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</si>
  <si>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</si>
  <si>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</si>
  <si>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</si>
  <si>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</si>
  <si>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</si>
  <si>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</si>
  <si>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</si>
  <si>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</si>
  <si>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</si>
  <si>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</si>
  <si>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1</t>
  </si>
  <si>
    <t>Realizar el 100% de los seguimientos para mantener actualizado el inventario de las publicaciones de la entidad ante la Secretaria Distrital de Planeación, en cumplimiento de la Circular No. 008 de 2021.</t>
  </si>
  <si>
    <t>Gestión</t>
  </si>
  <si>
    <t>Porcentaje de seguimientos a la actualización del inventario de publicaciones</t>
  </si>
  <si>
    <t>(Número de informes de seguimiento  realizados trimestralmente / Número de informes de seguimiento programados) * 100</t>
  </si>
  <si>
    <t>N/A</t>
  </si>
  <si>
    <t>Constante</t>
  </si>
  <si>
    <t>Eficacia</t>
  </si>
  <si>
    <t>Informe trimestral de seguimiento a la actualización del inventario de publicaciones de la entidad</t>
  </si>
  <si>
    <t>Archivo Gestión OAP</t>
  </si>
  <si>
    <t>Oficina Asesora de Planeación - Equipo de gestión del conocimiento</t>
  </si>
  <si>
    <t>Se llevó a cabo el seguimiento a la actualización del Inventario de Publicaciones de la entidad. Se incluyó una nueva publicación.</t>
  </si>
  <si>
    <t>2</t>
  </si>
  <si>
    <t xml:space="preserve">Evaluar al 100% las buenas prácticas identificadas en la vigencia 2022 de la Secretaría Distrital de Gobierno, de acuerdo a la metodología definida por la OAP </t>
  </si>
  <si>
    <t>Porcentaje de buenas practicas evaluadas</t>
  </si>
  <si>
    <t>(Número de buenas prácticas evaluadas por la OAP  / Número de buenas prácticas identificadas en el Banco de Buenas Prácticas de la SDG para la vigencia 2022)</t>
  </si>
  <si>
    <t xml:space="preserve">36 buenas prácticas identificadas en la SDG para la vigencia 2022 </t>
  </si>
  <si>
    <t>Suma</t>
  </si>
  <si>
    <t>Porcentaje de Buenas Practicas evaluadas</t>
  </si>
  <si>
    <t>Informe de evaluación de Buenas Prácticas de la SDG</t>
  </si>
  <si>
    <t xml:space="preserve">Se llevaron a cabo 20 sesiones de seguimiento a las buenas prácticas de alcaldías locales tanto de 2020 como de 2020. En total se lleva el 53% de buenas prácticas evaluadas del total del Banco de Buenas Prácticas 2022. </t>
  </si>
  <si>
    <t>Informe de Buenas Prácticas de la SDG</t>
  </si>
  <si>
    <t>3</t>
  </si>
  <si>
    <t xml:space="preserve">Realizar un (1) informe de seguimiento a la implementación del Modelo de Analítica Institucional establecido para el fortalecimiento de la gestión del conocimiento en la entidad. </t>
  </si>
  <si>
    <t>Informe de seguimiento a la implementación del Modelo de Analítica Institucional</t>
  </si>
  <si>
    <t xml:space="preserve">(Número de dependencias y alcaldías locales con seguimiento a la implementación del Modelo de Analítica Institucional incluidas en el informe / Número de dependencias y alcaldías locales priorizadas) </t>
  </si>
  <si>
    <t>Informe seguimiento a la implementación del Modelo de Analítica Institucional</t>
  </si>
  <si>
    <t>Informe de seguimiento a la implementacion del modelo de analítica institucional</t>
  </si>
  <si>
    <t>Oficina Asesora de Planeación - Equipo de analítica</t>
  </si>
  <si>
    <t>no programado</t>
  </si>
  <si>
    <t>4</t>
  </si>
  <si>
    <r>
      <t xml:space="preserve">Realizar dos (2) </t>
    </r>
    <r>
      <rPr>
        <b/>
        <sz val="11"/>
        <color theme="1"/>
        <rFont val="Calibri Light"/>
        <family val="2"/>
        <scheme val="major"/>
      </rPr>
      <t xml:space="preserve">evaluaciones </t>
    </r>
    <r>
      <rPr>
        <sz val="11"/>
        <color theme="1"/>
        <rFont val="Calibri Light"/>
        <family val="2"/>
        <scheme val="major"/>
      </rPr>
      <t>de políticas, programas y/o proyectos priorizados de la Secretaría Distrital de Gobierno</t>
    </r>
  </si>
  <si>
    <t>Número de evaluaciones de políticas, programas y/o proyectos</t>
  </si>
  <si>
    <t>Número de evaluaciones de políticas, programas y/o proyectos realizadas</t>
  </si>
  <si>
    <t>Informes de evaluaciones de políticas, programas y/o proyectos</t>
  </si>
  <si>
    <t>Carpeta compartida de Sharepoint OAP</t>
  </si>
  <si>
    <t>Oficina Asesora de Planeación - Equipo de evaluaciones y mediciones</t>
  </si>
  <si>
    <t>5</t>
  </si>
  <si>
    <r>
      <t xml:space="preserve">Realizar dos (2) </t>
    </r>
    <r>
      <rPr>
        <b/>
        <sz val="11"/>
        <color theme="1"/>
        <rFont val="Calibri Light"/>
        <family val="2"/>
        <scheme val="major"/>
      </rPr>
      <t>mediciones</t>
    </r>
    <r>
      <rPr>
        <sz val="11"/>
        <color theme="1"/>
        <rFont val="Calibri Light"/>
        <family val="2"/>
        <scheme val="major"/>
      </rPr>
      <t xml:space="preserve"> sobre políticas, programas y/o proyectos de la Secretaría Distrital de Gobierno</t>
    </r>
  </si>
  <si>
    <t>Número de mediciones sobre políticas, programas y/o proyectos</t>
  </si>
  <si>
    <t>Informe de la medición realizada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</si>
  <si>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</si>
  <si>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</si>
  <si>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</si>
  <si>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</si>
  <si>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</si>
  <si>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criterios ambientales</t>
  </si>
  <si>
    <t>Número de criterios ambientales cumplidos / Total de criterios ambientales establecidos * 100</t>
  </si>
  <si>
    <t>80% meta 2022</t>
  </si>
  <si>
    <t>Porcentaje de cumplimiento de los criteros ambientales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</si>
  <si>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</si>
  <si>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</si>
  <si>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</si>
  <si>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</si>
  <si>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</si>
  <si>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</si>
  <si>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</si>
  <si>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</si>
  <si>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</si>
  <si>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</si>
  <si>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 
Matiz </t>
  </si>
  <si>
    <t>Dos documentos aprobados en MATIZ que equivalen al 18% del año:
1)Nuevo documento aprobado en el sistema de gestión: GCN-IN006 Instrucciones para la Calidad de los Datos, del 30 marzo con Caso Hola No. 312622.
2)Procedimiento GCN-P011 MEDICIONES INSTITUCIONALES, del 06 de marzo con Caso Hola No. 307533</t>
  </si>
  <si>
    <t>http://gaia.gobiernobogota.gov.co/proceso/gesti%C3%B3n-del-conocimiento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</si>
  <si>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</si>
  <si>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</si>
  <si>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</si>
  <si>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</si>
  <si>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</si>
  <si>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</si>
  <si>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</si>
  <si>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</si>
  <si>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</si>
  <si>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t>No programado</t>
  </si>
  <si>
    <t>28 de abril de 2023</t>
  </si>
  <si>
    <t>Para el primer trimtestre de la vigencia 2023, el Plan de Gestión del proceso Gestión del Conocimiento alcanzó un nivel de desempeño del 100,00% y 26,28% del acumulado para la vigencia.</t>
  </si>
  <si>
    <t>No programada para el primer trimestre</t>
  </si>
  <si>
    <t>03 de mayo de 2023</t>
  </si>
  <si>
    <t>Para el primer trimtestre de la vigencia 2023, el Plan de Gestión del proceso Gestión del Conocimiento alcanzó un nivel de desempeño del 100,00% y 13,68% del acumulado para la vigencia.</t>
  </si>
  <si>
    <t>28 de julio de 2028</t>
  </si>
  <si>
    <t>Se llevó a cabo el seguimiento a la actualización del Inventario de Publicaciones de la entidad. Se incluyeron dos nuevas publicaciones.</t>
  </si>
  <si>
    <t>Informe trimestral de seguimiento a la actualización del inventario de publicaciones de la entidad
https://gobiernobogota.sharepoint.com/:f:/s/grOficinaAsesoradePlaneacion/EqI81uGpHvJIpTg-PvIHIr0BhiYIfLBvvUZ958mZUXmpzg?e=dBkEVj</t>
  </si>
  <si>
    <t>Se llevaron a cabo sesiones de seguimiento a las buenas prácticas de dependencias del niven central tanto de 2020 como de 2022, logrando el 47% del total de buenas prácticas. En total, a junio se lleva el 100% de buenas prácticas evaluadas del total del Banco de Buenas Prácticas 2022</t>
  </si>
  <si>
    <t>Informe de Buenas Prácticas de la SDG
https://gobiernobogota.sharepoint.com/:f:/s/grOficinaAsesoradePlaneacion/Ephi0JYiU05PjvKtiXc5fWYBmKMpjFgz92gOAZ7TuuhhIA?e=f3GmkH</t>
  </si>
  <si>
    <t xml:space="preserve">No programado </t>
  </si>
  <si>
    <t>No programada para el segundo trimestre</t>
  </si>
  <si>
    <t>Se construyó el borrador del documento de evaluación de la Ruta de Defensores y Defensoras de DDHH.</t>
  </si>
  <si>
    <t>Se construyó una matriz de mediciones de Empleo Incluyente, donde participan beneficiarios de diferentes programad de la SDG</t>
  </si>
  <si>
    <t xml:space="preserve">Reporte de cumplimiento de actualizacion documental </t>
  </si>
  <si>
    <t>Listado maestro de documentos internos de la Secretaría Distrital de Gobierno</t>
  </si>
  <si>
    <t>Oficina Asesora de Planeación
Consumo de papel: El reporte de consumo de papel cuenta con fecha de última actualización del mes de junio de 2023.
Participación: Crecimiento verde(13 participantes), Día Internacional del agua (5 participantes).
Jornada presencial: Obtuvó calificación de 64% en la evaluación efectuada en la jornada.
Semana ambiental: ciclopaseo ( 1 participante), taller de compostaje (3 participantes),  caminata (2 participantes),jardín vertical (1 participante), Museo del Mar (0 participantes), feria ambiental (5 participanes),saberes ancestrales (1 participante).</t>
  </si>
  <si>
    <t xml:space="preserve">Reporte de seguimiento meta ambiental </t>
  </si>
  <si>
    <t xml:space="preserve">https://gobiernobogota-my.sharepoint.com/:f:/g/personal/miguel_cardozo_gobiernobogota_gov_co/Em3Cl6hCPQhDioiu_JLgoPYBkPVfsju4ScZS7Z6vKKn1PQ?e=Q2RSJH 
</t>
  </si>
  <si>
    <t xml:space="preserve">Jornada de capacitacion dia del sistema de gestion 22 de junio </t>
  </si>
  <si>
    <t>Para el segundo  trimtestre de la vigencia 2023, el Plan de Gestión del proceso Gestión del Conocimiento alcanzó un nivel de desempeño del 100,00% y 61,06% del acumulado para la vigencia</t>
  </si>
  <si>
    <t xml:space="preserve">Reporte seguimento meta ambiental </t>
  </si>
  <si>
    <t xml:space="preserve">Se realizó jornada de capacitacion el dia 22 de junio de 2023. Listado de asistencia </t>
  </si>
  <si>
    <t>Un documento aprobado en el sistema de gestión: GCN-MR Matriz de riesgo del proceso de Gestión de Conocimiento, del 27  de septiembre con Caso HOLA  346062</t>
  </si>
  <si>
    <t>Capacitación Planeación Estratégica, MIPG y Mapa de Procesos</t>
  </si>
  <si>
    <t>Meta no programada. Cumplido a Junio 2023. Se entregó un informe en el primer trimestre para alcaldías locales y un informe del segundo trimestre para el nivel central. En este trimestre si bien no se tiene meta programada, se consolidó informe del primer semestre el cual se adjunta a manera complementaria para la vigencia 2023.</t>
  </si>
  <si>
    <t>https://gobiernobogota-my.sharepoint.com/:x:/r/personal/dora_guevara_gobiernobogota_gov_co/_layouts/15/Doc.aspx?sourcedoc=%7BB0416D6A-63C9-4D03-8FAC-C81167764AC4%7D&amp;file=10%2020231026_g-conocimiento_v6-trim%20III.xlsx&amp;action=default&amp;mobileredirect=true</t>
  </si>
  <si>
    <t>Se realizó la medición de empleo incluyente</t>
  </si>
  <si>
    <t>Se construyó el documento de evaluación de la Política Afro</t>
  </si>
  <si>
    <t>Informe trimestral de seguimiento a la actualización del inventario de publicaciones de la entidad
https://gobiernobogota.sharepoint.com/:f:/s/grOficinaAsesoradePlaneacion/EqI81uGpHvJIpTg-PvIHIr0BhiYIfLBvvUZ958mZUXmpzg?e=0ecHZ2</t>
  </si>
  <si>
    <t>Informe de Buenas Prácticas de la SDG
https://gobiernobogota.sharepoint.com/:f:/s/grOficinaAsesoradePlaneacion/Ephi0JYiU05PjvKtiXc5fWYBmKMpjFgz92gOAZ7TuuhhIA?e=f9cc22</t>
  </si>
  <si>
    <t>https://gobiernobogota.sharepoint.com/:f:/s/grOficinaAsesoradePlaneacion/EjD4wqmvbftKuusl3bqO_FsBhdK4l83vAcHercvqHyC7bw?e=RYqsEY</t>
  </si>
  <si>
    <t>https://gobiernobogota-my.sharepoint.com/:f:/g/personal/luis_viana_gobiernobogota_gov_co/Es1ngSU2QSRNncMil0pcILgBE0OLl74ZyCrA69vxJg6uJA?e=r5d3pv</t>
  </si>
  <si>
    <t>https://gobiernobogota-my.sharepoint.com/:f:/g/personal/luis_viana_gobiernobogota_gov_co/EgUJdY0Cs0FEq9l2toiA1RcBhSN2kGU_Dxr70wKvHMGGcw?e=siXept</t>
  </si>
  <si>
    <t>Listado de asistencia</t>
  </si>
  <si>
    <t>Listado maestros de documentos internos de la Secretaria de Gobierno</t>
  </si>
  <si>
    <t>31 de octubre de 2023</t>
  </si>
  <si>
    <t>Dos documentos aprobados en MATIZ que equivalen al 18% del año:
1)Nuevo documento aprobado en el sistema de gestión: GCN-IN006 Instrucciones para la Calidad de los Datos, del 30 marzo con Caso Hola No. 312622.
2)Procedimiento GCN-P011 MEDICIONES INSTITUCIONALES, del 06 de marzo con Caso Hola No. 307533.  Listado maestro de documentos</t>
  </si>
  <si>
    <t>Para el tercer de la vigencia 2023, el Plan de Gestión del proceso Gestión del Conocimiento alcanzó un nivel de desempeño del 100,00% y  90,99% del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</si>
</sst>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sz val="11"/>
      <name val="Calibri Light"/>
      <family val="2"/>
    </font>
    <font>
      <sz val="11"/>
      <name val="Calibri Light"/>
      <family val="2"/>
      <scheme val="maj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  <font>
      <sz val="11"/>
      <color theme="8" tint="-0.249977111117893"/>
      <name val="Calibri Light"/>
      <scheme val="major"/>
    </font>
    <font>
      <sz val="11"/>
      <color theme="1"/>
      <name val="Calibri Light"/>
      <scheme val="major"/>
    </font>
    <font>
      <u/>
      <sz val="8"/>
      <color theme="10"/>
      <name val="Calibri"/>
      <family val="2"/>
      <scheme val="minor"/>
    </font>
    <font>
      <sz val="11"/>
      <name val="Calibri Light"/>
    </font>
    <font>
      <sz val="11"/>
      <color theme="1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9" fontId="6" fillId="2" borderId="1" xfId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9" fontId="5" fillId="3" borderId="1" xfId="1" applyFont="1" applyFill="1" applyBorder="1" applyAlignment="1">
      <alignment wrapText="1"/>
    </xf>
    <xf numFmtId="9" fontId="5" fillId="3" borderId="1" xfId="1" applyFont="1" applyFill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9" fontId="6" fillId="2" borderId="1" xfId="1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0" fontId="5" fillId="3" borderId="1" xfId="1" applyNumberFormat="1" applyFont="1" applyFill="1" applyBorder="1" applyAlignment="1">
      <alignment horizontal="center" wrapText="1"/>
    </xf>
    <xf numFmtId="10" fontId="7" fillId="2" borderId="1" xfId="1" applyNumberFormat="1" applyFont="1" applyFill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left" vertical="center" wrapText="1"/>
    </xf>
    <xf numFmtId="0" fontId="1" fillId="9" borderId="1" xfId="0" applyFont="1" applyFill="1" applyBorder="1" applyAlignment="1">
      <alignment horizontal="justify" vertical="center" wrapText="1"/>
    </xf>
    <xf numFmtId="10" fontId="5" fillId="3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9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left" vertical="center" wrapText="1"/>
    </xf>
    <xf numFmtId="10" fontId="17" fillId="0" borderId="1" xfId="1" applyNumberFormat="1" applyFont="1" applyBorder="1" applyAlignment="1">
      <alignment horizontal="left" vertical="center" wrapText="1"/>
    </xf>
    <xf numFmtId="9" fontId="17" fillId="9" borderId="1" xfId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justify" vertical="center" wrapText="1"/>
    </xf>
    <xf numFmtId="0" fontId="18" fillId="0" borderId="1" xfId="2" applyFont="1" applyBorder="1" applyAlignment="1">
      <alignment horizontal="justify" vertical="center" wrapText="1"/>
    </xf>
    <xf numFmtId="164" fontId="17" fillId="0" borderId="1" xfId="1" applyNumberFormat="1" applyFont="1" applyBorder="1" applyAlignment="1">
      <alignment horizontal="left" vertical="center" wrapText="1"/>
    </xf>
    <xf numFmtId="1" fontId="17" fillId="9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left" vertical="center" wrapText="1"/>
    </xf>
    <xf numFmtId="10" fontId="17" fillId="0" borderId="1" xfId="0" applyNumberFormat="1" applyFont="1" applyBorder="1" applyAlignment="1">
      <alignment horizontal="left" vertical="center" wrapText="1"/>
    </xf>
    <xf numFmtId="0" fontId="18" fillId="0" borderId="1" xfId="3" applyFont="1" applyBorder="1" applyAlignment="1">
      <alignment horizontal="justify" vertical="center" wrapText="1"/>
    </xf>
    <xf numFmtId="164" fontId="17" fillId="9" borderId="1" xfId="1" applyNumberFormat="1" applyFont="1" applyFill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164" fontId="1" fillId="9" borderId="1" xfId="1" applyNumberFormat="1" applyFont="1" applyFill="1" applyBorder="1" applyAlignment="1">
      <alignment horizontal="justify" vertical="center" wrapText="1"/>
    </xf>
    <xf numFmtId="10" fontId="7" fillId="2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3" fillId="0" borderId="1" xfId="3" applyBorder="1" applyAlignment="1">
      <alignment horizontal="justify" vertical="center" wrapText="1"/>
    </xf>
    <xf numFmtId="0" fontId="21" fillId="0" borderId="1" xfId="3" applyFont="1" applyBorder="1" applyAlignment="1">
      <alignment horizontal="justify" vertical="center" wrapText="1"/>
    </xf>
    <xf numFmtId="0" fontId="1" fillId="9" borderId="13" xfId="0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0" fontId="20" fillId="0" borderId="1" xfId="1" applyNumberFormat="1" applyFont="1" applyBorder="1" applyAlignment="1">
      <alignment horizontal="justify" vertical="center" wrapText="1"/>
    </xf>
    <xf numFmtId="0" fontId="23" fillId="0" borderId="1" xfId="3" applyFont="1" applyBorder="1" applyAlignment="1">
      <alignment horizontal="justify" vertical="center" wrapText="1"/>
    </xf>
    <xf numFmtId="0" fontId="24" fillId="0" borderId="1" xfId="3" applyFont="1" applyBorder="1" applyAlignment="1">
      <alignment horizontal="justify" vertical="center" wrapText="1"/>
    </xf>
    <xf numFmtId="10" fontId="5" fillId="3" borderId="1" xfId="1" applyNumberFormat="1" applyFont="1" applyFill="1" applyBorder="1" applyAlignment="1">
      <alignment wrapText="1"/>
    </xf>
    <xf numFmtId="10" fontId="19" fillId="0" borderId="1" xfId="0" applyNumberFormat="1" applyFont="1" applyBorder="1" applyAlignment="1">
      <alignment horizontal="justify" vertical="center" wrapText="1"/>
    </xf>
    <xf numFmtId="1" fontId="17" fillId="0" borderId="1" xfId="1" applyNumberFormat="1" applyFont="1" applyBorder="1" applyAlignment="1">
      <alignment horizontal="left" vertical="center" wrapText="1"/>
    </xf>
    <xf numFmtId="1" fontId="20" fillId="0" borderId="1" xfId="1" applyNumberFormat="1" applyFont="1" applyBorder="1" applyAlignment="1">
      <alignment horizontal="justify" vertical="center" wrapText="1"/>
    </xf>
    <xf numFmtId="1" fontId="1" fillId="0" borderId="1" xfId="1" applyNumberFormat="1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5" fillId="9" borderId="1" xfId="0" applyFont="1" applyFill="1" applyBorder="1" applyAlignment="1">
      <alignment horizontal="justify" vertical="center"/>
    </xf>
    <xf numFmtId="0" fontId="16" fillId="9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5" fillId="9" borderId="13" xfId="0" applyFont="1" applyFill="1" applyBorder="1" applyAlignment="1">
      <alignment vertical="center" wrapText="1"/>
    </xf>
    <xf numFmtId="0" fontId="22" fillId="9" borderId="13" xfId="0" applyFont="1" applyFill="1" applyBorder="1" applyAlignment="1">
      <alignment vertical="center" wrapText="1"/>
    </xf>
  </cellXfs>
  <cellStyles count="4">
    <cellStyle name="Hipervínculo" xfId="3" builtinId="8"/>
    <cellStyle name="Hyperlink" xfId="2" xr:uid="{00000000-000B-0000-0000-000008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:f:/g/personal/luis_viana_gobiernobogota_gov_co/EgUJdY0Cs0FEq9l2toiA1RcBhSN2kGU_Dxr70wKvHMGGcw?e=siXept" TargetMode="External"/><Relationship Id="rId3" Type="http://schemas.openxmlformats.org/officeDocument/2006/relationships/hyperlink" Target="http://gaia.gobiernobogota.gov.co/proceso/gesti%C3%B3n-del-conocimiento" TargetMode="External"/><Relationship Id="rId7" Type="http://schemas.openxmlformats.org/officeDocument/2006/relationships/hyperlink" Target="../../../../../../../:f:/g/personal/luis_viana_gobiernobogota_gov_co/Es1ngSU2QSRNncMil0pcILgBE0OLl74ZyCrA69vxJg6uJA?e=r5d3pv" TargetMode="External"/><Relationship Id="rId12" Type="http://schemas.openxmlformats.org/officeDocument/2006/relationships/comments" Target="../comments1.xml"/><Relationship Id="rId2" Type="http://schemas.openxmlformats.org/officeDocument/2006/relationships/hyperlink" Target="../../../../../../../:f:/g/personal/miguel_cardozo_gobiernobogota_gov_co/Em3Cl6hCPQhDioiu_JLgoPYBkPVfsju4ScZS7Z6vKKn1PQ?e=Q2RSJH" TargetMode="External"/><Relationship Id="rId1" Type="http://schemas.openxmlformats.org/officeDocument/2006/relationships/hyperlink" Target="http://gaia.gobiernobogota.gov.co/proceso/gesti%C3%B3n-del-conocimiento" TargetMode="External"/><Relationship Id="rId6" Type="http://schemas.openxmlformats.org/officeDocument/2006/relationships/hyperlink" Target="https://gobiernobogota.sharepoint.com/:f:/s/grOficinaAsesoradePlaneacion/EjD4wqmvbftKuusl3bqO_FsBhdK4l83vAcHercvqHyC7bw?e=RYqsEY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../../../../../../../:x:/r/personal/dora_guevara_gobiernobogota_gov_co/_layouts/15/Doc.aspx?sourcedoc=%7BB0416D6A-63C9-4D03-8FAC-C81167764AC4%7D&amp;file=10%2020231026_g-conocimiento_v6-trim%20III.xlsx&amp;action=default&amp;mobileredirect=tru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../../../../../../../:x:/r/personal/dora_guevara_gobiernobogota_gov_co/_layouts/15/Doc.aspx?sourcedoc=%7BB0416D6A-63C9-4D03-8FAC-C81167764AC4%7D&amp;file=10%2020231026_g-conocimiento_v6-trim%20III.xlsx&amp;action=default&amp;mobileredirect=tru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6"/>
  <sheetViews>
    <sheetView tabSelected="1" topLeftCell="Q23" zoomScale="70" zoomScaleNormal="70" workbookViewId="0">
      <selection activeCell="AO37" sqref="AO3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2.140625" style="1" customWidth="1"/>
    <col min="9" max="9" width="18.42578125" style="1" customWidth="1"/>
    <col min="10" max="10" width="15.85546875" style="1" customWidth="1"/>
    <col min="11" max="14" width="8.8554687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hidden="1" customWidth="1"/>
    <col min="23" max="23" width="40.28515625" style="1" hidden="1" customWidth="1"/>
    <col min="24" max="25" width="16.5703125" style="1" hidden="1" customWidth="1"/>
    <col min="26" max="26" width="23.28515625" style="1" hidden="1" customWidth="1"/>
    <col min="27" max="27" width="16.5703125" style="1" hidden="1" customWidth="1"/>
    <col min="28" max="28" width="33.42578125" style="1" hidden="1" customWidth="1"/>
    <col min="29" max="29" width="16.5703125" style="1" hidden="1" customWidth="1"/>
    <col min="30" max="32" width="16.5703125" style="1" customWidth="1"/>
    <col min="33" max="33" width="43.7109375" style="1" customWidth="1"/>
    <col min="34" max="34" width="16.5703125" style="1" customWidth="1"/>
    <col min="35" max="36" width="22" style="1" hidden="1" customWidth="1"/>
    <col min="37" max="37" width="16.5703125" style="1" hidden="1" customWidth="1"/>
    <col min="38" max="38" width="34.85546875" style="1" hidden="1" customWidth="1"/>
    <col min="39" max="39" width="16.5703125" style="1" hidden="1" customWidth="1"/>
    <col min="40" max="40" width="16.5703125" style="1" customWidth="1"/>
    <col min="41" max="41" width="24.5703125" style="1" customWidth="1"/>
    <col min="42" max="42" width="21.28515625" style="1" customWidth="1"/>
    <col min="43" max="43" width="44" style="1" customWidth="1"/>
    <col min="44" max="16384" width="10.85546875" style="1"/>
  </cols>
  <sheetData>
    <row r="1" spans="1:43" s="30" customFormat="1" ht="70.5" customHeight="1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5" t="s">
        <v>1</v>
      </c>
      <c r="L1" s="125"/>
      <c r="M1" s="125"/>
      <c r="N1" s="125"/>
      <c r="O1" s="125"/>
    </row>
    <row r="2" spans="1:43" s="32" customFormat="1" ht="23.45" customHeight="1" x14ac:dyDescent="0.25">
      <c r="A2" s="127" t="s">
        <v>2</v>
      </c>
      <c r="B2" s="128"/>
      <c r="C2" s="128"/>
      <c r="D2" s="128"/>
      <c r="E2" s="128"/>
      <c r="F2" s="128"/>
      <c r="G2" s="128"/>
      <c r="H2" s="128"/>
      <c r="I2" s="128"/>
      <c r="J2" s="128"/>
      <c r="K2" s="31"/>
      <c r="L2" s="31"/>
      <c r="M2" s="31"/>
      <c r="N2" s="31"/>
      <c r="O2" s="31"/>
    </row>
    <row r="3" spans="1:43" s="30" customFormat="1" x14ac:dyDescent="0.25"/>
    <row r="4" spans="1:43" s="30" customFormat="1" ht="29.1" customHeight="1" x14ac:dyDescent="0.25">
      <c r="A4" s="129" t="s">
        <v>3</v>
      </c>
      <c r="B4" s="130"/>
      <c r="C4" s="135" t="s">
        <v>4</v>
      </c>
      <c r="D4" s="136"/>
      <c r="E4" s="143" t="s">
        <v>5</v>
      </c>
      <c r="F4" s="144"/>
      <c r="G4" s="144"/>
      <c r="H4" s="144"/>
      <c r="I4" s="144"/>
      <c r="J4" s="145"/>
    </row>
    <row r="5" spans="1:43" s="30" customFormat="1" ht="15" customHeight="1" x14ac:dyDescent="0.25">
      <c r="A5" s="131"/>
      <c r="B5" s="132"/>
      <c r="C5" s="137"/>
      <c r="D5" s="138"/>
      <c r="E5" s="2" t="s">
        <v>6</v>
      </c>
      <c r="F5" s="2" t="s">
        <v>7</v>
      </c>
      <c r="G5" s="143" t="s">
        <v>8</v>
      </c>
      <c r="H5" s="144"/>
      <c r="I5" s="144"/>
      <c r="J5" s="145"/>
    </row>
    <row r="6" spans="1:43" s="30" customFormat="1" x14ac:dyDescent="0.25">
      <c r="A6" s="131"/>
      <c r="B6" s="132"/>
      <c r="C6" s="137"/>
      <c r="D6" s="138"/>
      <c r="E6" s="33">
        <v>1</v>
      </c>
      <c r="F6" s="33" t="s">
        <v>9</v>
      </c>
      <c r="G6" s="146" t="s">
        <v>10</v>
      </c>
      <c r="H6" s="146"/>
      <c r="I6" s="146"/>
      <c r="J6" s="146"/>
    </row>
    <row r="7" spans="1:43" s="30" customFormat="1" ht="52.5" customHeight="1" x14ac:dyDescent="0.25">
      <c r="A7" s="131"/>
      <c r="B7" s="132"/>
      <c r="C7" s="137"/>
      <c r="D7" s="138"/>
      <c r="E7" s="33">
        <v>2</v>
      </c>
      <c r="F7" s="33" t="s">
        <v>11</v>
      </c>
      <c r="G7" s="146" t="s">
        <v>12</v>
      </c>
      <c r="H7" s="146"/>
      <c r="I7" s="146"/>
      <c r="J7" s="146"/>
    </row>
    <row r="8" spans="1:43" s="30" customFormat="1" ht="58.5" customHeight="1" x14ac:dyDescent="0.25">
      <c r="A8" s="133"/>
      <c r="B8" s="134"/>
      <c r="C8" s="139"/>
      <c r="D8" s="140"/>
      <c r="E8" s="33">
        <v>3</v>
      </c>
      <c r="F8" s="33" t="s">
        <v>120</v>
      </c>
      <c r="G8" s="141" t="s">
        <v>121</v>
      </c>
      <c r="H8" s="142"/>
      <c r="I8" s="142"/>
      <c r="J8" s="142"/>
    </row>
    <row r="9" spans="1:43" s="30" customFormat="1" ht="58.5" customHeight="1" x14ac:dyDescent="0.25">
      <c r="A9" s="47"/>
      <c r="B9" s="47"/>
      <c r="C9" s="48"/>
      <c r="D9" s="48"/>
      <c r="E9" s="33">
        <v>4</v>
      </c>
      <c r="F9" s="33" t="s">
        <v>123</v>
      </c>
      <c r="G9" s="141" t="s">
        <v>124</v>
      </c>
      <c r="H9" s="142"/>
      <c r="I9" s="142"/>
      <c r="J9" s="142"/>
    </row>
    <row r="10" spans="1:43" s="30" customFormat="1" ht="58.5" customHeight="1" x14ac:dyDescent="0.25">
      <c r="A10" s="47"/>
      <c r="B10" s="47"/>
      <c r="C10" s="48"/>
      <c r="D10" s="48"/>
      <c r="E10" s="33">
        <v>5</v>
      </c>
      <c r="F10" s="33" t="s">
        <v>125</v>
      </c>
      <c r="G10" s="147" t="s">
        <v>140</v>
      </c>
      <c r="H10" s="147"/>
      <c r="I10" s="147"/>
      <c r="J10" s="147"/>
    </row>
    <row r="11" spans="1:43" s="30" customFormat="1" ht="58.5" customHeight="1" x14ac:dyDescent="0.25">
      <c r="A11" s="47"/>
      <c r="B11" s="47"/>
      <c r="C11" s="48"/>
      <c r="D11" s="48"/>
      <c r="E11" s="82">
        <v>6</v>
      </c>
      <c r="F11" s="82" t="s">
        <v>156</v>
      </c>
      <c r="G11" s="148" t="s">
        <v>158</v>
      </c>
      <c r="H11" s="149"/>
      <c r="I11" s="149"/>
      <c r="J11" s="149"/>
    </row>
    <row r="12" spans="1:43" s="30" customFormat="1" x14ac:dyDescent="0.25"/>
    <row r="13" spans="1:43" ht="14.45" customHeight="1" x14ac:dyDescent="0.25">
      <c r="A13" s="122" t="s">
        <v>13</v>
      </c>
      <c r="B13" s="122"/>
      <c r="C13" s="122" t="s">
        <v>14</v>
      </c>
      <c r="D13" s="122"/>
      <c r="E13" s="122"/>
      <c r="F13" s="126" t="s">
        <v>15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2" t="s">
        <v>16</v>
      </c>
      <c r="R13" s="122"/>
      <c r="S13" s="122"/>
      <c r="T13" s="92" t="s">
        <v>17</v>
      </c>
      <c r="U13" s="93"/>
      <c r="V13" s="93"/>
      <c r="W13" s="93"/>
      <c r="X13" s="94"/>
      <c r="Y13" s="98" t="s">
        <v>18</v>
      </c>
      <c r="Z13" s="99"/>
      <c r="AA13" s="99"/>
      <c r="AB13" s="99"/>
      <c r="AC13" s="100"/>
      <c r="AD13" s="104" t="s">
        <v>19</v>
      </c>
      <c r="AE13" s="105"/>
      <c r="AF13" s="105"/>
      <c r="AG13" s="105"/>
      <c r="AH13" s="106"/>
      <c r="AI13" s="110" t="s">
        <v>20</v>
      </c>
      <c r="AJ13" s="111"/>
      <c r="AK13" s="111"/>
      <c r="AL13" s="111"/>
      <c r="AM13" s="112"/>
      <c r="AN13" s="116" t="s">
        <v>21</v>
      </c>
      <c r="AO13" s="117"/>
      <c r="AP13" s="117"/>
      <c r="AQ13" s="118"/>
    </row>
    <row r="14" spans="1:43" ht="14.45" customHeight="1" x14ac:dyDescent="0.25">
      <c r="A14" s="122"/>
      <c r="B14" s="122"/>
      <c r="C14" s="122"/>
      <c r="D14" s="122"/>
      <c r="E14" s="122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2"/>
      <c r="R14" s="122"/>
      <c r="S14" s="122"/>
      <c r="T14" s="95"/>
      <c r="U14" s="96"/>
      <c r="V14" s="96"/>
      <c r="W14" s="96"/>
      <c r="X14" s="97"/>
      <c r="Y14" s="101"/>
      <c r="Z14" s="102"/>
      <c r="AA14" s="102"/>
      <c r="AB14" s="102"/>
      <c r="AC14" s="103"/>
      <c r="AD14" s="107"/>
      <c r="AE14" s="108"/>
      <c r="AF14" s="108"/>
      <c r="AG14" s="108"/>
      <c r="AH14" s="109"/>
      <c r="AI14" s="113"/>
      <c r="AJ14" s="114"/>
      <c r="AK14" s="114"/>
      <c r="AL14" s="114"/>
      <c r="AM14" s="115"/>
      <c r="AN14" s="119"/>
      <c r="AO14" s="120"/>
      <c r="AP14" s="120"/>
      <c r="AQ14" s="121"/>
    </row>
    <row r="15" spans="1:43" ht="45" x14ac:dyDescent="0.25">
      <c r="A15" s="2" t="s">
        <v>22</v>
      </c>
      <c r="B15" s="2" t="s">
        <v>23</v>
      </c>
      <c r="C15" s="2" t="s">
        <v>24</v>
      </c>
      <c r="D15" s="2" t="s">
        <v>25</v>
      </c>
      <c r="E15" s="2" t="s">
        <v>26</v>
      </c>
      <c r="F15" s="19" t="s">
        <v>27</v>
      </c>
      <c r="G15" s="19" t="s">
        <v>28</v>
      </c>
      <c r="H15" s="19" t="s">
        <v>29</v>
      </c>
      <c r="I15" s="19" t="s">
        <v>30</v>
      </c>
      <c r="J15" s="19" t="s">
        <v>31</v>
      </c>
      <c r="K15" s="19" t="s">
        <v>32</v>
      </c>
      <c r="L15" s="19" t="s">
        <v>33</v>
      </c>
      <c r="M15" s="19" t="s">
        <v>34</v>
      </c>
      <c r="N15" s="19" t="s">
        <v>35</v>
      </c>
      <c r="O15" s="19" t="s">
        <v>36</v>
      </c>
      <c r="P15" s="19" t="s">
        <v>37</v>
      </c>
      <c r="Q15" s="2" t="s">
        <v>38</v>
      </c>
      <c r="R15" s="2" t="s">
        <v>39</v>
      </c>
      <c r="S15" s="2" t="s">
        <v>40</v>
      </c>
      <c r="T15" s="3" t="s">
        <v>41</v>
      </c>
      <c r="U15" s="3" t="s">
        <v>42</v>
      </c>
      <c r="V15" s="3" t="s">
        <v>43</v>
      </c>
      <c r="W15" s="3" t="s">
        <v>44</v>
      </c>
      <c r="X15" s="3" t="s">
        <v>45</v>
      </c>
      <c r="Y15" s="22" t="s">
        <v>41</v>
      </c>
      <c r="Z15" s="22" t="s">
        <v>42</v>
      </c>
      <c r="AA15" s="22" t="s">
        <v>43</v>
      </c>
      <c r="AB15" s="22" t="s">
        <v>44</v>
      </c>
      <c r="AC15" s="22" t="s">
        <v>45</v>
      </c>
      <c r="AD15" s="23" t="s">
        <v>41</v>
      </c>
      <c r="AE15" s="23" t="s">
        <v>42</v>
      </c>
      <c r="AF15" s="23" t="s">
        <v>43</v>
      </c>
      <c r="AG15" s="23" t="s">
        <v>44</v>
      </c>
      <c r="AH15" s="23" t="s">
        <v>45</v>
      </c>
      <c r="AI15" s="24" t="s">
        <v>41</v>
      </c>
      <c r="AJ15" s="24" t="s">
        <v>42</v>
      </c>
      <c r="AK15" s="24" t="s">
        <v>43</v>
      </c>
      <c r="AL15" s="24" t="s">
        <v>44</v>
      </c>
      <c r="AM15" s="24" t="s">
        <v>45</v>
      </c>
      <c r="AN15" s="4" t="s">
        <v>41</v>
      </c>
      <c r="AO15" s="4" t="s">
        <v>42</v>
      </c>
      <c r="AP15" s="4" t="s">
        <v>43</v>
      </c>
      <c r="AQ15" s="4" t="s">
        <v>44</v>
      </c>
    </row>
    <row r="16" spans="1:43" s="27" customFormat="1" ht="255" x14ac:dyDescent="0.25">
      <c r="A16" s="21">
        <v>1</v>
      </c>
      <c r="B16" s="20" t="s">
        <v>46</v>
      </c>
      <c r="C16" s="25" t="s">
        <v>47</v>
      </c>
      <c r="D16" s="20" t="s">
        <v>48</v>
      </c>
      <c r="E16" s="20" t="s">
        <v>49</v>
      </c>
      <c r="F16" s="20" t="s">
        <v>50</v>
      </c>
      <c r="G16" s="20" t="s">
        <v>51</v>
      </c>
      <c r="H16" s="28" t="s">
        <v>52</v>
      </c>
      <c r="I16" s="20" t="s">
        <v>53</v>
      </c>
      <c r="J16" s="20" t="s">
        <v>50</v>
      </c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20" t="s">
        <v>54</v>
      </c>
      <c r="Q16" s="20" t="s">
        <v>55</v>
      </c>
      <c r="R16" s="20" t="s">
        <v>56</v>
      </c>
      <c r="S16" s="20" t="s">
        <v>57</v>
      </c>
      <c r="T16" s="29">
        <f t="shared" ref="T16:T20" si="0">K16</f>
        <v>1</v>
      </c>
      <c r="U16" s="37">
        <v>1</v>
      </c>
      <c r="V16" s="38">
        <f>IF(U16/T16&gt;100%,100%,U16/T16)</f>
        <v>1</v>
      </c>
      <c r="W16" s="20" t="s">
        <v>58</v>
      </c>
      <c r="X16" s="20" t="s">
        <v>55</v>
      </c>
      <c r="Y16" s="29">
        <f t="shared" ref="Y16:Y20" si="1">L16</f>
        <v>1</v>
      </c>
      <c r="Z16" s="73">
        <v>1</v>
      </c>
      <c r="AA16" s="38">
        <f>IF(Z16/Y16&gt;100%,100%,Z16/Y16)</f>
        <v>1</v>
      </c>
      <c r="AB16" s="20" t="s">
        <v>126</v>
      </c>
      <c r="AC16" s="20" t="s">
        <v>127</v>
      </c>
      <c r="AD16" s="29">
        <f t="shared" ref="AD16:AD20" si="2">M16</f>
        <v>1</v>
      </c>
      <c r="AE16" s="37">
        <v>1</v>
      </c>
      <c r="AF16" s="28">
        <v>1</v>
      </c>
      <c r="AG16" s="20" t="s">
        <v>58</v>
      </c>
      <c r="AH16" s="20" t="s">
        <v>149</v>
      </c>
      <c r="AI16" s="29">
        <f t="shared" ref="AI16:AI20" si="3">N16</f>
        <v>1</v>
      </c>
      <c r="AJ16" s="37">
        <v>0</v>
      </c>
      <c r="AK16" s="38">
        <f>IF(AJ16/AI16&gt;100%,100%,AJ16/AI16)</f>
        <v>0</v>
      </c>
      <c r="AL16" s="20"/>
      <c r="AM16" s="20"/>
      <c r="AN16" s="39">
        <f t="shared" ref="AN16:AN20" si="4">O16</f>
        <v>1</v>
      </c>
      <c r="AO16" s="40">
        <f>AVERAGE(U16,Z16,AE16,AJ16)</f>
        <v>0.75</v>
      </c>
      <c r="AP16" s="41">
        <f>IF(AO16/AN16&gt;100%,100%,AO16/AN16)</f>
        <v>0.75</v>
      </c>
      <c r="AQ16" s="20" t="s">
        <v>58</v>
      </c>
    </row>
    <row r="17" spans="1:43" s="27" customFormat="1" ht="195" x14ac:dyDescent="0.25">
      <c r="A17" s="21">
        <v>1</v>
      </c>
      <c r="B17" s="20" t="s">
        <v>46</v>
      </c>
      <c r="C17" s="25" t="s">
        <v>59</v>
      </c>
      <c r="D17" s="20" t="s">
        <v>60</v>
      </c>
      <c r="E17" s="20" t="s">
        <v>49</v>
      </c>
      <c r="F17" s="20" t="s">
        <v>61</v>
      </c>
      <c r="G17" s="20" t="s">
        <v>62</v>
      </c>
      <c r="H17" s="20" t="s">
        <v>63</v>
      </c>
      <c r="I17" s="20" t="s">
        <v>64</v>
      </c>
      <c r="J17" s="20" t="s">
        <v>65</v>
      </c>
      <c r="K17" s="34">
        <v>0.53</v>
      </c>
      <c r="L17" s="34">
        <v>0.47</v>
      </c>
      <c r="M17" s="34">
        <v>0</v>
      </c>
      <c r="N17" s="34">
        <v>0</v>
      </c>
      <c r="O17" s="34">
        <v>1</v>
      </c>
      <c r="P17" s="20" t="s">
        <v>54</v>
      </c>
      <c r="Q17" s="20" t="s">
        <v>66</v>
      </c>
      <c r="R17" s="20" t="s">
        <v>56</v>
      </c>
      <c r="S17" s="20" t="s">
        <v>57</v>
      </c>
      <c r="T17" s="29">
        <f t="shared" si="0"/>
        <v>0.53</v>
      </c>
      <c r="U17" s="37">
        <v>0.53</v>
      </c>
      <c r="V17" s="38">
        <f t="shared" ref="V17" si="5">IF(U17/T17&gt;100%,100%,U17/T17)</f>
        <v>1</v>
      </c>
      <c r="W17" s="20" t="s">
        <v>67</v>
      </c>
      <c r="X17" s="20" t="s">
        <v>68</v>
      </c>
      <c r="Y17" s="29">
        <f t="shared" si="1"/>
        <v>0.47</v>
      </c>
      <c r="Z17" s="74">
        <v>0.47</v>
      </c>
      <c r="AA17" s="38">
        <f t="shared" ref="AA17:AA20" si="6">IF(Z17/Y17&gt;100%,100%,Z17/Y17)</f>
        <v>1</v>
      </c>
      <c r="AB17" s="20" t="s">
        <v>128</v>
      </c>
      <c r="AC17" s="20" t="s">
        <v>129</v>
      </c>
      <c r="AD17" s="26" t="s">
        <v>97</v>
      </c>
      <c r="AE17" s="20" t="s">
        <v>97</v>
      </c>
      <c r="AF17" s="20" t="s">
        <v>97</v>
      </c>
      <c r="AG17" s="20" t="s">
        <v>145</v>
      </c>
      <c r="AH17" s="20" t="s">
        <v>150</v>
      </c>
      <c r="AI17" s="26">
        <f t="shared" si="3"/>
        <v>0</v>
      </c>
      <c r="AJ17" s="20">
        <v>0</v>
      </c>
      <c r="AK17" s="20" t="e">
        <f t="shared" ref="AK17:AK20" si="7">IF(AJ17/AI17&gt;100%,100%,AJ17/AI17)</f>
        <v>#DIV/0!</v>
      </c>
      <c r="AL17" s="20"/>
      <c r="AM17" s="20"/>
      <c r="AN17" s="39">
        <f t="shared" si="4"/>
        <v>1</v>
      </c>
      <c r="AO17" s="40">
        <f>SUM(U17,Z17,AE17,AJ17)</f>
        <v>1</v>
      </c>
      <c r="AP17" s="41">
        <f t="shared" ref="AP17:AP23" si="8">IF(AO17/AN17&gt;100%,100%,AO17/AN17)</f>
        <v>1</v>
      </c>
      <c r="AQ17" s="20" t="s">
        <v>67</v>
      </c>
    </row>
    <row r="18" spans="1:43" s="27" customFormat="1" ht="135" x14ac:dyDescent="0.25">
      <c r="A18" s="21">
        <v>1</v>
      </c>
      <c r="B18" s="20" t="s">
        <v>46</v>
      </c>
      <c r="C18" s="25" t="s">
        <v>69</v>
      </c>
      <c r="D18" s="20" t="s">
        <v>70</v>
      </c>
      <c r="E18" s="20" t="s">
        <v>49</v>
      </c>
      <c r="F18" s="20" t="s">
        <v>71</v>
      </c>
      <c r="G18" s="20" t="s">
        <v>72</v>
      </c>
      <c r="H18" s="20">
        <v>0</v>
      </c>
      <c r="I18" s="20" t="s">
        <v>64</v>
      </c>
      <c r="J18" s="20" t="s">
        <v>73</v>
      </c>
      <c r="K18" s="35">
        <v>0</v>
      </c>
      <c r="L18" s="35">
        <v>0</v>
      </c>
      <c r="M18" s="35">
        <v>1</v>
      </c>
      <c r="N18" s="35">
        <v>0</v>
      </c>
      <c r="O18" s="35">
        <v>1</v>
      </c>
      <c r="P18" s="20" t="s">
        <v>54</v>
      </c>
      <c r="Q18" s="20" t="s">
        <v>74</v>
      </c>
      <c r="R18" s="20" t="s">
        <v>56</v>
      </c>
      <c r="S18" s="20" t="s">
        <v>75</v>
      </c>
      <c r="T18" s="26">
        <f t="shared" ref="T18:T19" si="9">K18</f>
        <v>0</v>
      </c>
      <c r="U18" s="20" t="s">
        <v>119</v>
      </c>
      <c r="V18" s="20" t="s">
        <v>119</v>
      </c>
      <c r="W18" s="36" t="s">
        <v>119</v>
      </c>
      <c r="X18" s="36" t="s">
        <v>119</v>
      </c>
      <c r="Y18" s="26">
        <f t="shared" ref="Y18:Y19" si="10">L18</f>
        <v>0</v>
      </c>
      <c r="Z18" s="49" t="s">
        <v>130</v>
      </c>
      <c r="AA18" s="20" t="s">
        <v>130</v>
      </c>
      <c r="AB18" s="20" t="s">
        <v>130</v>
      </c>
      <c r="AC18" s="20" t="s">
        <v>130</v>
      </c>
      <c r="AD18" s="26">
        <f t="shared" ref="AD18" si="11">M18</f>
        <v>1</v>
      </c>
      <c r="AE18" s="83">
        <v>1</v>
      </c>
      <c r="AF18" s="38">
        <f t="shared" ref="AF18" si="12">IF(AE18/AD18&gt;100%,100%,AE18/AD18)</f>
        <v>1</v>
      </c>
      <c r="AG18" s="20" t="s">
        <v>74</v>
      </c>
      <c r="AH18" s="80" t="s">
        <v>151</v>
      </c>
      <c r="AI18" s="26">
        <f t="shared" ref="AI18:AI19" si="13">N18</f>
        <v>0</v>
      </c>
      <c r="AJ18" s="83">
        <v>0</v>
      </c>
      <c r="AK18" s="20" t="e">
        <f t="shared" ref="AK18:AK19" si="14">IF(AJ18/AI18&gt;100%,100%,AJ18/AI18)</f>
        <v>#DIV/0!</v>
      </c>
      <c r="AL18" s="20"/>
      <c r="AM18" s="20"/>
      <c r="AN18" s="42">
        <f t="shared" ref="AN18:AN19" si="15">O18</f>
        <v>1</v>
      </c>
      <c r="AO18" s="40">
        <f>SUM(U18,Z18,AE18,AJ18)</f>
        <v>1</v>
      </c>
      <c r="AP18" s="41">
        <f t="shared" si="8"/>
        <v>1</v>
      </c>
      <c r="AQ18" s="20" t="s">
        <v>131</v>
      </c>
    </row>
    <row r="19" spans="1:43" s="27" customFormat="1" ht="168.75" x14ac:dyDescent="0.25">
      <c r="A19" s="21">
        <v>1</v>
      </c>
      <c r="B19" s="20" t="s">
        <v>46</v>
      </c>
      <c r="C19" s="25" t="s">
        <v>77</v>
      </c>
      <c r="D19" s="20" t="s">
        <v>78</v>
      </c>
      <c r="E19" s="20" t="s">
        <v>49</v>
      </c>
      <c r="F19" s="20" t="s">
        <v>79</v>
      </c>
      <c r="G19" s="20" t="s">
        <v>80</v>
      </c>
      <c r="H19" s="20">
        <v>0</v>
      </c>
      <c r="I19" s="20" t="s">
        <v>64</v>
      </c>
      <c r="J19" s="20" t="s">
        <v>80</v>
      </c>
      <c r="K19" s="35">
        <v>0</v>
      </c>
      <c r="L19" s="35">
        <v>1</v>
      </c>
      <c r="M19" s="35">
        <v>1</v>
      </c>
      <c r="N19" s="35">
        <v>0</v>
      </c>
      <c r="O19" s="35">
        <v>2</v>
      </c>
      <c r="P19" s="20" t="s">
        <v>54</v>
      </c>
      <c r="Q19" s="20" t="s">
        <v>81</v>
      </c>
      <c r="R19" s="20" t="s">
        <v>82</v>
      </c>
      <c r="S19" s="20" t="s">
        <v>83</v>
      </c>
      <c r="T19" s="26">
        <f t="shared" si="9"/>
        <v>0</v>
      </c>
      <c r="U19" s="20" t="s">
        <v>119</v>
      </c>
      <c r="V19" s="20" t="s">
        <v>119</v>
      </c>
      <c r="W19" s="21" t="s">
        <v>119</v>
      </c>
      <c r="X19" s="36" t="s">
        <v>119</v>
      </c>
      <c r="Y19" s="26">
        <f t="shared" si="10"/>
        <v>1</v>
      </c>
      <c r="Z19" s="74">
        <v>1</v>
      </c>
      <c r="AA19" s="38">
        <f t="shared" ref="AA19" si="16">IF(Z19/Y19&gt;100%,100%,Z19/Y19)</f>
        <v>1</v>
      </c>
      <c r="AB19" s="20" t="s">
        <v>132</v>
      </c>
      <c r="AC19" s="81" t="s">
        <v>146</v>
      </c>
      <c r="AD19" s="26">
        <f>M19</f>
        <v>1</v>
      </c>
      <c r="AE19" s="90">
        <v>1</v>
      </c>
      <c r="AF19" s="84">
        <f>IF(AE19/AD19&gt;100%,100%,AE19/AD19)</f>
        <v>1</v>
      </c>
      <c r="AG19" s="20" t="s">
        <v>148</v>
      </c>
      <c r="AH19" s="80" t="s">
        <v>152</v>
      </c>
      <c r="AI19" s="26">
        <f t="shared" si="13"/>
        <v>0</v>
      </c>
      <c r="AJ19" s="83">
        <v>0</v>
      </c>
      <c r="AK19" s="20" t="e">
        <f t="shared" si="14"/>
        <v>#DIV/0!</v>
      </c>
      <c r="AL19" s="20"/>
      <c r="AM19" s="20"/>
      <c r="AN19" s="42">
        <f t="shared" si="15"/>
        <v>2</v>
      </c>
      <c r="AO19" s="91">
        <f>SUM(U19,Z19,AE19,AJ19)</f>
        <v>2</v>
      </c>
      <c r="AP19" s="41">
        <v>1</v>
      </c>
      <c r="AQ19" s="20" t="s">
        <v>122</v>
      </c>
    </row>
    <row r="20" spans="1:43" s="27" customFormat="1" ht="168.75" x14ac:dyDescent="0.25">
      <c r="A20" s="21">
        <v>1</v>
      </c>
      <c r="B20" s="20" t="s">
        <v>46</v>
      </c>
      <c r="C20" s="25" t="s">
        <v>84</v>
      </c>
      <c r="D20" s="20" t="s">
        <v>85</v>
      </c>
      <c r="E20" s="20" t="s">
        <v>49</v>
      </c>
      <c r="F20" s="20" t="s">
        <v>86</v>
      </c>
      <c r="G20" s="20" t="s">
        <v>86</v>
      </c>
      <c r="H20" s="20">
        <v>0</v>
      </c>
      <c r="I20" s="20" t="s">
        <v>64</v>
      </c>
      <c r="J20" s="20" t="s">
        <v>86</v>
      </c>
      <c r="K20" s="35">
        <v>0</v>
      </c>
      <c r="L20" s="35">
        <v>1</v>
      </c>
      <c r="M20" s="35">
        <v>1</v>
      </c>
      <c r="N20" s="35">
        <v>0</v>
      </c>
      <c r="O20" s="35">
        <v>2</v>
      </c>
      <c r="P20" s="20" t="s">
        <v>54</v>
      </c>
      <c r="Q20" s="20" t="s">
        <v>87</v>
      </c>
      <c r="R20" s="20" t="s">
        <v>82</v>
      </c>
      <c r="S20" s="20" t="s">
        <v>83</v>
      </c>
      <c r="T20" s="26">
        <f t="shared" si="0"/>
        <v>0</v>
      </c>
      <c r="U20" s="20" t="s">
        <v>119</v>
      </c>
      <c r="V20" s="20" t="s">
        <v>119</v>
      </c>
      <c r="W20" s="21" t="s">
        <v>119</v>
      </c>
      <c r="X20" s="36" t="s">
        <v>119</v>
      </c>
      <c r="Y20" s="26">
        <f t="shared" si="1"/>
        <v>1</v>
      </c>
      <c r="Z20" s="74">
        <v>1</v>
      </c>
      <c r="AA20" s="38">
        <f t="shared" si="6"/>
        <v>1</v>
      </c>
      <c r="AB20" s="20" t="s">
        <v>133</v>
      </c>
      <c r="AC20" s="81" t="s">
        <v>146</v>
      </c>
      <c r="AD20" s="26">
        <f t="shared" si="2"/>
        <v>1</v>
      </c>
      <c r="AE20" s="20">
        <v>1</v>
      </c>
      <c r="AF20" s="38">
        <f>IF(AE20/AD20&gt;100%,100%,AE20/AD20)</f>
        <v>1</v>
      </c>
      <c r="AG20" s="20" t="s">
        <v>147</v>
      </c>
      <c r="AH20" s="80" t="s">
        <v>153</v>
      </c>
      <c r="AI20" s="26">
        <f t="shared" si="3"/>
        <v>0</v>
      </c>
      <c r="AJ20" s="20">
        <v>0</v>
      </c>
      <c r="AK20" s="20" t="e">
        <f t="shared" si="7"/>
        <v>#DIV/0!</v>
      </c>
      <c r="AL20" s="20"/>
      <c r="AM20" s="20"/>
      <c r="AN20" s="42">
        <f t="shared" si="4"/>
        <v>2</v>
      </c>
      <c r="AO20" s="91">
        <f>SUM(U20,Z20,AE20,AJ20)</f>
        <v>2</v>
      </c>
      <c r="AP20" s="41">
        <f t="shared" si="8"/>
        <v>1</v>
      </c>
      <c r="AQ20" s="20" t="s">
        <v>122</v>
      </c>
    </row>
    <row r="21" spans="1:43" s="5" customFormat="1" ht="15.75" x14ac:dyDescent="0.25">
      <c r="A21" s="10"/>
      <c r="B21" s="10"/>
      <c r="C21" s="10"/>
      <c r="D21" s="13" t="s">
        <v>88</v>
      </c>
      <c r="E21" s="10"/>
      <c r="F21" s="10"/>
      <c r="G21" s="10"/>
      <c r="H21" s="10"/>
      <c r="I21" s="10"/>
      <c r="J21" s="10"/>
      <c r="K21" s="14"/>
      <c r="L21" s="14"/>
      <c r="M21" s="14"/>
      <c r="N21" s="14"/>
      <c r="O21" s="14"/>
      <c r="P21" s="10"/>
      <c r="Q21" s="10"/>
      <c r="R21" s="10"/>
      <c r="S21" s="10"/>
      <c r="T21" s="14"/>
      <c r="U21" s="14"/>
      <c r="V21" s="43">
        <f>AVERAGE(V16:V20)*80%</f>
        <v>0.8</v>
      </c>
      <c r="W21" s="14"/>
      <c r="X21" s="14"/>
      <c r="Y21" s="14"/>
      <c r="Z21" s="14"/>
      <c r="AA21" s="14">
        <f>AVERAGE(AA16:AA20)*80%</f>
        <v>0.8</v>
      </c>
      <c r="AB21" s="14"/>
      <c r="AC21" s="14"/>
      <c r="AD21" s="14"/>
      <c r="AE21" s="14"/>
      <c r="AF21" s="14">
        <f>AVERAGE(AF16:AF20)*80%</f>
        <v>0.8</v>
      </c>
      <c r="AG21" s="14"/>
      <c r="AH21" s="14"/>
      <c r="AI21" s="14"/>
      <c r="AJ21" s="14"/>
      <c r="AK21" s="14" t="e">
        <f>AVERAGE(AK16:AK20)*80%</f>
        <v>#DIV/0!</v>
      </c>
      <c r="AL21" s="10"/>
      <c r="AM21" s="10"/>
      <c r="AN21" s="15"/>
      <c r="AO21" s="15"/>
      <c r="AP21" s="43">
        <f>AVERAGE(AP16:AP20)*80%</f>
        <v>0.76</v>
      </c>
      <c r="AQ21" s="10"/>
    </row>
    <row r="22" spans="1:43" s="27" customFormat="1" ht="285" x14ac:dyDescent="0.25">
      <c r="A22" s="51">
        <v>7</v>
      </c>
      <c r="B22" s="52" t="s">
        <v>89</v>
      </c>
      <c r="C22" s="51" t="s">
        <v>90</v>
      </c>
      <c r="D22" s="52" t="s">
        <v>91</v>
      </c>
      <c r="E22" s="52" t="s">
        <v>92</v>
      </c>
      <c r="F22" s="52" t="s">
        <v>93</v>
      </c>
      <c r="G22" s="52" t="s">
        <v>94</v>
      </c>
      <c r="H22" s="53" t="s">
        <v>95</v>
      </c>
      <c r="I22" s="54" t="s">
        <v>53</v>
      </c>
      <c r="J22" s="52" t="s">
        <v>96</v>
      </c>
      <c r="K22" s="55" t="s">
        <v>97</v>
      </c>
      <c r="L22" s="55">
        <v>0.8</v>
      </c>
      <c r="M22" s="55" t="s">
        <v>97</v>
      </c>
      <c r="N22" s="55">
        <v>0.8</v>
      </c>
      <c r="O22" s="55">
        <v>0.8</v>
      </c>
      <c r="P22" s="52" t="s">
        <v>54</v>
      </c>
      <c r="Q22" s="56" t="s">
        <v>98</v>
      </c>
      <c r="R22" s="56" t="s">
        <v>99</v>
      </c>
      <c r="S22" s="56" t="s">
        <v>100</v>
      </c>
      <c r="T22" s="56" t="str">
        <f>K22</f>
        <v>No programada</v>
      </c>
      <c r="U22" s="57">
        <v>0</v>
      </c>
      <c r="V22" s="56" t="str">
        <f>M22</f>
        <v>No programada</v>
      </c>
      <c r="W22" s="51" t="s">
        <v>97</v>
      </c>
      <c r="X22" s="52" t="s">
        <v>76</v>
      </c>
      <c r="Y22" s="58">
        <f>L22</f>
        <v>0.8</v>
      </c>
      <c r="Z22" s="72">
        <v>0.83</v>
      </c>
      <c r="AA22" s="59">
        <f t="shared" ref="AA22:AA24" si="17">IF(Z22/Y22&gt;100%,100%,Z22/Y22)</f>
        <v>1</v>
      </c>
      <c r="AB22" s="52" t="s">
        <v>136</v>
      </c>
      <c r="AC22" s="52" t="s">
        <v>137</v>
      </c>
      <c r="AD22" s="76" t="s">
        <v>97</v>
      </c>
      <c r="AE22" s="77" t="s">
        <v>97</v>
      </c>
      <c r="AF22" s="76" t="str">
        <f>W22</f>
        <v>No programada</v>
      </c>
      <c r="AG22" s="78" t="s">
        <v>97</v>
      </c>
      <c r="AH22" s="52" t="s">
        <v>119</v>
      </c>
      <c r="AI22" s="58">
        <f>N22</f>
        <v>0.8</v>
      </c>
      <c r="AJ22" s="53">
        <v>0</v>
      </c>
      <c r="AK22" s="52">
        <f t="shared" ref="AK22:AK24" si="18">IF(AJ22/AI22&gt;100%,100%,AJ22/AI22)</f>
        <v>0</v>
      </c>
      <c r="AL22" s="52"/>
      <c r="AM22" s="52"/>
      <c r="AN22" s="61">
        <f>O22</f>
        <v>0.8</v>
      </c>
      <c r="AO22" s="62">
        <v>0.41499999999999998</v>
      </c>
      <c r="AP22" s="63">
        <f t="shared" si="8"/>
        <v>0.51874999999999993</v>
      </c>
      <c r="AQ22" s="51" t="s">
        <v>141</v>
      </c>
    </row>
    <row r="23" spans="1:43" s="27" customFormat="1" ht="150" x14ac:dyDescent="0.25">
      <c r="A23" s="51">
        <v>7</v>
      </c>
      <c r="B23" s="52" t="s">
        <v>89</v>
      </c>
      <c r="C23" s="51" t="s">
        <v>101</v>
      </c>
      <c r="D23" s="52" t="s">
        <v>102</v>
      </c>
      <c r="E23" s="52" t="s">
        <v>92</v>
      </c>
      <c r="F23" s="52" t="s">
        <v>103</v>
      </c>
      <c r="G23" s="52" t="s">
        <v>104</v>
      </c>
      <c r="H23" s="53" t="s">
        <v>105</v>
      </c>
      <c r="I23" s="54" t="s">
        <v>64</v>
      </c>
      <c r="J23" s="52" t="s">
        <v>103</v>
      </c>
      <c r="K23" s="64">
        <v>0.18</v>
      </c>
      <c r="L23" s="64">
        <v>0.46</v>
      </c>
      <c r="M23" s="64">
        <v>0.09</v>
      </c>
      <c r="N23" s="64">
        <v>0.27</v>
      </c>
      <c r="O23" s="64">
        <v>1</v>
      </c>
      <c r="P23" s="52" t="s">
        <v>54</v>
      </c>
      <c r="Q23" s="56" t="s">
        <v>106</v>
      </c>
      <c r="R23" s="56" t="s">
        <v>107</v>
      </c>
      <c r="S23" s="56" t="s">
        <v>100</v>
      </c>
      <c r="T23" s="53">
        <f>K23</f>
        <v>0.18</v>
      </c>
      <c r="U23" s="57">
        <v>0.18</v>
      </c>
      <c r="V23" s="65">
        <f t="shared" ref="V23" si="19">IF(U23/T23&gt;100%,100%,U23/T23)</f>
        <v>1</v>
      </c>
      <c r="W23" s="56" t="s">
        <v>108</v>
      </c>
      <c r="X23" s="66" t="s">
        <v>109</v>
      </c>
      <c r="Y23" s="58">
        <f>L23</f>
        <v>0.46</v>
      </c>
      <c r="Z23" s="72">
        <v>0.46</v>
      </c>
      <c r="AA23" s="59">
        <f t="shared" si="17"/>
        <v>1</v>
      </c>
      <c r="AB23" s="52" t="s">
        <v>134</v>
      </c>
      <c r="AC23" s="52" t="s">
        <v>135</v>
      </c>
      <c r="AD23" s="58">
        <f>M23</f>
        <v>0.09</v>
      </c>
      <c r="AE23" s="53">
        <v>0.09</v>
      </c>
      <c r="AF23" s="65">
        <v>1</v>
      </c>
      <c r="AG23" s="52" t="s">
        <v>143</v>
      </c>
      <c r="AH23" s="86" t="s">
        <v>155</v>
      </c>
      <c r="AI23" s="58">
        <f>N23</f>
        <v>0.27</v>
      </c>
      <c r="AJ23" s="52">
        <v>0</v>
      </c>
      <c r="AK23" s="52">
        <f t="shared" si="18"/>
        <v>0</v>
      </c>
      <c r="AL23" s="52"/>
      <c r="AM23" s="52"/>
      <c r="AN23" s="61">
        <f>O23</f>
        <v>1</v>
      </c>
      <c r="AO23" s="67">
        <f>SUM(U23,Z23,AE23,AJ23)</f>
        <v>0.73</v>
      </c>
      <c r="AP23" s="63">
        <f t="shared" si="8"/>
        <v>0.73</v>
      </c>
      <c r="AQ23" s="56" t="s">
        <v>157</v>
      </c>
    </row>
    <row r="24" spans="1:43" s="27" customFormat="1" ht="120" x14ac:dyDescent="0.25">
      <c r="A24" s="51">
        <v>7</v>
      </c>
      <c r="B24" s="52" t="s">
        <v>89</v>
      </c>
      <c r="C24" s="51" t="s">
        <v>110</v>
      </c>
      <c r="D24" s="52" t="s">
        <v>111</v>
      </c>
      <c r="E24" s="52" t="s">
        <v>92</v>
      </c>
      <c r="F24" s="52" t="s">
        <v>112</v>
      </c>
      <c r="G24" s="52" t="s">
        <v>113</v>
      </c>
      <c r="H24" s="52" t="s">
        <v>52</v>
      </c>
      <c r="I24" s="54" t="s">
        <v>64</v>
      </c>
      <c r="J24" s="52" t="s">
        <v>112</v>
      </c>
      <c r="K24" s="68">
        <v>0</v>
      </c>
      <c r="L24" s="68">
        <v>1</v>
      </c>
      <c r="M24" s="68">
        <v>1</v>
      </c>
      <c r="N24" s="68">
        <v>0</v>
      </c>
      <c r="O24" s="68">
        <v>2</v>
      </c>
      <c r="P24" s="52" t="s">
        <v>54</v>
      </c>
      <c r="Q24" s="52" t="s">
        <v>114</v>
      </c>
      <c r="R24" s="52" t="s">
        <v>114</v>
      </c>
      <c r="S24" s="52" t="s">
        <v>115</v>
      </c>
      <c r="T24" s="56">
        <f>K24</f>
        <v>0</v>
      </c>
      <c r="U24" s="69">
        <v>0</v>
      </c>
      <c r="V24" s="70" t="s">
        <v>119</v>
      </c>
      <c r="W24" s="51" t="s">
        <v>97</v>
      </c>
      <c r="X24" s="52" t="s">
        <v>76</v>
      </c>
      <c r="Y24" s="60">
        <f>L24</f>
        <v>1</v>
      </c>
      <c r="Z24" s="54">
        <v>1</v>
      </c>
      <c r="AA24" s="59">
        <f t="shared" si="17"/>
        <v>1</v>
      </c>
      <c r="AB24" s="71" t="s">
        <v>138</v>
      </c>
      <c r="AC24" s="52" t="s">
        <v>139</v>
      </c>
      <c r="AD24" s="60">
        <f>M24</f>
        <v>1</v>
      </c>
      <c r="AE24" s="79">
        <v>1</v>
      </c>
      <c r="AF24" s="88">
        <v>1</v>
      </c>
      <c r="AG24" s="79" t="s">
        <v>144</v>
      </c>
      <c r="AH24" s="85" t="s">
        <v>154</v>
      </c>
      <c r="AI24" s="60">
        <f>N24</f>
        <v>0</v>
      </c>
      <c r="AJ24" s="52">
        <v>0</v>
      </c>
      <c r="AK24" s="52" t="e">
        <f t="shared" si="18"/>
        <v>#DIV/0!</v>
      </c>
      <c r="AL24" s="52"/>
      <c r="AM24" s="52"/>
      <c r="AN24" s="69">
        <f>O24</f>
        <v>2</v>
      </c>
      <c r="AO24" s="89">
        <f>SUM(U24,Z24,AE24,AJ24)</f>
        <v>2</v>
      </c>
      <c r="AP24" s="63">
        <f t="shared" ref="AP24" si="20">IF(AO24/AN24&gt;100%,100%,AO24/AN24)</f>
        <v>1</v>
      </c>
      <c r="AQ24" s="51" t="s">
        <v>142</v>
      </c>
    </row>
    <row r="25" spans="1:43" s="5" customFormat="1" ht="15.75" x14ac:dyDescent="0.25">
      <c r="A25" s="10"/>
      <c r="B25" s="10"/>
      <c r="C25" s="10"/>
      <c r="D25" s="11" t="s">
        <v>116</v>
      </c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1"/>
      <c r="Q25" s="10"/>
      <c r="R25" s="10"/>
      <c r="S25" s="10"/>
      <c r="T25" s="12"/>
      <c r="U25" s="12"/>
      <c r="V25" s="43">
        <f>AVERAGE(V22:V24)*20%</f>
        <v>0.2</v>
      </c>
      <c r="W25" s="10"/>
      <c r="X25" s="10"/>
      <c r="Y25" s="12"/>
      <c r="Z25" s="12"/>
      <c r="AA25" s="50">
        <f>AVERAGE(AA22:AA24)*20%</f>
        <v>0.2</v>
      </c>
      <c r="AB25" s="10"/>
      <c r="AC25" s="10"/>
      <c r="AD25" s="12"/>
      <c r="AE25" s="12"/>
      <c r="AF25" s="87">
        <f>AVERAGE(AF22:AF24)*20%</f>
        <v>0.2</v>
      </c>
      <c r="AG25" s="10"/>
      <c r="AH25" s="10"/>
      <c r="AI25" s="12"/>
      <c r="AJ25" s="12"/>
      <c r="AK25" s="45" t="e">
        <f>AVERAGE(AK22:AK24)*20%</f>
        <v>#DIV/0!</v>
      </c>
      <c r="AL25" s="10"/>
      <c r="AM25" s="10"/>
      <c r="AN25" s="16"/>
      <c r="AO25" s="16"/>
      <c r="AP25" s="45">
        <f>AVERAGE(AP22:AP24)*20%</f>
        <v>0.14991666666666667</v>
      </c>
      <c r="AQ25" s="10"/>
    </row>
    <row r="26" spans="1:43" s="9" customFormat="1" ht="18.75" x14ac:dyDescent="0.3">
      <c r="A26" s="6"/>
      <c r="B26" s="6"/>
      <c r="C26" s="6"/>
      <c r="D26" s="7" t="s">
        <v>117</v>
      </c>
      <c r="E26" s="6"/>
      <c r="F26" s="6"/>
      <c r="G26" s="6"/>
      <c r="H26" s="6"/>
      <c r="I26" s="6"/>
      <c r="J26" s="6"/>
      <c r="K26" s="8"/>
      <c r="L26" s="8"/>
      <c r="M26" s="8"/>
      <c r="N26" s="8"/>
      <c r="O26" s="8"/>
      <c r="P26" s="6"/>
      <c r="Q26" s="6"/>
      <c r="R26" s="6"/>
      <c r="S26" s="6"/>
      <c r="T26" s="8"/>
      <c r="U26" s="8"/>
      <c r="V26" s="44">
        <f>V21+V25</f>
        <v>1</v>
      </c>
      <c r="W26" s="6"/>
      <c r="X26" s="6"/>
      <c r="Y26" s="8"/>
      <c r="Z26" s="8"/>
      <c r="AA26" s="75">
        <f>AA21+AA25</f>
        <v>1</v>
      </c>
      <c r="AB26" s="6"/>
      <c r="AC26" s="6"/>
      <c r="AD26" s="8"/>
      <c r="AE26" s="8"/>
      <c r="AF26" s="75">
        <f>AF21+AF25</f>
        <v>1</v>
      </c>
      <c r="AG26" s="6"/>
      <c r="AH26" s="6"/>
      <c r="AI26" s="8"/>
      <c r="AJ26" s="8"/>
      <c r="AK26" s="18" t="e">
        <f>AK21+AK25</f>
        <v>#DIV/0!</v>
      </c>
      <c r="AL26" s="6"/>
      <c r="AM26" s="6"/>
      <c r="AN26" s="17"/>
      <c r="AO26" s="17"/>
      <c r="AP26" s="46">
        <f>AP21+AP25</f>
        <v>0.90991666666666671</v>
      </c>
      <c r="AQ26" s="6"/>
    </row>
  </sheetData>
  <mergeCells count="22">
    <mergeCell ref="Q13:S14"/>
    <mergeCell ref="E4:J4"/>
    <mergeCell ref="G5:J5"/>
    <mergeCell ref="G6:J6"/>
    <mergeCell ref="G7:J7"/>
    <mergeCell ref="G8:J8"/>
    <mergeCell ref="G10:J10"/>
    <mergeCell ref="G11:J11"/>
    <mergeCell ref="A13:B14"/>
    <mergeCell ref="A1:J1"/>
    <mergeCell ref="K1:O1"/>
    <mergeCell ref="C13:E14"/>
    <mergeCell ref="F13:P14"/>
    <mergeCell ref="A2:J2"/>
    <mergeCell ref="A4:B8"/>
    <mergeCell ref="C4:D8"/>
    <mergeCell ref="G9:J9"/>
    <mergeCell ref="T13:X14"/>
    <mergeCell ref="Y13:AC14"/>
    <mergeCell ref="AD13:AH14"/>
    <mergeCell ref="AI13:AM14"/>
    <mergeCell ref="AN13:AQ14"/>
  </mergeCells>
  <dataValidations count="1">
    <dataValidation allowBlank="1" showInputMessage="1" showErrorMessage="1" error="Escriba un texto " promptTitle="Cualquier contenido" sqref="E15 E3:E12" xr:uid="{AB2F453D-9BA8-4F99-93AD-20B9F2FA7BA6}"/>
  </dataValidations>
  <hyperlinks>
    <hyperlink ref="X23" r:id="rId1" xr:uid="{FA514A05-D9D9-4F34-AD67-03DFFAFF83A7}"/>
    <hyperlink ref="AB24" r:id="rId2" xr:uid="{A65E4602-39F1-4F3B-9708-974D8198B4FC}"/>
    <hyperlink ref="AH23" r:id="rId3" display="http://gaia.gobiernobogota.gov.co/proceso/gesti%C3%B3n-del-conocimiento" xr:uid="{7925F06E-C98F-4E22-B5AA-BD4958A5B168}"/>
    <hyperlink ref="AC19" r:id="rId4" xr:uid="{2D0BA1A2-E7D6-4B52-8B8D-AA59537D556D}"/>
    <hyperlink ref="AC20" r:id="rId5" xr:uid="{2194FB7F-7E11-4C00-BDD6-AA8D63560C7E}"/>
    <hyperlink ref="AH18" r:id="rId6" xr:uid="{791FAE3D-DA4C-46E3-923A-4510F0F3032D}"/>
    <hyperlink ref="AH19" r:id="rId7" xr:uid="{80E994ED-E772-4928-B40F-64F303BA4089}"/>
    <hyperlink ref="AH20" r:id="rId8" xr:uid="{34E11882-C8CA-453D-AEC1-DD26EC1378CB}"/>
  </hyperlinks>
  <pageMargins left="0.7" right="0.7" top="0.75" bottom="0.75" header="0.3" footer="0.3"/>
  <pageSetup paperSize="9" orientation="portrait" r:id="rId9"/>
  <drawing r:id="rId10"/>
  <legacyDrawing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E13:E14 E16:E21 E25:E1048576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49</v>
      </c>
    </row>
    <row r="3" spans="1:1" x14ac:dyDescent="0.25">
      <c r="A3" t="s">
        <v>118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infopath/2007/PartnerControls"/>
    <ds:schemaRef ds:uri="http://www.w3.org/XML/1998/namespace"/>
    <ds:schemaRef ds:uri="d6eaa91c-3afb-4015-aba1-5ff992c1a5ca"/>
    <ds:schemaRef ds:uri="http://purl.org/dc/elements/1.1/"/>
    <ds:schemaRef ds:uri="http://schemas.microsoft.com/office/2006/documentManagement/types"/>
    <ds:schemaRef ds:uri="http://schemas.microsoft.com/office/2006/metadata/properties"/>
    <ds:schemaRef ds:uri="4d1d2e24-7be0-47eb-a1db-99cc6d75caff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2023-11-14T20:53:57Z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