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gobiernobogota-my.sharepoint.com/personal/dora_guevara_gobiernobogota_gov_co/Documents/1.OAP/PLAN DE GESTION 2023_NC/Nivel Central/05. Evaluacion independiente/"/>
    </mc:Choice>
  </mc:AlternateContent>
  <xr:revisionPtr revIDLastSave="5" documentId="8_{39A7835C-BF7C-4069-9D76-E734315D96DD}" xr6:coauthVersionLast="47" xr6:coauthVersionMax="47" xr10:uidLastSave="{4E2DDDF3-9E8A-418A-9EA5-F5E8D007EBB2}"/>
  <bookViews>
    <workbookView xWindow="-120" yWindow="-120" windowWidth="20730" windowHeight="11040" xr2:uid="{00000000-000D-0000-FFFF-FFFF00000000}"/>
  </bookViews>
  <sheets>
    <sheet name="Hoja1" sheetId="1" r:id="rId1"/>
    <sheet name="Lista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22" i="1" l="1"/>
  <c r="AO17" i="1"/>
  <c r="AP17" i="1" s="1"/>
  <c r="AO19" i="1"/>
  <c r="AP19" i="1" s="1"/>
  <c r="AO18" i="1"/>
  <c r="AP18" i="1" s="1"/>
  <c r="AO15" i="1"/>
  <c r="AP15" i="1" s="1"/>
  <c r="AP16" i="1" s="1"/>
  <c r="AA19" i="1"/>
  <c r="AA18" i="1"/>
  <c r="AA17" i="1"/>
  <c r="AA22" i="1" s="1"/>
  <c r="V22" i="1"/>
  <c r="AP22" i="1" l="1"/>
  <c r="O15" i="1"/>
  <c r="AI15" i="1"/>
  <c r="AK15" i="1" s="1"/>
  <c r="AK16" i="1" s="1"/>
  <c r="AK22" i="1"/>
  <c r="AN21" i="1"/>
  <c r="AP21" i="1" s="1"/>
  <c r="AN20" i="1"/>
  <c r="AP20" i="1" s="1"/>
  <c r="AI21" i="1"/>
  <c r="AK21" i="1"/>
  <c r="AI20" i="1"/>
  <c r="AK20" i="1" s="1"/>
  <c r="AD21" i="1"/>
  <c r="AF21" i="1" s="1"/>
  <c r="AD20" i="1"/>
  <c r="AF20" i="1" s="1"/>
  <c r="AD15" i="1"/>
  <c r="AF15" i="1" s="1"/>
  <c r="AF16" i="1" s="1"/>
  <c r="Y21" i="1"/>
  <c r="AA21" i="1" s="1"/>
  <c r="Y20" i="1"/>
  <c r="AA20" i="1" s="1"/>
  <c r="Y15" i="1"/>
  <c r="AA15" i="1" s="1"/>
  <c r="AA16" i="1" s="1"/>
  <c r="T21" i="1"/>
  <c r="V21" i="1" s="1"/>
  <c r="T20" i="1"/>
  <c r="V20" i="1" s="1"/>
  <c r="V16" i="1"/>
  <c r="AF23" i="1" l="1"/>
  <c r="AP23" i="1"/>
  <c r="V23" i="1"/>
  <c r="AA23" i="1"/>
  <c r="AK2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E4" authorId="0" shapeId="0" xr:uid="{00000000-0006-0000-0000-000001000000}">
      <text>
        <r>
          <rPr>
            <b/>
            <sz val="9"/>
            <color indexed="81"/>
            <rFont val="Tahoma"/>
            <family val="2"/>
          </rPr>
          <t>Cuadro que resume los cambios realizados de una versión a otra</t>
        </r>
      </text>
    </comment>
    <comment ref="E5" authorId="0" shapeId="0" xr:uid="{00000000-0006-0000-0000-000002000000}">
      <text>
        <r>
          <rPr>
            <b/>
            <sz val="9"/>
            <color indexed="81"/>
            <rFont val="Tahoma"/>
            <family val="2"/>
          </rPr>
          <t xml:space="preserve">Número consecutivo de la versión generada </t>
        </r>
      </text>
    </comment>
    <comment ref="F5" authorId="0" shapeId="0" xr:uid="{00000000-0006-0000-0000-000003000000}">
      <text>
        <r>
          <rPr>
            <b/>
            <sz val="9"/>
            <color indexed="81"/>
            <rFont val="Tahoma"/>
            <family val="2"/>
          </rPr>
          <t>Fecha de la versión generada</t>
        </r>
      </text>
    </comment>
    <comment ref="G5" authorId="0" shapeId="0" xr:uid="{00000000-0006-0000-0000-000004000000}">
      <text>
        <r>
          <rPr>
            <b/>
            <sz val="9"/>
            <color indexed="81"/>
            <rFont val="Tahoma"/>
            <family val="2"/>
          </rPr>
          <t>Breve descripción del cambio realizado en la nueva versión</t>
        </r>
      </text>
    </comment>
    <comment ref="A14" authorId="0" shapeId="0" xr:uid="{00000000-0006-0000-0000-000005000000}">
      <text>
        <r>
          <rPr>
            <b/>
            <sz val="9"/>
            <color indexed="81"/>
            <rFont val="Tahoma"/>
            <family val="2"/>
          </rPr>
          <t>Incluya el número del objetivo estratégico, de acuerdo con lo adoptado en el Plan Estratégico Institucional</t>
        </r>
      </text>
    </comment>
    <comment ref="B14" authorId="0" shapeId="0" xr:uid="{00000000-0006-0000-0000-000006000000}">
      <text>
        <r>
          <rPr>
            <b/>
            <sz val="9"/>
            <color indexed="81"/>
            <rFont val="Tahoma"/>
            <family val="2"/>
          </rPr>
          <t>Incluya el objetivo estratégico, de acuerdo con lo adoptado en el Plan Estratégico Institucional, al cual se asocia la meta</t>
        </r>
      </text>
    </comment>
    <comment ref="C14" authorId="0" shapeId="0" xr:uid="{00000000-0006-0000-0000-000007000000}">
      <text>
        <r>
          <rPr>
            <b/>
            <sz val="9"/>
            <color indexed="81"/>
            <rFont val="Tahoma"/>
            <family val="2"/>
          </rPr>
          <t>Escriba el número de la meta, en orden consecutivo</t>
        </r>
      </text>
    </comment>
    <comment ref="D14" authorId="0" shapeId="0" xr:uid="{00000000-0006-0000-0000-000008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E14" authorId="0" shapeId="0" xr:uid="{00000000-0006-0000-0000-000009000000}">
      <text>
        <r>
          <rPr>
            <b/>
            <sz val="9"/>
            <color indexed="81"/>
            <rFont val="Tahoma"/>
            <family val="2"/>
          </rPr>
          <t xml:space="preserve">Seleccione la opción que corresponda
</t>
        </r>
      </text>
    </comment>
    <comment ref="F14" authorId="0" shapeId="0" xr:uid="{00000000-0006-0000-0000-00000A000000}">
      <text>
        <r>
          <rPr>
            <b/>
            <sz val="9"/>
            <color indexed="81"/>
            <rFont val="Tahoma"/>
            <family val="2"/>
          </rPr>
          <t>Indique un nombre corto que refleje lo que pretende medir. 
Ej. Porcentaje de giros acumulados</t>
        </r>
      </text>
    </comment>
    <comment ref="G14" authorId="0" shapeId="0" xr:uid="{00000000-0006-0000-0000-00000B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H14" authorId="0" shapeId="0" xr:uid="{00000000-0006-0000-0000-00000C000000}">
      <text>
        <r>
          <rPr>
            <b/>
            <sz val="9"/>
            <color indexed="81"/>
            <rFont val="Tahoma"/>
            <family val="2"/>
          </rPr>
          <t>Valor inicial que se toma como referencia para comparar el avance de la meta. Es imporante indicar la magnitud, unidad de medida y la vigencia en la cual se obtuvo</t>
        </r>
      </text>
    </comment>
    <comment ref="I14" authorId="0" shapeId="0" xr:uid="{00000000-0006-0000-0000-00000D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J14" authorId="0" shapeId="0" xr:uid="{00000000-0006-0000-0000-00000E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K14" authorId="0" shapeId="0" xr:uid="{00000000-0006-0000-0000-00000F000000}">
      <text>
        <r>
          <rPr>
            <b/>
            <sz val="9"/>
            <color indexed="81"/>
            <rFont val="Tahoma"/>
            <family val="2"/>
          </rPr>
          <t xml:space="preserve">Indique la magnitud programada para el trimestre. </t>
        </r>
      </text>
    </comment>
    <comment ref="L14" authorId="0" shapeId="0" xr:uid="{00000000-0006-0000-0000-000010000000}">
      <text>
        <r>
          <rPr>
            <b/>
            <sz val="9"/>
            <color indexed="81"/>
            <rFont val="Tahoma"/>
            <family val="2"/>
          </rPr>
          <t xml:space="preserve">Indique la magnitud programada para el trimestre. </t>
        </r>
      </text>
    </comment>
    <comment ref="M14" authorId="0" shapeId="0" xr:uid="{00000000-0006-0000-0000-000011000000}">
      <text>
        <r>
          <rPr>
            <b/>
            <sz val="9"/>
            <color indexed="81"/>
            <rFont val="Tahoma"/>
            <family val="2"/>
          </rPr>
          <t xml:space="preserve">Indique la magnitud programada para el trimestre. </t>
        </r>
      </text>
    </comment>
    <comment ref="N14" authorId="0" shapeId="0" xr:uid="{00000000-0006-0000-0000-000012000000}">
      <text>
        <r>
          <rPr>
            <b/>
            <sz val="9"/>
            <color indexed="81"/>
            <rFont val="Tahoma"/>
            <family val="2"/>
          </rPr>
          <t xml:space="preserve">Indique la magnitud programada para el trimestre. </t>
        </r>
      </text>
    </comment>
    <comment ref="O14" authorId="0" shapeId="0" xr:uid="{00000000-0006-0000-0000-000013000000}">
      <text>
        <r>
          <rPr>
            <b/>
            <sz val="9"/>
            <color indexed="81"/>
            <rFont val="Tahoma"/>
            <family val="2"/>
          </rPr>
          <t>Indique la programación total de la vigencia. 
Debe ser coherente con la meta.</t>
        </r>
      </text>
    </comment>
    <comment ref="P14" authorId="0" shapeId="0" xr:uid="{00000000-0006-0000-0000-000014000000}">
      <text>
        <r>
          <rPr>
            <b/>
            <sz val="9"/>
            <color indexed="81"/>
            <rFont val="Tahoma"/>
            <family val="2"/>
          </rPr>
          <t xml:space="preserve">Indique el tipo de indicador: 
- Eficancia 
- Eficiencia 
- Efectividad </t>
        </r>
      </text>
    </comment>
    <comment ref="Q14" authorId="0" shapeId="0" xr:uid="{00000000-0006-0000-0000-000015000000}">
      <text>
        <r>
          <rPr>
            <b/>
            <sz val="9"/>
            <color indexed="81"/>
            <rFont val="Tahoma"/>
            <family val="2"/>
          </rPr>
          <t>Indique la evidencia a presentar del cumplimiento de la meta. Se debe redactar de forma concreta y coherente con la meta</t>
        </r>
      </text>
    </comment>
    <comment ref="R14" authorId="0" shapeId="0" xr:uid="{00000000-0006-0000-0000-000016000000}">
      <text>
        <r>
          <rPr>
            <b/>
            <sz val="9"/>
            <color indexed="81"/>
            <rFont val="Tahoma"/>
            <family val="2"/>
          </rPr>
          <t>Indique la herramienta o aplicativo donde reposa la información que da origen al entregable o en el que es posible contrastar o verificar la información de ser necesario.</t>
        </r>
      </text>
    </comment>
    <comment ref="S14" authorId="0" shapeId="0" xr:uid="{00000000-0006-0000-0000-000017000000}">
      <text>
        <r>
          <rPr>
            <b/>
            <sz val="9"/>
            <color indexed="81"/>
            <rFont val="Tahoma"/>
            <family val="2"/>
          </rPr>
          <t>Indique el área y grupo de trabajo (si se tiene), responsable de cumplir o ejecutar la meta</t>
        </r>
      </text>
    </comment>
    <comment ref="T14" authorId="0" shapeId="0" xr:uid="{00000000-0006-0000-0000-000018000000}">
      <text>
        <r>
          <rPr>
            <b/>
            <sz val="9"/>
            <color indexed="81"/>
            <rFont val="Tahoma"/>
            <family val="2"/>
          </rPr>
          <t>Indique la magnitud programada</t>
        </r>
      </text>
    </comment>
    <comment ref="U14" authorId="0" shapeId="0" xr:uid="{00000000-0006-0000-0000-000019000000}">
      <text>
        <r>
          <rPr>
            <b/>
            <sz val="9"/>
            <color indexed="81"/>
            <rFont val="Tahoma"/>
            <family val="2"/>
          </rPr>
          <t>Indique la magnitud ejecutada. Corresponde al resultado de medir el indicador de la meta</t>
        </r>
      </text>
    </comment>
    <comment ref="V14" authorId="0" shapeId="0" xr:uid="{00000000-0006-0000-0000-00001A000000}">
      <text>
        <r>
          <rPr>
            <b/>
            <sz val="9"/>
            <color indexed="81"/>
            <rFont val="Tahoma"/>
            <family val="2"/>
          </rPr>
          <t>Es el resultado porcentual de dividir lo ejecutado vs. lo programado. En caso de sobre ejecución, el resultado máximo es el 100%</t>
        </r>
      </text>
    </comment>
    <comment ref="W14" authorId="0" shapeId="0" xr:uid="{00000000-0006-0000-0000-00001B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X14" authorId="0" shapeId="0" xr:uid="{00000000-0006-0000-0000-00001C000000}">
      <text>
        <r>
          <rPr>
            <b/>
            <sz val="9"/>
            <color indexed="81"/>
            <rFont val="Tahoma"/>
            <family val="2"/>
          </rPr>
          <t xml:space="preserve">Indicar el nombre concreto de la evidencia aportada. </t>
        </r>
      </text>
    </comment>
    <comment ref="Y14" authorId="0" shapeId="0" xr:uid="{00000000-0006-0000-0000-00001D000000}">
      <text>
        <r>
          <rPr>
            <b/>
            <sz val="9"/>
            <color indexed="81"/>
            <rFont val="Tahoma"/>
            <family val="2"/>
          </rPr>
          <t>Indique la magnitud programada</t>
        </r>
      </text>
    </comment>
    <comment ref="Z14" authorId="0" shapeId="0" xr:uid="{00000000-0006-0000-0000-00001E000000}">
      <text>
        <r>
          <rPr>
            <b/>
            <sz val="9"/>
            <color indexed="81"/>
            <rFont val="Tahoma"/>
            <family val="2"/>
          </rPr>
          <t>Indique la magnitud ejecutada. Corresponde al resultado de medir el indicador de la meta</t>
        </r>
      </text>
    </comment>
    <comment ref="AA14" authorId="0" shapeId="0" xr:uid="{00000000-0006-0000-0000-00001F000000}">
      <text>
        <r>
          <rPr>
            <b/>
            <sz val="9"/>
            <color indexed="81"/>
            <rFont val="Tahoma"/>
            <family val="2"/>
          </rPr>
          <t>Es el resultado porcentual de dividir lo ejecutado vs. lo programado. En caso de sobre ejecución, el resultado máximo es el 100%</t>
        </r>
      </text>
    </comment>
    <comment ref="AB14" authorId="0" shapeId="0" xr:uid="{00000000-0006-0000-0000-000020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C14" authorId="0" shapeId="0" xr:uid="{00000000-0006-0000-0000-000021000000}">
      <text>
        <r>
          <rPr>
            <b/>
            <sz val="9"/>
            <color indexed="81"/>
            <rFont val="Tahoma"/>
            <family val="2"/>
          </rPr>
          <t xml:space="preserve">Indicar el nombre concreto de la evidencia aportada. </t>
        </r>
      </text>
    </comment>
    <comment ref="AD14" authorId="0" shapeId="0" xr:uid="{00000000-0006-0000-0000-000022000000}">
      <text>
        <r>
          <rPr>
            <b/>
            <sz val="9"/>
            <color indexed="81"/>
            <rFont val="Tahoma"/>
            <family val="2"/>
          </rPr>
          <t>Indique la magnitud programada</t>
        </r>
      </text>
    </comment>
    <comment ref="AE14" authorId="0" shapeId="0" xr:uid="{00000000-0006-0000-0000-000023000000}">
      <text>
        <r>
          <rPr>
            <b/>
            <sz val="9"/>
            <color indexed="81"/>
            <rFont val="Tahoma"/>
            <family val="2"/>
          </rPr>
          <t>Indique la magnitud ejecutada. Corresponde al resultado de medir el indicador de la meta</t>
        </r>
      </text>
    </comment>
    <comment ref="AF14" authorId="0" shapeId="0" xr:uid="{00000000-0006-0000-0000-000024000000}">
      <text>
        <r>
          <rPr>
            <b/>
            <sz val="9"/>
            <color indexed="81"/>
            <rFont val="Tahoma"/>
            <family val="2"/>
          </rPr>
          <t>Es el resultado porcentual de dividir lo ejecutado vs. lo programado. En caso de sobre ejecución, el resultado máximo es el 100%</t>
        </r>
      </text>
    </comment>
    <comment ref="AG14" authorId="0" shapeId="0" xr:uid="{00000000-0006-0000-0000-000025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H14" authorId="0" shapeId="0" xr:uid="{00000000-0006-0000-0000-000026000000}">
      <text>
        <r>
          <rPr>
            <b/>
            <sz val="9"/>
            <color indexed="81"/>
            <rFont val="Tahoma"/>
            <family val="2"/>
          </rPr>
          <t xml:space="preserve">Indicar el nombre concreto de la evidencia aportada. </t>
        </r>
      </text>
    </comment>
    <comment ref="AI14" authorId="0" shapeId="0" xr:uid="{00000000-0006-0000-0000-000027000000}">
      <text>
        <r>
          <rPr>
            <b/>
            <sz val="9"/>
            <color indexed="81"/>
            <rFont val="Tahoma"/>
            <family val="2"/>
          </rPr>
          <t>Indique la magnitud programada</t>
        </r>
      </text>
    </comment>
    <comment ref="AJ14" authorId="0" shapeId="0" xr:uid="{00000000-0006-0000-0000-000028000000}">
      <text>
        <r>
          <rPr>
            <b/>
            <sz val="9"/>
            <color indexed="81"/>
            <rFont val="Tahoma"/>
            <family val="2"/>
          </rPr>
          <t>Indique la magnitud ejecutada. Corresponde al resultado de medir el indicador de la meta</t>
        </r>
      </text>
    </comment>
    <comment ref="AK14" authorId="0" shapeId="0" xr:uid="{00000000-0006-0000-0000-000029000000}">
      <text>
        <r>
          <rPr>
            <b/>
            <sz val="9"/>
            <color indexed="81"/>
            <rFont val="Tahoma"/>
            <family val="2"/>
          </rPr>
          <t>Es el resultado porcentual de dividir lo ejecutado vs. lo programado. En caso de sobre ejecución, el resultado máximo es el 100%</t>
        </r>
      </text>
    </comment>
    <comment ref="AL14" authorId="0" shapeId="0" xr:uid="{00000000-0006-0000-0000-00002A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M14" authorId="0" shapeId="0" xr:uid="{00000000-0006-0000-0000-00002B000000}">
      <text>
        <r>
          <rPr>
            <b/>
            <sz val="9"/>
            <color indexed="81"/>
            <rFont val="Tahoma"/>
            <family val="2"/>
          </rPr>
          <t xml:space="preserve">Indicar el nombre concreto de la evidencia aportada. </t>
        </r>
      </text>
    </comment>
    <comment ref="AN14" authorId="0" shapeId="0" xr:uid="{00000000-0006-0000-0000-00002C000000}">
      <text>
        <r>
          <rPr>
            <b/>
            <sz val="9"/>
            <color indexed="81"/>
            <rFont val="Tahoma"/>
            <family val="2"/>
          </rPr>
          <t>Indique la magnitud total programada para la vigencia</t>
        </r>
      </text>
    </comment>
    <comment ref="AO14" authorId="0" shapeId="0" xr:uid="{00000000-0006-0000-0000-00002D000000}">
      <text>
        <r>
          <rPr>
            <b/>
            <sz val="9"/>
            <color indexed="81"/>
            <rFont val="Tahoma"/>
            <family val="2"/>
          </rPr>
          <t xml:space="preserve">Indique la magnitud ejecutada acumulada para la vigencia </t>
        </r>
      </text>
    </comment>
    <comment ref="AP14" authorId="0" shapeId="0" xr:uid="{00000000-0006-0000-0000-00002E000000}">
      <text>
        <r>
          <rPr>
            <b/>
            <sz val="9"/>
            <color indexed="81"/>
            <rFont val="Tahoma"/>
            <family val="2"/>
          </rPr>
          <t>Es el resultado porcentual de dividir lo ejecutado vs. lo programado. En caso de sobre ejecución, el resultado máximo es el 100%</t>
        </r>
      </text>
    </comment>
    <comment ref="AQ14" authorId="0" shapeId="0" xr:uid="{00000000-0006-0000-0000-00002F000000}">
      <text>
        <r>
          <rPr>
            <b/>
            <sz val="9"/>
            <color indexed="81"/>
            <rFont val="Tahoma"/>
            <family val="2"/>
          </rPr>
          <t>Es la descripción detallada de los avances y logros obtenidos con la ejecución de la meta acumulados para la vigencia</t>
        </r>
      </text>
    </comment>
    <comment ref="D16" authorId="0" shapeId="0" xr:uid="{00000000-0006-0000-0000-000030000000}">
      <text>
        <r>
          <rPr>
            <b/>
            <sz val="9"/>
            <color indexed="81"/>
            <rFont val="Tahoma"/>
            <family val="2"/>
          </rPr>
          <t>Promedio obtenido para el periodo x 80%</t>
        </r>
      </text>
    </comment>
    <comment ref="D22" authorId="0" shapeId="0" xr:uid="{00000000-0006-0000-0000-000031000000}">
      <text>
        <r>
          <rPr>
            <b/>
            <sz val="9"/>
            <color indexed="81"/>
            <rFont val="Tahoma"/>
            <family val="2"/>
          </rPr>
          <t>Promedio obtenido en las metas transversales para el periodo x 20%</t>
        </r>
      </text>
    </comment>
    <comment ref="D23" authorId="0" shapeId="0" xr:uid="{00000000-0006-0000-0000-000032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<sst xmlns="http://schemas.openxmlformats.org/spreadsheetml/2006/main" count="171" uniqueCount="112">
  <si>
    <r>
      <rPr>
        <b/>
        <sz val="14"/>
        <rFont val="Calibri Light"/>
        <family val="2"/>
      </rPr>
      <t>FORMULACIÓN Y SEGUIMIENTO PLANES DE GESTIÓN NIVEL CENTRAL</t>
    </r>
    <r>
      <rPr>
        <b/>
        <sz val="11"/>
        <color indexed="8"/>
        <rFont val="Calibri Light"/>
        <family val="2"/>
      </rPr>
      <t xml:space="preserve">
PROCESO </t>
    </r>
    <r>
      <rPr>
        <b/>
        <u/>
        <sz val="11"/>
        <color rgb="FF000000"/>
        <rFont val="Calibri Light"/>
        <family val="2"/>
      </rPr>
      <t>EVALUACIÓN INDEPENDIENTE</t>
    </r>
  </si>
  <si>
    <r>
      <rPr>
        <b/>
        <sz val="11"/>
        <color theme="1"/>
        <rFont val="Calibri Light"/>
        <family val="2"/>
        <scheme val="major"/>
      </rPr>
      <t xml:space="preserve">Código Formato: </t>
    </r>
    <r>
      <rPr>
        <sz val="11"/>
        <color theme="1"/>
        <rFont val="Calibri Light"/>
        <family val="2"/>
        <scheme val="major"/>
      </rPr>
      <t xml:space="preserve">PLE-PIN-F017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</si>
  <si>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</si>
  <si>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DEPENDENCIAS ASOCIADAS</t>
  </si>
  <si>
    <t>Oficina de Control Interno</t>
  </si>
  <si>
    <t>CONTROL DE CAMBIOS</t>
  </si>
  <si>
    <t>VERSIÓN</t>
  </si>
  <si>
    <t>FECHA</t>
  </si>
  <si>
    <t>DESCRIPCIÓN DE LA MODIFICACIÓN</t>
  </si>
  <si>
    <t>27 de enero 2023</t>
  </si>
  <si>
    <t>Publicación del plan de gestión aprobado. Caso HOLA: 293065</t>
  </si>
  <si>
    <t>16 de marzo de 2023</t>
  </si>
  <si>
    <t>De conformidad con la comunicación de la Jefe de Control Interno del 16 de febrero de 2022  mediante la cual da alcance al memorando 20231500045073, en la que se presentó el cronograma de actualización documental asociado a la meta transversal No. 2 y de acuerdo con la validación de la analista del proceso Angela Patricia Cabeza presentada el 9 de marzo de 2023, se actualiza la programación trimestral de dicha meta. Caso Hola No. 309599</t>
  </si>
  <si>
    <t>28 de abril de 2023</t>
  </si>
  <si>
    <t>Para el primer trimestre de la vigencia 2023, el Plan de Gestión del proceso Evaluación Independiente alcanzó un nivel de desempeño del 100,00% y 26,67% del acumulado para la vigencia.</t>
  </si>
  <si>
    <t>28 de julio de 2023</t>
  </si>
  <si>
    <t>Para el segundo  trimestre de la vigencia 2023, el Plan de Gestión del proceso Evaluación Independiente alcanzó un nivel de desempeño del  98,33% y 50.28% del acumulado para la vigencia.</t>
  </si>
  <si>
    <t>PLAN ESTRATÉGICO INSTITUCIONAL</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</si>
  <si>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</si>
  <si>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</si>
  <si>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</si>
  <si>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</si>
  <si>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</si>
  <si>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</si>
  <si>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</si>
  <si>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</si>
  <si>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</si>
  <si>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</si>
  <si>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</si>
  <si>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</si>
  <si>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</si>
  <si>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</si>
  <si>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</si>
  <si>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</si>
  <si>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</si>
  <si>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</si>
  <si>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</si>
  <si>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</si>
  <si>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</si>
  <si>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</si>
  <si>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</si>
  <si>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</si>
  <si>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</si>
  <si>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</si>
  <si>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</si>
  <si>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PROGRAMADO</t>
  </si>
  <si>
    <t>EJECUTADO</t>
  </si>
  <si>
    <t>RESULTADO DE LA MEDICIÓN</t>
  </si>
  <si>
    <t>ANÁLISIS DE AVANCE</t>
  </si>
  <si>
    <t xml:space="preserve">EVIDENCIA </t>
  </si>
  <si>
    <t>Fortalecer la gestión institucional aumentando las capacidades de la entidad para la planeación, seguimiento y ejecución de sus metas y recursos, y la gestión del talento humano.</t>
  </si>
  <si>
    <t>Desarrollar el 100% del Plan Anual de Auditoría 2023, ejecutándolo en las fechas definidas para cada actividad, como mecanismo para evaluar el Sistema de Control Interno.</t>
  </si>
  <si>
    <t>Retadora (de mejora)</t>
  </si>
  <si>
    <t>Porcentaje de Plan Anual de Auditoría 2023 desarrollado.</t>
  </si>
  <si>
    <t>Número de actividades ejecutadas en el marco del Plan Anual de Auditoria  / Número de actividades programadas en el marco del Plan Anual de Auditoria X 100</t>
  </si>
  <si>
    <t>100% plan de gestión vigencia 2022</t>
  </si>
  <si>
    <t>Constante</t>
  </si>
  <si>
    <t>Actividades ejecutadas en el marco del Plan Anual  de Auditoría</t>
  </si>
  <si>
    <t>Eficacia</t>
  </si>
  <si>
    <t>Informes presentados a través del aplicativo de gestión documental y/o publicados a través de la página web</t>
  </si>
  <si>
    <t>Plan anual de auditoria</t>
  </si>
  <si>
    <t xml:space="preserve">Durante el primer  trimestre de 2023, la Oficina de Control Interno dio cumplimiento del 100%  a las actividades descritas en el Plan Anual de Auditorias de la presenta vigencia, lo que permitió generar el rol de evaluación y seguimiento a través de los ejercicios de auditoría interna, con el fin de verificar y evaluar permanentemente el Sistema de Control Interno de la Secretaría Distrital de Gobierno, a través de actividades basadas en la planeación, ejecución, comunicación de resultados y seguimiento a  los diferentes procesos y procedimientos tanto a nivel central como local de manera integral, para concluir con la emisión de conceptos acerca del funcionamiento del SCI y la gestión desarrollada y los resultados alcanzados por la entidad y por último generar las respectivas recomendaciones que contribuyan al fortalecimiento de la gestión y toma de decisiones.
Por lo anterior a continuación se relacionan los informes generados: 
Informes /reportes correspondientes al primer trimestre de 2023
1.	Evaluación Anual del Sistema de Control Interno Contable
2.	Seguimiento al Plan Anticorrupción y de Atención al Ciudadano y Seguimiento a la Gestión de Riesgos de Corrupción.
3.	Evaluación de la Gestión por Áreas y/o Dependencias.
4.	Informe de Seguimiento a Derechos de Autor
5.	Informe Austeridad en el Gasto (Nivel central y alcaldías locales) 
6.	Informe Atención al Ciudadano sobre las quejas, sugerencias y reclamos. (Nivel central y alcaldías locales)
7.	Seguimiento a las Funciones del Comité de Conciliaciones y acciones de repetición.
8.	Evaluación Independiente al Sistema de Control Interno
9.	Auditoria a los procesos de contratación
10.	Auditoria proceso de Inspección, Vigilancia y Control
11.	Informe de seguimiento “Informe de gestión"
12.        Informe de seguimiento cumplimiento de los Manuales de funciones y Competencias Laborales.
13.	Atención a entes de Control.
14.	Asesoría y Acompañamiento - Comité Institucional de Control Interno del 17/01/2023, y 24/03/2023.
</t>
  </si>
  <si>
    <t xml:space="preserve">El avance de cumplimiento de esta meta se puede verificar en la matriz anexa del Plan Anual de Auditoría 2023, la cual muestra al detalle la relación de los informes reportados, los números de los radicados y links de publicación en la página Web de la entidad. 
Para el primer trimestre se realizaron 95 auditorías y/o seguimientos, de los cuales se hizo el reporte del 100% de los informes. Así mismo, se realizaron las correspondientes actividades y/o reportes ejecutados en el marco del Plan Anual de Auditoria 
Los 95 informes fueron liberados a través del aplicativo de gestión documental ORFEO y/o publicados a través de la página web de la entidad en el siguiente Link:
http://www.gobiernobogota.gov.co/transparencia/control/reportes-control-interno-sgd
</t>
  </si>
  <si>
    <t xml:space="preserve">Durante el segundo trimestre de 2023, la Oficina de Control Interno dio cumplimiento del 100%  a las actividades descritas en el Plan Anual de Auditorias de la presenta vigencia, lo que permitió generar el rol de evaluación y seguimiento a través de los ejercicios de  seguimiento y auditoría interna, con el fin de verificar y evaluar permanentemente el Sistema de Control Interno de la Secretaría Distrital de Gobierno, a través de actividades basadas en la planeación, ejecución, comunicación de resultados y seguimiento a  los diferentes procesos y procedimientos tanto a nivel central como local de manera integral, para concluir con la emisión de conceptos acerca del funcionamiento del SCI, la gestión desarrollada y los resultados alcanzados por la entidad y por último generar las respectivas recomendaciones que contribuyan al fortalecimiento de la gestión y toma de decisiones.
Por lo anterior a continuación se relacionan los informes generados: 
Informes /reportes correspondientes al segundo trimestre de 2023
1. Informe de seguimiento al Plan Anticorrupción y de Atención al Ciudadano y seguimiento a la gestión de riesgos de corrupción 
2. Informe seguimiento a la gestión de cajas menores
3. Auditorías a los procesos de contratación / Decreto 371 de 2010, Art. 2°
4. Seguimiento al Decreto 371 de 2010, Art. 4° y Plan de Participación Ciudadana
5. Auditoria proceso de Inspección, Vigilancia y Control
6. Informe de seguimiento Conflicto de intereses
7. Informe de seguimiento “Informe de gestión"
8. Atención a entes de control
9.  Asesoría y acompañamiento
Comité Institucional de Coordinación de Control Interno: Fecha 21/06/2023
</t>
  </si>
  <si>
    <t xml:space="preserve">El avance de cumplimiento de esta meta se puede verificar en la matriz anexa del Plan Anual de Auditoría 2023, la cual muestra al detalle la relación de los informes reportados, los números de los radicados y links de publicación en la página Web de la entidad. 
Para el tercer trimestre se realizaron 14 auditorías y/o seguimientos, de los cuales se hizo el reporte del 100% de los informes. Así mismo, se realizaron las correspondientes actividades y/o reportes ejecutados en el marco del Plan Anual de Auditoria 
Los informes fueron liberados a través del aplicativo de gestión documental ORFEO y/o publicados a través de la página web de la entidad en el siguiente Link: http://www.gobiernobogota.gov.co/transparencia/control/reportes-control-interno-sgd
</t>
  </si>
  <si>
    <t>Durante el tercer trimestre de 2023, la Oficina de Control Interno dio cumplimiento del 100%  a las actividades descritas en el Plan Anual de Auditorias de la presenta vigencia, lo que permitió generar el rol de evaluación y seguimiento a través de los ejercicios de  seguimiento y auditoría interna, con el fin de verificar y evaluar permanentemente el Sistema de Control Interno de la Secretaría Distrital de Gobierno, a través de actividades basadas en la planeación, ejecución, comunicación de resultados y seguimiento a  los diferentes procesos y procedimientos tanto a nivel central como local de manera integral, para concluir con la emisión de conceptos acerca del funcionamiento del SCI, la gestión desarrollada y los resultados alcanzados por la entidad y por último generar las respectivas recomendaciones que contribuyan al fortalecimiento de la gestión y toma de decisiones.
Por lo anterior a continuación se relacionan los informes generados: 
Informes /reportes correspondientes al tercer trimestre de 2023
1. Informe de seguimiento al Plan Anticorrupción y de Atención al Ciudadano y seguimiento a la gestión de riesgos de corrupción.
2. Informe Austeridad en el Gasto (Alcaldías locales)
3. Informe Atención al Ciudadano sobre las quejas, sugerencias y reclamos. (Nivel central y alcaldías locales)
4. Seguimiento a las Funciones del Comité de Conciliaciones y acciones de repetición. (nivel central).
5. Reporte medición del Desempeño Institucional - Encuesta FURAG
6. Informe de seguimiento a la gestión de cajas menores
7. Evaluación Independiente al Sistema de Control Interno
8. Informe de seguimiento a las metas del plan de desarrollo
9. Auditorías a los procesos de contratación / Decreto 371 de 2010, Art. 2°
10. Auditoría proceso INSPECCIÓN, VIGILANCIA Y CONTROL
11. Auditoría accesibilidad página web Secretaría Distrital de Gobierno.
12. Auditoría accesibilidad al medio físico de puntos de servicio al ciudadano Nivel Central
13. Informe de seguimiento implementación del Código de Integridad
14. Informe de seguimiento Conflicto de intereses
15. Informe de seguimiento sobre el estado de avance en el cumplimiento de la Directiva 015 de 2022 de la Procuraduría General de la Nación.
16. Atención a entes de Control
17. Rol de liderazgo institucional:
Comités Institucionales de Coordinación de Control Interno: Fecha 04 y 10/07/2023 y del 11/15/08/2023.
18. Rol de enfoque hacia la prevención- Asesorías y acompañamientos
19. Auditoria Interna al Sistema de Gestión Ambiental, Nivel Central y Alcaldías Locales de Chapinero y Bosa</t>
  </si>
  <si>
    <t>El avance de cumplimiento de esta meta se puede verificar en la matriz anexa del Plan Anual de Auditoría 2023, la cual muestra al detalle la relación de los informes reportados, los números de los radicados y links de publicación en la página Web de la entidad. 
Para el tercer trimestre se realizaron 59 informes de auditorías y/o seguimientos, de los cuales se hizo el reporte del 100% de los informes. Así mismo, se realizaron las correspondientes actividades y/o reportes ejecutados en el marco del Plan Anual de Auditoria 
Los informes fueron liberados a través del aplicativo de gestión documental ORFEO y/o publicados a través de la página web de la entidad en el siguiente Link: http://www.gobiernobogota.gov.co/transparencia/control/reportes-control-interno-sgd</t>
  </si>
  <si>
    <t>Total metas técnicas (80%)</t>
  </si>
  <si>
    <t>T1</t>
  </si>
  <si>
    <t>Obtener una calificación semestral del 80% en la medición de desempeño ambiental, de acuerdo a los criterios establecidos para el Sistema de Gestión Ambiental</t>
  </si>
  <si>
    <t>Sostenibilidad del sistema de gestión</t>
  </si>
  <si>
    <t>Porcentaje de cumplimiento de los criteros ambientales</t>
  </si>
  <si>
    <t>Número de criterios ambientales cumplidos / Total de criterios ambientales establecidos * 100</t>
  </si>
  <si>
    <t>80% meta 2022</t>
  </si>
  <si>
    <t>No programada</t>
  </si>
  <si>
    <t>Reporte ambiental Oficina Asesora de Planeación</t>
  </si>
  <si>
    <t>Herramienta Oficina Asesora de Planeación</t>
  </si>
  <si>
    <t>Aplicación de la meta: dependencias del proceso.
Reporte de la meta: Oficina Asesora de Planeación</t>
  </si>
  <si>
    <t>No programado</t>
  </si>
  <si>
    <t> </t>
  </si>
  <si>
    <t> Consumo de papel: El reporte de consumo de papel cuenta con fecha de última actualización del mes de junio de 2023.
Participación: Crecimiento verde (0 participantes), Día Internacional del agua (0 participantes).
Jornada presencial: Obtuvó calificación de 71% en la evaluación efectuada en la jornada.
Semana ambiental: ciclopaseo ( 0 participantes), taller de compostaje (1 participante),  caminata ( 1 participante) jardín vertical (0 participantes), Museo del Mar (1 participante), feria ambiental (1 participante), saberes ancestrales (0 participantes).</t>
  </si>
  <si>
    <t xml:space="preserve">Reporte meta ambiental </t>
  </si>
  <si>
    <t xml:space="preserve">No programada </t>
  </si>
  <si>
    <t>T2</t>
  </si>
  <si>
    <t>Actualizar el 100% los documentos del proceso conforme al plan de trabajo definido.</t>
  </si>
  <si>
    <t>Porcentaje de actualización documental</t>
  </si>
  <si>
    <t>Número de documentos actualizados del proceso / Número de documentos programados a actualizar en el plan de trabajo *100</t>
  </si>
  <si>
    <t>100% meta 2022</t>
  </si>
  <si>
    <t>Suma</t>
  </si>
  <si>
    <t xml:space="preserve">Listado Maestro de Documentos Matiz </t>
  </si>
  <si>
    <t xml:space="preserve">Casos Hola de actualización generados
Listado Maestro de Documentos
Matiz </t>
  </si>
  <si>
    <t>La Oficina de Control Interno tenia programado actualizar el Formato de seguimiento de planes de mejora interno, el cual fue publicado el 15 de marzo 2023 bajo caso HOLA 309610</t>
  </si>
  <si>
    <t xml:space="preserve">Actualizacion de docuentos </t>
  </si>
  <si>
    <t xml:space="preserve">Listado maestro de documentos </t>
  </si>
  <si>
    <t> Se actualizó el 100% de los documentos del proceso conforme al plan de trabajo definido</t>
  </si>
  <si>
    <t>T3</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</si>
  <si>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</si>
  <si>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</si>
  <si>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</si>
  <si>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N/A</t>
  </si>
  <si>
    <t>Formato Evidencia de Reunión GDI-GPD-F029 diligenciado y presentación realizada</t>
  </si>
  <si>
    <t>Líder del proceso</t>
  </si>
  <si>
    <t xml:space="preserve"> https://gobiernobogota-my.sharepoint.com/:f:/g/personal/miguel_cardozo_gobiernobogota_gov_co/Em3Cl6hCPQhDioiu_JLgoPYBkPVfsju4ScZS7Z6vKKn1PQ?e=Q2RSJH </t>
  </si>
  <si>
    <t xml:space="preserve">Listado de asistencia </t>
  </si>
  <si>
    <t>Se realizo capacticion el dia 20 de septiembre</t>
  </si>
  <si>
    <t xml:space="preserve">Listado de asitencia </t>
  </si>
  <si>
    <t>Total metas transversales (20%)</t>
  </si>
  <si>
    <t xml:space="preserve">Total plan de gestión </t>
  </si>
  <si>
    <t>Gestión</t>
  </si>
  <si>
    <t>Retadora (mejora)</t>
  </si>
  <si>
    <t>31 de octubre de 2023</t>
  </si>
  <si>
    <t>Para el tercer  trimestre de la vigencia 2023, el Plan de Gestión del proceso Evaluación Independiente alcanzó un nivel de desempeño del  100,00% y 75,83% del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</si>
</sst>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0.0%"/>
  </numFmts>
  <fonts count="21" x14ac:knownFonts="1">
    <font>
      <sz val="11"/>
      <color theme="1"/>
      <name val="Calibri"/>
      <family val="2"/>
      <scheme val="minor"/>
    </font>
    <font>
      <b/>
      <sz val="11"/>
      <color indexed="8"/>
      <name val="Calibri Light"/>
      <family val="2"/>
    </font>
    <font>
      <b/>
      <sz val="14"/>
      <name val="Calibri Light"/>
      <family val="2"/>
    </font>
    <font>
      <b/>
      <sz val="9"/>
      <color indexed="81"/>
      <name val="Tahoma"/>
      <family val="2"/>
    </font>
    <font>
      <sz val="9"/>
      <color indexed="81"/>
      <name val="Tahoma"/>
      <family val="2"/>
    </font>
    <font>
      <sz val="11"/>
      <color theme="1"/>
      <name val="Calibri"/>
      <family val="2"/>
      <scheme val="minor"/>
    </font>
    <font>
      <sz val="11"/>
      <color theme="1"/>
      <name val="Calibri Light"/>
      <family val="2"/>
      <scheme val="major"/>
    </font>
    <font>
      <b/>
      <sz val="11"/>
      <color theme="1"/>
      <name val="Calibri Light"/>
      <family val="2"/>
      <scheme val="major"/>
    </font>
    <font>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2"/>
      <color theme="1"/>
      <name val="Calibri Light"/>
      <family val="2"/>
      <scheme val="major"/>
    </font>
    <font>
      <sz val="11"/>
      <color rgb="FF0070C0"/>
      <name val="Calibri Light"/>
      <family val="2"/>
      <scheme val="major"/>
    </font>
    <font>
      <sz val="10"/>
      <color theme="1"/>
      <name val="Calibri Light"/>
      <family val="2"/>
      <scheme val="major"/>
    </font>
    <font>
      <b/>
      <u/>
      <sz val="11"/>
      <color rgb="FF000000"/>
      <name val="Calibri Light"/>
      <family val="2"/>
    </font>
    <font>
      <b/>
      <sz val="11"/>
      <color theme="1"/>
      <name val="Calibri Light"/>
      <family val="2"/>
    </font>
    <font>
      <sz val="11"/>
      <name val="Calibri Light"/>
      <family val="2"/>
      <scheme val="major"/>
    </font>
    <font>
      <sz val="11"/>
      <name val="Calibri Light"/>
      <family val="2"/>
    </font>
    <font>
      <sz val="11"/>
      <color theme="8" tint="-0.249977111117893"/>
      <name val="Calibri Light"/>
      <family val="2"/>
    </font>
    <font>
      <sz val="11"/>
      <color theme="8" tint="-0.249977111117893"/>
      <name val="Calibri Light"/>
      <family val="2"/>
      <scheme val="major"/>
    </font>
  </fonts>
  <fills count="11">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0"/>
        <bgColor indexed="64"/>
      </patternFill>
    </fill>
    <fill>
      <patternFill patternType="solid">
        <fgColor rgb="FFFFFFFF"/>
        <bgColor rgb="FF000000"/>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s>
  <cellStyleXfs count="11">
    <xf numFmtId="0" fontId="0"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146">
    <xf numFmtId="0" fontId="0" fillId="0" borderId="0" xfId="0"/>
    <xf numFmtId="0" fontId="6" fillId="0" borderId="0" xfId="0" applyFont="1" applyAlignment="1">
      <alignment wrapText="1"/>
    </xf>
    <xf numFmtId="0" fontId="7"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0" borderId="0" xfId="0" applyFont="1" applyAlignment="1">
      <alignment wrapText="1"/>
    </xf>
    <xf numFmtId="0" fontId="9" fillId="5" borderId="1" xfId="0" applyFont="1" applyFill="1" applyBorder="1" applyAlignment="1">
      <alignment wrapText="1"/>
    </xf>
    <xf numFmtId="0" fontId="10" fillId="5" borderId="1" xfId="0" applyFont="1" applyFill="1" applyBorder="1" applyAlignment="1">
      <alignment wrapText="1"/>
    </xf>
    <xf numFmtId="9" fontId="9" fillId="5" borderId="1" xfId="2" applyFont="1" applyFill="1" applyBorder="1" applyAlignment="1">
      <alignment wrapText="1"/>
    </xf>
    <xf numFmtId="0" fontId="9" fillId="0" borderId="0" xfId="0" applyFont="1" applyAlignment="1">
      <alignment wrapText="1"/>
    </xf>
    <xf numFmtId="0" fontId="8" fillId="2" borderId="1" xfId="0" applyFont="1" applyFill="1" applyBorder="1" applyAlignment="1">
      <alignment wrapText="1"/>
    </xf>
    <xf numFmtId="0" fontId="11" fillId="2" borderId="1" xfId="0" applyFont="1" applyFill="1" applyBorder="1" applyAlignment="1">
      <alignment wrapText="1"/>
    </xf>
    <xf numFmtId="9" fontId="11" fillId="2" borderId="1" xfId="0" applyNumberFormat="1" applyFont="1" applyFill="1" applyBorder="1" applyAlignment="1">
      <alignment wrapText="1"/>
    </xf>
    <xf numFmtId="0" fontId="12" fillId="2" borderId="1" xfId="0" applyFont="1" applyFill="1" applyBorder="1"/>
    <xf numFmtId="0" fontId="12" fillId="2" borderId="1" xfId="0" applyFont="1" applyFill="1" applyBorder="1" applyAlignment="1">
      <alignment wrapText="1"/>
    </xf>
    <xf numFmtId="9" fontId="12" fillId="2" borderId="1" xfId="2" applyFont="1" applyFill="1" applyBorder="1" applyAlignment="1">
      <alignment wrapText="1"/>
    </xf>
    <xf numFmtId="9" fontId="12" fillId="2" borderId="1" xfId="2" applyFont="1" applyFill="1" applyBorder="1" applyAlignment="1">
      <alignment horizontal="right" wrapText="1"/>
    </xf>
    <xf numFmtId="9" fontId="11" fillId="2" borderId="1" xfId="0" applyNumberFormat="1" applyFont="1" applyFill="1" applyBorder="1" applyAlignment="1">
      <alignment horizontal="right" wrapText="1"/>
    </xf>
    <xf numFmtId="9" fontId="9" fillId="5" borderId="1" xfId="2" applyFont="1" applyFill="1" applyBorder="1" applyAlignment="1">
      <alignment horizontal="right" wrapText="1"/>
    </xf>
    <xf numFmtId="9" fontId="10" fillId="5" borderId="1" xfId="0" applyNumberFormat="1" applyFont="1" applyFill="1" applyBorder="1" applyAlignment="1">
      <alignment wrapText="1"/>
    </xf>
    <xf numFmtId="0" fontId="7" fillId="5" borderId="1" xfId="0" applyFont="1" applyFill="1" applyBorder="1" applyAlignment="1">
      <alignment horizontal="center" vertical="center" wrapText="1"/>
    </xf>
    <xf numFmtId="0" fontId="6"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7" fillId="6"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13" fillId="0" borderId="1" xfId="0" applyFont="1" applyBorder="1" applyAlignment="1">
      <alignment horizontal="justify" vertical="center" wrapText="1"/>
    </xf>
    <xf numFmtId="0" fontId="13" fillId="9" borderId="1" xfId="0" applyFont="1" applyFill="1" applyBorder="1" applyAlignment="1">
      <alignment horizontal="justify" vertical="center" wrapText="1"/>
    </xf>
    <xf numFmtId="1" fontId="6" fillId="0" borderId="1" xfId="0" applyNumberFormat="1" applyFont="1" applyBorder="1" applyAlignment="1">
      <alignment horizontal="justify" vertical="center" wrapText="1"/>
    </xf>
    <xf numFmtId="0" fontId="6" fillId="0" borderId="0" xfId="0" applyFont="1" applyAlignment="1">
      <alignment horizontal="justify" vertical="center" wrapText="1"/>
    </xf>
    <xf numFmtId="9" fontId="13" fillId="9" borderId="1" xfId="2" applyFont="1" applyFill="1" applyBorder="1" applyAlignment="1">
      <alignment horizontal="justify" vertical="center" wrapText="1"/>
    </xf>
    <xf numFmtId="9" fontId="13" fillId="9" borderId="1" xfId="0" applyNumberFormat="1" applyFont="1" applyFill="1" applyBorder="1" applyAlignment="1">
      <alignment horizontal="justify" vertical="center" wrapText="1"/>
    </xf>
    <xf numFmtId="0" fontId="13" fillId="0" borderId="1" xfId="0" applyFont="1" applyBorder="1" applyAlignment="1">
      <alignment horizontal="center" vertical="center" wrapText="1"/>
    </xf>
    <xf numFmtId="0" fontId="6" fillId="9" borderId="0" xfId="0" applyFont="1" applyFill="1" applyAlignment="1">
      <alignment wrapText="1"/>
    </xf>
    <xf numFmtId="0" fontId="7" fillId="9" borderId="0" xfId="0" applyFont="1" applyFill="1" applyAlignment="1">
      <alignment vertical="center" wrapText="1"/>
    </xf>
    <xf numFmtId="0" fontId="6" fillId="9" borderId="0" xfId="0" applyFont="1" applyFill="1" applyAlignment="1">
      <alignment vertical="center" wrapText="1"/>
    </xf>
    <xf numFmtId="0" fontId="6" fillId="9" borderId="1" xfId="0" applyFont="1" applyFill="1" applyBorder="1" applyAlignment="1">
      <alignment horizontal="center" vertical="center" wrapText="1"/>
    </xf>
    <xf numFmtId="0" fontId="6" fillId="0" borderId="1" xfId="0" applyFont="1" applyBorder="1" applyAlignment="1" applyProtection="1">
      <alignment horizontal="justify" vertical="center" wrapText="1"/>
      <protection hidden="1"/>
    </xf>
    <xf numFmtId="9" fontId="6" fillId="0" borderId="1" xfId="1" applyNumberFormat="1" applyFont="1" applyBorder="1" applyAlignment="1" applyProtection="1">
      <alignment horizontal="left" vertical="center" wrapText="1"/>
      <protection hidden="1"/>
    </xf>
    <xf numFmtId="0" fontId="6" fillId="0" borderId="1" xfId="0" applyFont="1" applyBorder="1" applyAlignment="1" applyProtection="1">
      <alignment horizontal="center" vertical="center" wrapText="1"/>
      <protection hidden="1"/>
    </xf>
    <xf numFmtId="9" fontId="14" fillId="9" borderId="1" xfId="2" applyFont="1" applyFill="1" applyBorder="1" applyAlignment="1" applyProtection="1">
      <alignment horizontal="center" vertical="center" wrapText="1"/>
      <protection hidden="1"/>
    </xf>
    <xf numFmtId="9" fontId="6" fillId="0" borderId="1" xfId="0" applyNumberFormat="1" applyFont="1" applyBorder="1" applyAlignment="1" applyProtection="1">
      <alignment horizontal="justify" vertical="center" wrapText="1"/>
      <protection hidden="1"/>
    </xf>
    <xf numFmtId="164" fontId="6" fillId="0" borderId="1" xfId="0" applyNumberFormat="1" applyFont="1" applyBorder="1" applyAlignment="1">
      <alignment horizontal="justify" vertical="center" wrapText="1"/>
    </xf>
    <xf numFmtId="10" fontId="6" fillId="0" borderId="1" xfId="0" applyNumberFormat="1" applyFont="1" applyBorder="1" applyAlignment="1">
      <alignment horizontal="justify" vertical="center" wrapText="1"/>
    </xf>
    <xf numFmtId="10" fontId="6" fillId="0" borderId="1" xfId="2" applyNumberFormat="1" applyFont="1" applyBorder="1" applyAlignment="1">
      <alignment horizontal="justify" vertical="center" wrapText="1"/>
    </xf>
    <xf numFmtId="10" fontId="12" fillId="2" borderId="1" xfId="2" applyNumberFormat="1" applyFont="1" applyFill="1" applyBorder="1" applyAlignment="1">
      <alignment horizontal="center" wrapText="1"/>
    </xf>
    <xf numFmtId="10" fontId="12" fillId="2" borderId="1" xfId="0" applyNumberFormat="1" applyFont="1" applyFill="1" applyBorder="1" applyAlignment="1">
      <alignment horizontal="center" wrapText="1"/>
    </xf>
    <xf numFmtId="10" fontId="10" fillId="5" borderId="1" xfId="0" applyNumberFormat="1" applyFont="1" applyFill="1" applyBorder="1" applyAlignment="1">
      <alignment horizontal="center" wrapText="1"/>
    </xf>
    <xf numFmtId="0" fontId="7" fillId="2" borderId="0" xfId="0" applyFont="1" applyFill="1" applyAlignment="1">
      <alignment horizontal="center" vertical="center" wrapText="1"/>
    </xf>
    <xf numFmtId="0" fontId="6" fillId="0" borderId="0" xfId="0" applyFont="1" applyAlignment="1">
      <alignment horizontal="left" vertical="center" wrapText="1"/>
    </xf>
    <xf numFmtId="0" fontId="6" fillId="9" borderId="15" xfId="0" applyFont="1" applyFill="1" applyBorder="1" applyAlignment="1">
      <alignment horizontal="center" vertical="center" wrapText="1"/>
    </xf>
    <xf numFmtId="9" fontId="6" fillId="0" borderId="1" xfId="0" applyNumberFormat="1" applyFont="1" applyBorder="1" applyAlignment="1">
      <alignment horizontal="justify" vertical="center" wrapText="1"/>
    </xf>
    <xf numFmtId="10" fontId="12" fillId="2" borderId="1" xfId="2" applyNumberFormat="1" applyFont="1" applyFill="1" applyBorder="1" applyAlignment="1">
      <alignment wrapText="1"/>
    </xf>
    <xf numFmtId="0" fontId="19" fillId="0" borderId="1" xfId="0" applyFont="1" applyBorder="1" applyAlignment="1">
      <alignment vertical="center" wrapText="1"/>
    </xf>
    <xf numFmtId="0" fontId="19" fillId="0" borderId="4" xfId="0" applyFont="1" applyBorder="1" applyAlignment="1">
      <alignment vertical="center" wrapText="1"/>
    </xf>
    <xf numFmtId="0" fontId="19" fillId="10" borderId="4" xfId="0" applyFont="1" applyFill="1" applyBorder="1" applyAlignment="1">
      <alignment vertical="center" wrapText="1"/>
    </xf>
    <xf numFmtId="9" fontId="19" fillId="10" borderId="4" xfId="0" applyNumberFormat="1" applyFont="1" applyFill="1" applyBorder="1" applyAlignment="1">
      <alignment vertical="center" wrapText="1"/>
    </xf>
    <xf numFmtId="9" fontId="20" fillId="0" borderId="1" xfId="0" applyNumberFormat="1" applyFont="1" applyBorder="1" applyAlignment="1">
      <alignment horizontal="left" vertical="center" wrapText="1"/>
    </xf>
    <xf numFmtId="164" fontId="20" fillId="0" borderId="1" xfId="0" applyNumberFormat="1" applyFont="1" applyBorder="1" applyAlignment="1">
      <alignment horizontal="left" vertical="center" wrapText="1"/>
    </xf>
    <xf numFmtId="10" fontId="20" fillId="0" borderId="1" xfId="0" applyNumberFormat="1" applyFont="1" applyBorder="1" applyAlignment="1">
      <alignment horizontal="left" vertical="center" wrapText="1"/>
    </xf>
    <xf numFmtId="9" fontId="19" fillId="0" borderId="4" xfId="0" applyNumberFormat="1" applyFont="1" applyBorder="1" applyAlignment="1">
      <alignment vertical="center" wrapText="1"/>
    </xf>
    <xf numFmtId="10" fontId="19" fillId="0" borderId="4" xfId="0" applyNumberFormat="1" applyFont="1" applyBorder="1" applyAlignment="1">
      <alignment vertical="center" wrapText="1"/>
    </xf>
    <xf numFmtId="164" fontId="20" fillId="0" borderId="1" xfId="0" applyNumberFormat="1" applyFont="1" applyBorder="1" applyAlignment="1">
      <alignment horizontal="justify" vertical="center" wrapText="1"/>
    </xf>
    <xf numFmtId="0" fontId="20" fillId="0" borderId="1" xfId="0" applyFont="1" applyBorder="1" applyAlignment="1">
      <alignment horizontal="center" vertical="center" wrapText="1"/>
    </xf>
    <xf numFmtId="0" fontId="19" fillId="0" borderId="14" xfId="0" applyFont="1" applyBorder="1" applyAlignment="1">
      <alignment vertical="center" wrapText="1"/>
    </xf>
    <xf numFmtId="0" fontId="19" fillId="0" borderId="12" xfId="0" applyFont="1" applyBorder="1" applyAlignment="1">
      <alignment vertical="center" wrapText="1"/>
    </xf>
    <xf numFmtId="0" fontId="19" fillId="10" borderId="12" xfId="0" applyFont="1" applyFill="1" applyBorder="1" applyAlignment="1">
      <alignment vertical="center" wrapText="1"/>
    </xf>
    <xf numFmtId="10" fontId="19" fillId="10" borderId="12" xfId="0" applyNumberFormat="1" applyFont="1" applyFill="1" applyBorder="1" applyAlignment="1">
      <alignment vertical="center" wrapText="1"/>
    </xf>
    <xf numFmtId="9" fontId="19" fillId="10" borderId="12" xfId="0" applyNumberFormat="1" applyFont="1" applyFill="1" applyBorder="1" applyAlignment="1">
      <alignment vertical="center" wrapText="1"/>
    </xf>
    <xf numFmtId="10" fontId="19" fillId="10" borderId="12" xfId="0" applyNumberFormat="1" applyFont="1" applyFill="1" applyBorder="1" applyAlignment="1">
      <alignment horizontal="left" vertical="center" wrapText="1"/>
    </xf>
    <xf numFmtId="10" fontId="19" fillId="0" borderId="12" xfId="2" applyNumberFormat="1" applyFont="1" applyBorder="1" applyAlignment="1">
      <alignment horizontal="left" vertical="center" wrapText="1"/>
    </xf>
    <xf numFmtId="10" fontId="19" fillId="0" borderId="12" xfId="0" applyNumberFormat="1" applyFont="1" applyBorder="1" applyAlignment="1">
      <alignment vertical="center" wrapText="1"/>
    </xf>
    <xf numFmtId="9" fontId="19" fillId="0" borderId="12" xfId="0" applyNumberFormat="1" applyFont="1" applyBorder="1" applyAlignment="1">
      <alignment vertical="center" wrapText="1"/>
    </xf>
    <xf numFmtId="10" fontId="20" fillId="0" borderId="1" xfId="2" applyNumberFormat="1" applyFont="1" applyBorder="1" applyAlignment="1">
      <alignment horizontal="justify" vertical="center" wrapText="1"/>
    </xf>
    <xf numFmtId="0" fontId="20" fillId="0" borderId="1" xfId="0" applyFont="1" applyBorder="1" applyAlignment="1">
      <alignment horizontal="left" vertical="center" wrapText="1"/>
    </xf>
    <xf numFmtId="0" fontId="20" fillId="0" borderId="1" xfId="2" applyNumberFormat="1" applyFont="1" applyBorder="1" applyAlignment="1">
      <alignment horizontal="left" vertical="center" wrapText="1"/>
    </xf>
    <xf numFmtId="1" fontId="20" fillId="0" borderId="1" xfId="0" applyNumberFormat="1" applyFont="1" applyBorder="1" applyAlignment="1">
      <alignment horizontal="left" vertical="center" wrapText="1"/>
    </xf>
    <xf numFmtId="0" fontId="19" fillId="10" borderId="4" xfId="0" applyFont="1" applyFill="1" applyBorder="1" applyAlignment="1">
      <alignment horizontal="center" vertical="center" wrapText="1"/>
    </xf>
    <xf numFmtId="10" fontId="10" fillId="5" borderId="1" xfId="0" applyNumberFormat="1" applyFont="1" applyFill="1" applyBorder="1" applyAlignment="1">
      <alignment wrapText="1"/>
    </xf>
    <xf numFmtId="164" fontId="19" fillId="0" borderId="4" xfId="0" applyNumberFormat="1" applyFont="1" applyBorder="1" applyAlignment="1">
      <alignment vertical="center" wrapText="1"/>
    </xf>
    <xf numFmtId="1" fontId="20" fillId="0" borderId="1" xfId="0" applyNumberFormat="1" applyFont="1" applyBorder="1" applyAlignment="1">
      <alignment horizontal="justify" vertical="center" wrapText="1"/>
    </xf>
    <xf numFmtId="164" fontId="6" fillId="0" borderId="1" xfId="2" applyNumberFormat="1" applyFont="1" applyBorder="1" applyAlignment="1">
      <alignment horizontal="justify" vertical="center" wrapText="1"/>
    </xf>
    <xf numFmtId="10" fontId="19" fillId="0" borderId="12" xfId="2" applyNumberFormat="1" applyFont="1" applyBorder="1" applyAlignment="1">
      <alignment vertical="center" wrapText="1"/>
    </xf>
    <xf numFmtId="0" fontId="6" fillId="9" borderId="19" xfId="0" applyFont="1" applyFill="1" applyBorder="1" applyAlignment="1">
      <alignment horizontal="center" vertical="center" wrapText="1"/>
    </xf>
    <xf numFmtId="0" fontId="6" fillId="9" borderId="13" xfId="0" applyFont="1" applyFill="1" applyBorder="1" applyAlignment="1" applyProtection="1">
      <alignment horizontal="center" vertical="center" wrapText="1"/>
      <protection hidden="1"/>
    </xf>
    <xf numFmtId="0" fontId="16" fillId="9"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9" borderId="5"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6" fillId="0" borderId="5" xfId="0" applyFont="1" applyBorder="1" applyAlignment="1">
      <alignment horizontal="left" vertical="center" wrapText="1"/>
    </xf>
    <xf numFmtId="0" fontId="6" fillId="0" borderId="10" xfId="0" applyFont="1" applyBorder="1" applyAlignment="1">
      <alignment horizontal="left" vertical="center" wrapText="1"/>
    </xf>
    <xf numFmtId="0" fontId="6" fillId="0" borderId="7" xfId="0" applyFont="1" applyBorder="1" applyAlignment="1">
      <alignment horizontal="left" vertical="center" wrapText="1"/>
    </xf>
    <xf numFmtId="0" fontId="6" fillId="0" borderId="11" xfId="0" applyFont="1" applyBorder="1" applyAlignment="1">
      <alignment horizontal="left" vertical="center" wrapText="1"/>
    </xf>
    <xf numFmtId="0" fontId="6" fillId="0" borderId="8" xfId="0" applyFont="1" applyBorder="1" applyAlignment="1">
      <alignment horizontal="left" vertical="center" wrapText="1"/>
    </xf>
    <xf numFmtId="0" fontId="6" fillId="0" borderId="12" xfId="0" applyFont="1" applyBorder="1" applyAlignment="1">
      <alignment horizontal="left"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6" fillId="9" borderId="1" xfId="0" applyFont="1" applyFill="1" applyBorder="1" applyAlignment="1">
      <alignment horizontal="justify" vertical="center" wrapText="1"/>
    </xf>
    <xf numFmtId="0" fontId="6" fillId="9" borderId="1" xfId="0" applyFont="1" applyFill="1" applyBorder="1" applyAlignment="1">
      <alignment horizontal="left" vertical="top" wrapText="1"/>
    </xf>
    <xf numFmtId="0" fontId="7" fillId="6" borderId="5"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7" fillId="8" borderId="12"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18" fillId="9" borderId="15" xfId="0" applyFont="1" applyFill="1" applyBorder="1" applyAlignment="1">
      <alignment horizontal="justify" vertical="center"/>
    </xf>
    <xf numFmtId="0" fontId="17" fillId="9" borderId="15" xfId="0" applyFont="1" applyFill="1" applyBorder="1" applyAlignment="1">
      <alignment horizontal="justify" vertical="center"/>
    </xf>
    <xf numFmtId="0" fontId="18" fillId="9" borderId="16" xfId="0" applyFont="1" applyFill="1" applyBorder="1" applyAlignment="1">
      <alignment horizontal="left" vertical="center" wrapText="1"/>
    </xf>
    <xf numFmtId="0" fontId="18" fillId="9" borderId="17" xfId="0" applyFont="1" applyFill="1" applyBorder="1" applyAlignment="1">
      <alignment horizontal="left" vertical="center" wrapText="1"/>
    </xf>
    <xf numFmtId="0" fontId="18" fillId="9" borderId="18" xfId="0" applyFont="1" applyFill="1" applyBorder="1" applyAlignment="1">
      <alignment horizontal="left" vertical="center" wrapText="1"/>
    </xf>
    <xf numFmtId="0" fontId="18" fillId="9" borderId="2" xfId="0" applyFont="1" applyFill="1" applyBorder="1" applyAlignment="1">
      <alignment horizontal="left" vertical="center" wrapText="1"/>
    </xf>
    <xf numFmtId="0" fontId="18" fillId="9" borderId="3" xfId="0" applyFont="1" applyFill="1" applyBorder="1" applyAlignment="1">
      <alignment horizontal="left" vertical="center" wrapText="1"/>
    </xf>
    <xf numFmtId="0" fontId="18" fillId="9" borderId="4" xfId="0" applyFont="1" applyFill="1" applyBorder="1" applyAlignment="1">
      <alignment horizontal="left" vertical="center" wrapText="1"/>
    </xf>
  </cellXfs>
  <cellStyles count="11">
    <cellStyle name="Millares [0]" xfId="1" builtinId="6"/>
    <cellStyle name="Millares [0] 2" xfId="3" xr:uid="{C102FB4A-2D1E-4421-9219-F156E9B974C5}"/>
    <cellStyle name="Millares [0] 3" xfId="4" xr:uid="{522F7840-158F-49C6-B1AF-DA3B6090E0D3}"/>
    <cellStyle name="Millares 2" xfId="5" xr:uid="{9E9E54BA-9355-4AE9-8A5F-1A5D7BEA51A3}"/>
    <cellStyle name="Millares 3" xfId="6" xr:uid="{8A8E12BC-D7DA-4C35-908F-20202F907B0D}"/>
    <cellStyle name="Millares 4" xfId="7" xr:uid="{92DC19E2-AECB-49BD-8859-295413FC38CA}"/>
    <cellStyle name="Millares 5" xfId="8" xr:uid="{DA6BF278-5ED1-4BCF-A6D3-36B3CA58FCCB}"/>
    <cellStyle name="Millares 6" xfId="9" xr:uid="{F8BBB0FB-8E97-4A91-A1E8-7A5DFFF8BA75}"/>
    <cellStyle name="Millares 7" xfId="10" xr:uid="{13A7C26E-769F-47DE-B3A0-8514FD63DBD6}"/>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295275</xdr:colOff>
      <xdr:row>0</xdr:row>
      <xdr:rowOff>742950</xdr:rowOff>
    </xdr:to>
    <xdr:pic>
      <xdr:nvPicPr>
        <xdr:cNvPr id="1082" name="Imagen 1">
          <a:extLst>
            <a:ext uri="{FF2B5EF4-FFF2-40B4-BE49-F238E27FC236}">
              <a16:creationId xmlns:a16="http://schemas.microsoft.com/office/drawing/2014/main" id="{C9CFC357-16B7-1195-6109-04B85FF415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64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23"/>
  <sheetViews>
    <sheetView tabSelected="1" topLeftCell="M7" zoomScale="60" zoomScaleNormal="60" workbookViewId="0">
      <selection activeCell="G10" sqref="G10:J10"/>
    </sheetView>
  </sheetViews>
  <sheetFormatPr baseColWidth="10" defaultColWidth="10.85546875" defaultRowHeight="15" x14ac:dyDescent="0.25"/>
  <cols>
    <col min="1" max="1" width="4.140625" style="1" customWidth="1"/>
    <col min="2" max="2" width="25.5703125" style="1" customWidth="1"/>
    <col min="3" max="3" width="8.140625" style="1" customWidth="1"/>
    <col min="4" max="4" width="44.28515625" style="1" bestFit="1" customWidth="1"/>
    <col min="5" max="5" width="19.7109375" style="1" customWidth="1"/>
    <col min="6" max="6" width="24.42578125" style="1" customWidth="1"/>
    <col min="7" max="7" width="23.5703125" style="1" customWidth="1"/>
    <col min="8" max="8" width="10" style="1" customWidth="1"/>
    <col min="9" max="9" width="18.42578125" style="1" customWidth="1"/>
    <col min="10" max="10" width="15.85546875" style="1" customWidth="1"/>
    <col min="11" max="12" width="11.7109375" style="1" customWidth="1"/>
    <col min="13" max="13" width="15.140625" style="1" customWidth="1"/>
    <col min="14" max="14" width="11.7109375" style="1" customWidth="1"/>
    <col min="15" max="15" width="22.5703125" style="1" customWidth="1"/>
    <col min="16" max="16" width="17.85546875" style="1" customWidth="1"/>
    <col min="17" max="17" width="19.7109375" style="1" customWidth="1"/>
    <col min="18" max="18" width="21.7109375" style="1" customWidth="1"/>
    <col min="19" max="19" width="25.42578125" style="1" customWidth="1"/>
    <col min="20" max="22" width="16.5703125" style="1" hidden="1" customWidth="1"/>
    <col min="23" max="23" width="92.42578125" style="1" hidden="1" customWidth="1"/>
    <col min="24" max="24" width="48.28515625" style="1" hidden="1" customWidth="1"/>
    <col min="25" max="27" width="16.5703125" style="1" hidden="1" customWidth="1"/>
    <col min="28" max="28" width="33.42578125" style="1" hidden="1" customWidth="1"/>
    <col min="29" max="29" width="16.5703125" style="1" hidden="1" customWidth="1"/>
    <col min="30" max="32" width="16.5703125" style="1" customWidth="1"/>
    <col min="33" max="33" width="43.7109375" style="1" customWidth="1"/>
    <col min="34" max="34" width="16.5703125" style="1" customWidth="1"/>
    <col min="35" max="36" width="22" style="1" hidden="1" customWidth="1"/>
    <col min="37" max="37" width="16.5703125" style="1" hidden="1" customWidth="1"/>
    <col min="38" max="38" width="34.85546875" style="1" hidden="1" customWidth="1"/>
    <col min="39" max="39" width="16.5703125" style="1" hidden="1" customWidth="1"/>
    <col min="40" max="41" width="16.5703125" style="1" customWidth="1"/>
    <col min="42" max="42" width="21.5703125" style="1" customWidth="1"/>
    <col min="43" max="43" width="39.42578125" style="1" customWidth="1"/>
    <col min="44" max="16384" width="10.85546875" style="1"/>
  </cols>
  <sheetData>
    <row r="1" spans="1:43" s="33" customFormat="1" ht="70.5" customHeight="1" x14ac:dyDescent="0.25">
      <c r="A1" s="85" t="s">
        <v>0</v>
      </c>
      <c r="B1" s="86"/>
      <c r="C1" s="86"/>
      <c r="D1" s="86"/>
      <c r="E1" s="86"/>
      <c r="F1" s="86"/>
      <c r="G1" s="86"/>
      <c r="H1" s="86"/>
      <c r="I1" s="86"/>
      <c r="J1" s="86"/>
      <c r="K1" s="107" t="s">
        <v>1</v>
      </c>
      <c r="L1" s="107"/>
      <c r="M1" s="107"/>
      <c r="N1" s="107"/>
      <c r="O1" s="107"/>
    </row>
    <row r="2" spans="1:43" s="35" customFormat="1" ht="23.45" customHeight="1" x14ac:dyDescent="0.25">
      <c r="A2" s="89" t="s">
        <v>2</v>
      </c>
      <c r="B2" s="90"/>
      <c r="C2" s="90"/>
      <c r="D2" s="90"/>
      <c r="E2" s="90"/>
      <c r="F2" s="90"/>
      <c r="G2" s="90"/>
      <c r="H2" s="90"/>
      <c r="I2" s="90"/>
      <c r="J2" s="90"/>
      <c r="K2" s="34"/>
      <c r="L2" s="34"/>
      <c r="M2" s="34"/>
      <c r="N2" s="34"/>
      <c r="O2" s="34"/>
    </row>
    <row r="3" spans="1:43" s="33" customFormat="1" x14ac:dyDescent="0.25"/>
    <row r="4" spans="1:43" s="33" customFormat="1" ht="29.1" customHeight="1" x14ac:dyDescent="0.25">
      <c r="A4" s="91" t="s">
        <v>3</v>
      </c>
      <c r="B4" s="92"/>
      <c r="C4" s="97" t="s">
        <v>4</v>
      </c>
      <c r="D4" s="98"/>
      <c r="E4" s="103" t="s">
        <v>5</v>
      </c>
      <c r="F4" s="104"/>
      <c r="G4" s="104"/>
      <c r="H4" s="104"/>
      <c r="I4" s="104"/>
      <c r="J4" s="105"/>
    </row>
    <row r="5" spans="1:43" s="33" customFormat="1" ht="15" customHeight="1" x14ac:dyDescent="0.25">
      <c r="A5" s="93"/>
      <c r="B5" s="94"/>
      <c r="C5" s="99"/>
      <c r="D5" s="100"/>
      <c r="E5" s="2" t="s">
        <v>6</v>
      </c>
      <c r="F5" s="2" t="s">
        <v>7</v>
      </c>
      <c r="G5" s="103" t="s">
        <v>8</v>
      </c>
      <c r="H5" s="104"/>
      <c r="I5" s="104"/>
      <c r="J5" s="105"/>
    </row>
    <row r="6" spans="1:43" s="33" customFormat="1" x14ac:dyDescent="0.25">
      <c r="A6" s="93"/>
      <c r="B6" s="94"/>
      <c r="C6" s="99"/>
      <c r="D6" s="100"/>
      <c r="E6" s="36">
        <v>1</v>
      </c>
      <c r="F6" s="36" t="s">
        <v>9</v>
      </c>
      <c r="G6" s="106" t="s">
        <v>10</v>
      </c>
      <c r="H6" s="106"/>
      <c r="I6" s="106"/>
      <c r="J6" s="106"/>
    </row>
    <row r="7" spans="1:43" s="33" customFormat="1" ht="91.5" customHeight="1" x14ac:dyDescent="0.25">
      <c r="A7" s="93"/>
      <c r="B7" s="94"/>
      <c r="C7" s="99"/>
      <c r="D7" s="100"/>
      <c r="E7" s="36">
        <v>2</v>
      </c>
      <c r="F7" s="36" t="s">
        <v>11</v>
      </c>
      <c r="G7" s="106" t="s">
        <v>12</v>
      </c>
      <c r="H7" s="106"/>
      <c r="I7" s="106"/>
      <c r="J7" s="106"/>
    </row>
    <row r="8" spans="1:43" s="33" customFormat="1" ht="71.25" customHeight="1" x14ac:dyDescent="0.25">
      <c r="A8" s="95"/>
      <c r="B8" s="96"/>
      <c r="C8" s="101"/>
      <c r="D8" s="102"/>
      <c r="E8" s="50">
        <v>3</v>
      </c>
      <c r="F8" s="50" t="s">
        <v>13</v>
      </c>
      <c r="G8" s="138" t="s">
        <v>14</v>
      </c>
      <c r="H8" s="139"/>
      <c r="I8" s="139"/>
      <c r="J8" s="139"/>
    </row>
    <row r="9" spans="1:43" s="33" customFormat="1" ht="71.25" customHeight="1" x14ac:dyDescent="0.25">
      <c r="A9" s="48"/>
      <c r="B9" s="48"/>
      <c r="C9" s="49"/>
      <c r="D9" s="49"/>
      <c r="E9" s="83">
        <v>4</v>
      </c>
      <c r="F9" s="83" t="s">
        <v>15</v>
      </c>
      <c r="G9" s="140" t="s">
        <v>16</v>
      </c>
      <c r="H9" s="141"/>
      <c r="I9" s="141"/>
      <c r="J9" s="142"/>
    </row>
    <row r="10" spans="1:43" s="33" customFormat="1" ht="71.25" customHeight="1" x14ac:dyDescent="0.25">
      <c r="A10" s="48"/>
      <c r="B10" s="48"/>
      <c r="C10" s="49"/>
      <c r="D10" s="49"/>
      <c r="E10" s="36">
        <v>5</v>
      </c>
      <c r="F10" s="36" t="s">
        <v>110</v>
      </c>
      <c r="G10" s="143" t="s">
        <v>111</v>
      </c>
      <c r="H10" s="144"/>
      <c r="I10" s="144"/>
      <c r="J10" s="145"/>
    </row>
    <row r="11" spans="1:43" s="33" customFormat="1" x14ac:dyDescent="0.25"/>
    <row r="12" spans="1:43" ht="14.45" customHeight="1" x14ac:dyDescent="0.25">
      <c r="A12" s="87" t="s">
        <v>17</v>
      </c>
      <c r="B12" s="87"/>
      <c r="C12" s="87" t="s">
        <v>18</v>
      </c>
      <c r="D12" s="87"/>
      <c r="E12" s="87"/>
      <c r="F12" s="88" t="s">
        <v>19</v>
      </c>
      <c r="G12" s="88"/>
      <c r="H12" s="88"/>
      <c r="I12" s="88"/>
      <c r="J12" s="88"/>
      <c r="K12" s="88"/>
      <c r="L12" s="88"/>
      <c r="M12" s="88"/>
      <c r="N12" s="88"/>
      <c r="O12" s="88"/>
      <c r="P12" s="88"/>
      <c r="Q12" s="87" t="s">
        <v>20</v>
      </c>
      <c r="R12" s="87"/>
      <c r="S12" s="87"/>
      <c r="T12" s="132" t="s">
        <v>21</v>
      </c>
      <c r="U12" s="133"/>
      <c r="V12" s="133"/>
      <c r="W12" s="133"/>
      <c r="X12" s="134"/>
      <c r="Y12" s="108" t="s">
        <v>22</v>
      </c>
      <c r="Z12" s="109"/>
      <c r="AA12" s="109"/>
      <c r="AB12" s="109"/>
      <c r="AC12" s="110"/>
      <c r="AD12" s="114" t="s">
        <v>23</v>
      </c>
      <c r="AE12" s="115"/>
      <c r="AF12" s="115"/>
      <c r="AG12" s="115"/>
      <c r="AH12" s="116"/>
      <c r="AI12" s="120" t="s">
        <v>24</v>
      </c>
      <c r="AJ12" s="121"/>
      <c r="AK12" s="121"/>
      <c r="AL12" s="121"/>
      <c r="AM12" s="122"/>
      <c r="AN12" s="126" t="s">
        <v>25</v>
      </c>
      <c r="AO12" s="127"/>
      <c r="AP12" s="127"/>
      <c r="AQ12" s="128"/>
    </row>
    <row r="13" spans="1:43" ht="14.45" customHeight="1" x14ac:dyDescent="0.25">
      <c r="A13" s="87"/>
      <c r="B13" s="87"/>
      <c r="C13" s="87"/>
      <c r="D13" s="87"/>
      <c r="E13" s="87"/>
      <c r="F13" s="88"/>
      <c r="G13" s="88"/>
      <c r="H13" s="88"/>
      <c r="I13" s="88"/>
      <c r="J13" s="88"/>
      <c r="K13" s="88"/>
      <c r="L13" s="88"/>
      <c r="M13" s="88"/>
      <c r="N13" s="88"/>
      <c r="O13" s="88"/>
      <c r="P13" s="88"/>
      <c r="Q13" s="87"/>
      <c r="R13" s="87"/>
      <c r="S13" s="87"/>
      <c r="T13" s="135"/>
      <c r="U13" s="136"/>
      <c r="V13" s="136"/>
      <c r="W13" s="136"/>
      <c r="X13" s="137"/>
      <c r="Y13" s="111"/>
      <c r="Z13" s="112"/>
      <c r="AA13" s="112"/>
      <c r="AB13" s="112"/>
      <c r="AC13" s="113"/>
      <c r="AD13" s="117"/>
      <c r="AE13" s="118"/>
      <c r="AF13" s="118"/>
      <c r="AG13" s="118"/>
      <c r="AH13" s="119"/>
      <c r="AI13" s="123"/>
      <c r="AJ13" s="124"/>
      <c r="AK13" s="124"/>
      <c r="AL13" s="124"/>
      <c r="AM13" s="125"/>
      <c r="AN13" s="129"/>
      <c r="AO13" s="130"/>
      <c r="AP13" s="130"/>
      <c r="AQ13" s="131"/>
    </row>
    <row r="14" spans="1:43" ht="45" x14ac:dyDescent="0.25">
      <c r="A14" s="2" t="s">
        <v>26</v>
      </c>
      <c r="B14" s="2" t="s">
        <v>27</v>
      </c>
      <c r="C14" s="2" t="s">
        <v>28</v>
      </c>
      <c r="D14" s="2" t="s">
        <v>29</v>
      </c>
      <c r="E14" s="2" t="s">
        <v>30</v>
      </c>
      <c r="F14" s="20" t="s">
        <v>31</v>
      </c>
      <c r="G14" s="20" t="s">
        <v>32</v>
      </c>
      <c r="H14" s="20" t="s">
        <v>33</v>
      </c>
      <c r="I14" s="20" t="s">
        <v>34</v>
      </c>
      <c r="J14" s="20" t="s">
        <v>35</v>
      </c>
      <c r="K14" s="20" t="s">
        <v>36</v>
      </c>
      <c r="L14" s="20" t="s">
        <v>37</v>
      </c>
      <c r="M14" s="20" t="s">
        <v>38</v>
      </c>
      <c r="N14" s="20" t="s">
        <v>39</v>
      </c>
      <c r="O14" s="20" t="s">
        <v>40</v>
      </c>
      <c r="P14" s="20" t="s">
        <v>41</v>
      </c>
      <c r="Q14" s="2" t="s">
        <v>42</v>
      </c>
      <c r="R14" s="2" t="s">
        <v>43</v>
      </c>
      <c r="S14" s="2" t="s">
        <v>44</v>
      </c>
      <c r="T14" s="3" t="s">
        <v>45</v>
      </c>
      <c r="U14" s="3" t="s">
        <v>46</v>
      </c>
      <c r="V14" s="3" t="s">
        <v>47</v>
      </c>
      <c r="W14" s="3" t="s">
        <v>48</v>
      </c>
      <c r="X14" s="3" t="s">
        <v>49</v>
      </c>
      <c r="Y14" s="23" t="s">
        <v>45</v>
      </c>
      <c r="Z14" s="23" t="s">
        <v>46</v>
      </c>
      <c r="AA14" s="23" t="s">
        <v>47</v>
      </c>
      <c r="AB14" s="23" t="s">
        <v>48</v>
      </c>
      <c r="AC14" s="23" t="s">
        <v>49</v>
      </c>
      <c r="AD14" s="24" t="s">
        <v>45</v>
      </c>
      <c r="AE14" s="24" t="s">
        <v>46</v>
      </c>
      <c r="AF14" s="24" t="s">
        <v>47</v>
      </c>
      <c r="AG14" s="24" t="s">
        <v>48</v>
      </c>
      <c r="AH14" s="24" t="s">
        <v>49</v>
      </c>
      <c r="AI14" s="25" t="s">
        <v>45</v>
      </c>
      <c r="AJ14" s="25" t="s">
        <v>46</v>
      </c>
      <c r="AK14" s="25" t="s">
        <v>47</v>
      </c>
      <c r="AL14" s="25" t="s">
        <v>48</v>
      </c>
      <c r="AM14" s="25" t="s">
        <v>49</v>
      </c>
      <c r="AN14" s="4" t="s">
        <v>45</v>
      </c>
      <c r="AO14" s="4" t="s">
        <v>46</v>
      </c>
      <c r="AP14" s="4" t="s">
        <v>47</v>
      </c>
      <c r="AQ14" s="4" t="s">
        <v>48</v>
      </c>
    </row>
    <row r="15" spans="1:43" s="29" customFormat="1" ht="409.5" customHeight="1" x14ac:dyDescent="0.25">
      <c r="A15" s="22">
        <v>7</v>
      </c>
      <c r="B15" s="21" t="s">
        <v>50</v>
      </c>
      <c r="C15" s="22">
        <v>1</v>
      </c>
      <c r="D15" s="21" t="s">
        <v>51</v>
      </c>
      <c r="E15" s="37" t="s">
        <v>52</v>
      </c>
      <c r="F15" s="37" t="s">
        <v>53</v>
      </c>
      <c r="G15" s="37" t="s">
        <v>54</v>
      </c>
      <c r="H15" s="38" t="s">
        <v>55</v>
      </c>
      <c r="I15" s="39" t="s">
        <v>56</v>
      </c>
      <c r="J15" s="37" t="s">
        <v>57</v>
      </c>
      <c r="K15" s="40">
        <v>1</v>
      </c>
      <c r="L15" s="40">
        <v>1</v>
      </c>
      <c r="M15" s="40">
        <v>1</v>
      </c>
      <c r="N15" s="40">
        <v>1</v>
      </c>
      <c r="O15" s="84">
        <f>SUM(K15:N15)</f>
        <v>4</v>
      </c>
      <c r="P15" s="22" t="s">
        <v>58</v>
      </c>
      <c r="Q15" s="37" t="s">
        <v>59</v>
      </c>
      <c r="R15" s="37" t="s">
        <v>60</v>
      </c>
      <c r="S15" s="37" t="s">
        <v>4</v>
      </c>
      <c r="T15" s="41">
        <v>1</v>
      </c>
      <c r="U15" s="42">
        <v>1</v>
      </c>
      <c r="V15" s="43">
        <v>1</v>
      </c>
      <c r="W15" s="21" t="s">
        <v>61</v>
      </c>
      <c r="X15" s="21" t="s">
        <v>62</v>
      </c>
      <c r="Y15" s="51">
        <f t="shared" ref="Y15" si="0">L15</f>
        <v>1</v>
      </c>
      <c r="Z15" s="42">
        <v>1</v>
      </c>
      <c r="AA15" s="43">
        <f>IF(Z15/Y15&gt;100%,100%,Z15/Y15)</f>
        <v>1</v>
      </c>
      <c r="AB15" s="21" t="s">
        <v>63</v>
      </c>
      <c r="AC15" s="21" t="s">
        <v>64</v>
      </c>
      <c r="AD15" s="28">
        <f t="shared" ref="AD15" si="1">M15</f>
        <v>1</v>
      </c>
      <c r="AE15" s="42">
        <v>1</v>
      </c>
      <c r="AF15" s="44">
        <f>IF(AE15/AD15&gt;100%,100%,AE15/AD15)</f>
        <v>1</v>
      </c>
      <c r="AG15" s="21" t="s">
        <v>65</v>
      </c>
      <c r="AH15" s="21" t="s">
        <v>66</v>
      </c>
      <c r="AI15" s="28">
        <f t="shared" ref="AI15" si="2">N15</f>
        <v>1</v>
      </c>
      <c r="AJ15" s="21">
        <v>0</v>
      </c>
      <c r="AK15" s="21">
        <f>IF(AJ15/AI15&gt;100%,100%,AJ15/AI15)</f>
        <v>0</v>
      </c>
      <c r="AL15" s="21"/>
      <c r="AM15" s="21"/>
      <c r="AN15" s="51">
        <v>1</v>
      </c>
      <c r="AO15" s="81">
        <f>AVERAGE(U15,Z15,AE15,AJ15)</f>
        <v>0.75</v>
      </c>
      <c r="AP15" s="44">
        <f>IF(AO15/AN15&gt;100%,100%,AO15/AN15)</f>
        <v>0.75</v>
      </c>
      <c r="AQ15" s="21" t="s">
        <v>61</v>
      </c>
    </row>
    <row r="16" spans="1:43" s="5" customFormat="1" ht="15.75" x14ac:dyDescent="0.25">
      <c r="A16" s="10"/>
      <c r="B16" s="10"/>
      <c r="C16" s="10"/>
      <c r="D16" s="13" t="s">
        <v>67</v>
      </c>
      <c r="E16" s="10"/>
      <c r="F16" s="10"/>
      <c r="G16" s="10"/>
      <c r="H16" s="10"/>
      <c r="I16" s="10"/>
      <c r="J16" s="10"/>
      <c r="K16" s="15"/>
      <c r="L16" s="15"/>
      <c r="M16" s="15"/>
      <c r="N16" s="15"/>
      <c r="O16" s="15"/>
      <c r="P16" s="10"/>
      <c r="Q16" s="10"/>
      <c r="R16" s="10"/>
      <c r="S16" s="10"/>
      <c r="T16" s="15"/>
      <c r="U16" s="15"/>
      <c r="V16" s="45">
        <f>AVERAGE(V15:V15)*80%</f>
        <v>0.8</v>
      </c>
      <c r="W16" s="15"/>
      <c r="X16" s="15"/>
      <c r="Y16" s="15"/>
      <c r="Z16" s="15"/>
      <c r="AA16" s="52">
        <f>AVERAGE(AA15:AA15)*80%</f>
        <v>0.8</v>
      </c>
      <c r="AB16" s="15"/>
      <c r="AC16" s="15"/>
      <c r="AD16" s="15"/>
      <c r="AE16" s="15"/>
      <c r="AF16" s="15">
        <f>AVERAGE(AF15:AF15)*80%</f>
        <v>0.8</v>
      </c>
      <c r="AG16" s="15"/>
      <c r="AH16" s="15"/>
      <c r="AI16" s="15"/>
      <c r="AJ16" s="15"/>
      <c r="AK16" s="15">
        <f>AVERAGE(AK15:AK15)*80%</f>
        <v>0</v>
      </c>
      <c r="AL16" s="10"/>
      <c r="AM16" s="10"/>
      <c r="AN16" s="16"/>
      <c r="AO16" s="16"/>
      <c r="AP16" s="45">
        <f>AVERAGE(AP15:AP15)*80%</f>
        <v>0.60000000000000009</v>
      </c>
      <c r="AQ16" s="10"/>
    </row>
    <row r="17" spans="1:43" s="29" customFormat="1" ht="270" x14ac:dyDescent="0.25">
      <c r="A17" s="53">
        <v>7</v>
      </c>
      <c r="B17" s="54" t="s">
        <v>50</v>
      </c>
      <c r="C17" s="54" t="s">
        <v>68</v>
      </c>
      <c r="D17" s="54" t="s">
        <v>69</v>
      </c>
      <c r="E17" s="54" t="s">
        <v>70</v>
      </c>
      <c r="F17" s="54" t="s">
        <v>71</v>
      </c>
      <c r="G17" s="54" t="s">
        <v>72</v>
      </c>
      <c r="H17" s="54" t="s">
        <v>73</v>
      </c>
      <c r="I17" s="55" t="s">
        <v>56</v>
      </c>
      <c r="J17" s="54" t="s">
        <v>71</v>
      </c>
      <c r="K17" s="55" t="s">
        <v>74</v>
      </c>
      <c r="L17" s="56">
        <v>0.8</v>
      </c>
      <c r="M17" s="77" t="s">
        <v>74</v>
      </c>
      <c r="N17" s="56">
        <v>0.8</v>
      </c>
      <c r="O17" s="56">
        <v>0.8</v>
      </c>
      <c r="P17" s="54" t="s">
        <v>58</v>
      </c>
      <c r="Q17" s="54" t="s">
        <v>75</v>
      </c>
      <c r="R17" s="54" t="s">
        <v>76</v>
      </c>
      <c r="S17" s="54" t="s">
        <v>77</v>
      </c>
      <c r="T17" s="57" t="s">
        <v>74</v>
      </c>
      <c r="U17" s="58">
        <v>0</v>
      </c>
      <c r="V17" s="59" t="s">
        <v>78</v>
      </c>
      <c r="W17" s="59" t="s">
        <v>78</v>
      </c>
      <c r="X17" s="54" t="s">
        <v>79</v>
      </c>
      <c r="Y17" s="60">
        <v>0.8</v>
      </c>
      <c r="Z17" s="79">
        <v>0.6</v>
      </c>
      <c r="AA17" s="61">
        <f>IF(Z17/Y17&gt;100%,100%,Z17/Y17)</f>
        <v>0.74999999999999989</v>
      </c>
      <c r="AB17" s="54" t="s">
        <v>80</v>
      </c>
      <c r="AC17" s="54" t="s">
        <v>81</v>
      </c>
      <c r="AD17" s="54" t="s">
        <v>74</v>
      </c>
      <c r="AE17" s="54" t="s">
        <v>82</v>
      </c>
      <c r="AF17" s="54" t="s">
        <v>82</v>
      </c>
      <c r="AG17" s="54" t="s">
        <v>82</v>
      </c>
      <c r="AH17" s="54" t="s">
        <v>82</v>
      </c>
      <c r="AI17" s="60">
        <v>0.8</v>
      </c>
      <c r="AJ17" s="54">
        <v>0</v>
      </c>
      <c r="AK17" s="54">
        <v>0</v>
      </c>
      <c r="AL17" s="54" t="s">
        <v>79</v>
      </c>
      <c r="AM17" s="54" t="s">
        <v>79</v>
      </c>
      <c r="AN17" s="57">
        <v>0.8</v>
      </c>
      <c r="AO17" s="62">
        <f>AVERAGE(Z17,AJ17)</f>
        <v>0.3</v>
      </c>
      <c r="AP17" s="73">
        <f>IF(AO17/AN17&gt;100%,100%,AO17/AN17)</f>
        <v>0.37499999999999994</v>
      </c>
      <c r="AQ17" s="63" t="s">
        <v>81</v>
      </c>
    </row>
    <row r="18" spans="1:43" s="29" customFormat="1" ht="105" x14ac:dyDescent="0.25">
      <c r="A18" s="64">
        <v>7</v>
      </c>
      <c r="B18" s="65" t="s">
        <v>50</v>
      </c>
      <c r="C18" s="65" t="s">
        <v>83</v>
      </c>
      <c r="D18" s="65" t="s">
        <v>84</v>
      </c>
      <c r="E18" s="65" t="s">
        <v>70</v>
      </c>
      <c r="F18" s="65" t="s">
        <v>85</v>
      </c>
      <c r="G18" s="65" t="s">
        <v>86</v>
      </c>
      <c r="H18" s="65" t="s">
        <v>87</v>
      </c>
      <c r="I18" s="66" t="s">
        <v>88</v>
      </c>
      <c r="J18" s="65" t="s">
        <v>85</v>
      </c>
      <c r="K18" s="67">
        <v>0.33329999999999999</v>
      </c>
      <c r="L18" s="67">
        <v>0.33329999999999999</v>
      </c>
      <c r="M18" s="67">
        <v>0.33329999999999999</v>
      </c>
      <c r="N18" s="68">
        <v>0</v>
      </c>
      <c r="O18" s="68">
        <v>1</v>
      </c>
      <c r="P18" s="65" t="s">
        <v>58</v>
      </c>
      <c r="Q18" s="65" t="s">
        <v>89</v>
      </c>
      <c r="R18" s="65" t="s">
        <v>90</v>
      </c>
      <c r="S18" s="65" t="s">
        <v>77</v>
      </c>
      <c r="T18" s="69">
        <v>0.33329999999999999</v>
      </c>
      <c r="U18" s="70">
        <v>0.33329999999999999</v>
      </c>
      <c r="V18" s="59">
        <v>1</v>
      </c>
      <c r="W18" s="65" t="s">
        <v>91</v>
      </c>
      <c r="X18" s="65" t="s">
        <v>79</v>
      </c>
      <c r="Y18" s="67">
        <v>0.33329999999999999</v>
      </c>
      <c r="Z18" s="71">
        <v>0.33329999999999999</v>
      </c>
      <c r="AA18" s="71">
        <f t="shared" ref="AA18:AA19" si="3">IF(Z18/Y18&gt;100%,100%,Z18/Y18)</f>
        <v>1</v>
      </c>
      <c r="AB18" s="65" t="s">
        <v>92</v>
      </c>
      <c r="AC18" s="65" t="s">
        <v>93</v>
      </c>
      <c r="AD18" s="67">
        <v>0.33329999999999999</v>
      </c>
      <c r="AE18" s="71">
        <v>0.33329999999999999</v>
      </c>
      <c r="AF18" s="82">
        <v>1</v>
      </c>
      <c r="AG18" s="65" t="s">
        <v>94</v>
      </c>
      <c r="AH18" s="65" t="s">
        <v>93</v>
      </c>
      <c r="AI18" s="72">
        <v>0</v>
      </c>
      <c r="AJ18" s="65">
        <v>0</v>
      </c>
      <c r="AK18" s="65">
        <v>0</v>
      </c>
      <c r="AL18" s="65" t="s">
        <v>79</v>
      </c>
      <c r="AM18" s="65" t="s">
        <v>79</v>
      </c>
      <c r="AN18" s="57">
        <v>1</v>
      </c>
      <c r="AO18" s="62">
        <f>SUM(U18,Z18,AE18,AJ18)</f>
        <v>0.99990000000000001</v>
      </c>
      <c r="AP18" s="73">
        <f>IF(AO18/AN18&gt;100%,100%,AO18/AN18)</f>
        <v>0.99990000000000001</v>
      </c>
      <c r="AQ18" s="65" t="s">
        <v>91</v>
      </c>
    </row>
    <row r="19" spans="1:43" s="29" customFormat="1" ht="120" x14ac:dyDescent="0.25">
      <c r="A19" s="64">
        <v>7</v>
      </c>
      <c r="B19" s="65" t="s">
        <v>50</v>
      </c>
      <c r="C19" s="65" t="s">
        <v>95</v>
      </c>
      <c r="D19" s="65" t="s">
        <v>96</v>
      </c>
      <c r="E19" s="65" t="s">
        <v>70</v>
      </c>
      <c r="F19" s="65" t="s">
        <v>97</v>
      </c>
      <c r="G19" s="65" t="s">
        <v>98</v>
      </c>
      <c r="H19" s="65" t="s">
        <v>99</v>
      </c>
      <c r="I19" s="66" t="s">
        <v>88</v>
      </c>
      <c r="J19" s="65" t="s">
        <v>97</v>
      </c>
      <c r="K19" s="66">
        <v>0</v>
      </c>
      <c r="L19" s="66">
        <v>1</v>
      </c>
      <c r="M19" s="66">
        <v>1</v>
      </c>
      <c r="N19" s="66">
        <v>0</v>
      </c>
      <c r="O19" s="66">
        <v>2</v>
      </c>
      <c r="P19" s="65" t="s">
        <v>58</v>
      </c>
      <c r="Q19" s="65" t="s">
        <v>100</v>
      </c>
      <c r="R19" s="65" t="s">
        <v>100</v>
      </c>
      <c r="S19" s="65" t="s">
        <v>101</v>
      </c>
      <c r="T19" s="74">
        <v>0</v>
      </c>
      <c r="U19" s="75">
        <v>0</v>
      </c>
      <c r="V19" s="59" t="s">
        <v>78</v>
      </c>
      <c r="W19" s="59" t="s">
        <v>78</v>
      </c>
      <c r="X19" s="65" t="s">
        <v>79</v>
      </c>
      <c r="Y19" s="65">
        <v>1</v>
      </c>
      <c r="Z19" s="65">
        <v>1</v>
      </c>
      <c r="AA19" s="71">
        <f t="shared" si="3"/>
        <v>1</v>
      </c>
      <c r="AB19" s="65" t="s">
        <v>102</v>
      </c>
      <c r="AC19" s="65" t="s">
        <v>103</v>
      </c>
      <c r="AD19" s="65">
        <v>1</v>
      </c>
      <c r="AE19" s="65">
        <v>1</v>
      </c>
      <c r="AF19" s="82">
        <v>1</v>
      </c>
      <c r="AG19" s="65" t="s">
        <v>104</v>
      </c>
      <c r="AH19" s="65" t="s">
        <v>103</v>
      </c>
      <c r="AI19" s="65">
        <v>0</v>
      </c>
      <c r="AJ19" s="65">
        <v>0</v>
      </c>
      <c r="AK19" s="65" t="e">
        <v>#DIV/0!</v>
      </c>
      <c r="AL19" s="65" t="s">
        <v>79</v>
      </c>
      <c r="AM19" s="65" t="s">
        <v>79</v>
      </c>
      <c r="AN19" s="76">
        <v>2</v>
      </c>
      <c r="AO19" s="80">
        <f>SUM(U19,Z19,AE19,AJ19)</f>
        <v>2</v>
      </c>
      <c r="AP19" s="73">
        <f>IF(AO19/AN19&gt;100%,100%,AO19/AN19)</f>
        <v>1</v>
      </c>
      <c r="AQ19" s="63" t="s">
        <v>105</v>
      </c>
    </row>
    <row r="20" spans="1:43" s="29" customFormat="1" ht="18" hidden="1" customHeight="1" x14ac:dyDescent="0.25">
      <c r="A20" s="32"/>
      <c r="B20" s="26"/>
      <c r="C20" s="32"/>
      <c r="D20" s="26"/>
      <c r="E20" s="26"/>
      <c r="F20" s="26"/>
      <c r="G20" s="26"/>
      <c r="H20" s="26"/>
      <c r="I20" s="27"/>
      <c r="J20" s="27"/>
      <c r="K20" s="30"/>
      <c r="L20" s="30"/>
      <c r="M20" s="30"/>
      <c r="N20" s="30"/>
      <c r="O20" s="30"/>
      <c r="P20" s="26"/>
      <c r="Q20" s="26"/>
      <c r="R20" s="26"/>
      <c r="S20" s="26"/>
      <c r="T20" s="28">
        <f>K20</f>
        <v>0</v>
      </c>
      <c r="U20" s="26"/>
      <c r="V20" s="21" t="e">
        <f t="shared" ref="V20:V21" si="4">IF(U20/T20&gt;100%,100%,U20/T20)</f>
        <v>#DIV/0!</v>
      </c>
      <c r="W20" s="26"/>
      <c r="X20" s="26"/>
      <c r="Y20" s="28">
        <f>L20</f>
        <v>0</v>
      </c>
      <c r="Z20" s="26"/>
      <c r="AA20" s="21" t="e">
        <f t="shared" ref="AA20:AA21" si="5">IF(Z20/Y20&gt;100%,100%,Z20/Y20)</f>
        <v>#DIV/0!</v>
      </c>
      <c r="AB20" s="26"/>
      <c r="AC20" s="26"/>
      <c r="AD20" s="28">
        <f>M20</f>
        <v>0</v>
      </c>
      <c r="AE20" s="26"/>
      <c r="AF20" s="21" t="e">
        <f t="shared" ref="AF20:AF21" si="6">IF(AE20/AD20&gt;100%,100%,AE20/AD20)</f>
        <v>#DIV/0!</v>
      </c>
      <c r="AG20" s="26"/>
      <c r="AH20" s="26"/>
      <c r="AI20" s="28">
        <f>N20</f>
        <v>0</v>
      </c>
      <c r="AJ20" s="26"/>
      <c r="AK20" s="21" t="e">
        <f t="shared" ref="AK20:AK21" si="7">IF(AJ20/AI20&gt;100%,100%,AJ20/AI20)</f>
        <v>#DIV/0!</v>
      </c>
      <c r="AL20" s="26"/>
      <c r="AM20" s="26"/>
      <c r="AN20" s="21">
        <f>O20</f>
        <v>0</v>
      </c>
      <c r="AO20" s="26"/>
      <c r="AP20" s="21" t="e">
        <f t="shared" ref="AP20:AP21" si="8">IF(AO20/AN20&gt;100%,100%,AO20/AN20)</f>
        <v>#DIV/0!</v>
      </c>
      <c r="AQ20" s="26"/>
    </row>
    <row r="21" spans="1:43" s="29" customFormat="1" hidden="1" x14ac:dyDescent="0.25">
      <c r="A21" s="32"/>
      <c r="B21" s="26"/>
      <c r="C21" s="32"/>
      <c r="D21" s="26"/>
      <c r="E21" s="26"/>
      <c r="F21" s="26"/>
      <c r="G21" s="26"/>
      <c r="H21" s="26"/>
      <c r="I21" s="27"/>
      <c r="J21" s="27"/>
      <c r="K21" s="31"/>
      <c r="L21" s="31"/>
      <c r="M21" s="31"/>
      <c r="N21" s="31"/>
      <c r="O21" s="31"/>
      <c r="P21" s="26"/>
      <c r="Q21" s="26"/>
      <c r="R21" s="26"/>
      <c r="S21" s="26"/>
      <c r="T21" s="28">
        <f>K21</f>
        <v>0</v>
      </c>
      <c r="U21" s="26"/>
      <c r="V21" s="21" t="e">
        <f t="shared" si="4"/>
        <v>#DIV/0!</v>
      </c>
      <c r="W21" s="26"/>
      <c r="X21" s="26"/>
      <c r="Y21" s="28">
        <f>L21</f>
        <v>0</v>
      </c>
      <c r="Z21" s="26"/>
      <c r="AA21" s="21" t="e">
        <f t="shared" si="5"/>
        <v>#DIV/0!</v>
      </c>
      <c r="AB21" s="26"/>
      <c r="AC21" s="26"/>
      <c r="AD21" s="28">
        <f>M21</f>
        <v>0</v>
      </c>
      <c r="AE21" s="26"/>
      <c r="AF21" s="21" t="e">
        <f t="shared" si="6"/>
        <v>#DIV/0!</v>
      </c>
      <c r="AG21" s="26"/>
      <c r="AH21" s="26"/>
      <c r="AI21" s="28">
        <f>N21</f>
        <v>0</v>
      </c>
      <c r="AJ21" s="26"/>
      <c r="AK21" s="21" t="e">
        <f t="shared" si="7"/>
        <v>#DIV/0!</v>
      </c>
      <c r="AL21" s="26"/>
      <c r="AM21" s="26"/>
      <c r="AN21" s="21">
        <f>O21</f>
        <v>0</v>
      </c>
      <c r="AO21" s="26"/>
      <c r="AP21" s="21" t="e">
        <f t="shared" si="8"/>
        <v>#DIV/0!</v>
      </c>
      <c r="AQ21" s="26"/>
    </row>
    <row r="22" spans="1:43" s="5" customFormat="1" ht="15.75" x14ac:dyDescent="0.25">
      <c r="A22" s="10"/>
      <c r="B22" s="10"/>
      <c r="C22" s="10"/>
      <c r="D22" s="11" t="s">
        <v>106</v>
      </c>
      <c r="E22" s="11"/>
      <c r="F22" s="11"/>
      <c r="G22" s="11"/>
      <c r="H22" s="11"/>
      <c r="I22" s="11"/>
      <c r="J22" s="11"/>
      <c r="K22" s="12"/>
      <c r="L22" s="12"/>
      <c r="M22" s="12"/>
      <c r="N22" s="12"/>
      <c r="O22" s="12"/>
      <c r="P22" s="11"/>
      <c r="Q22" s="10"/>
      <c r="R22" s="10"/>
      <c r="S22" s="10"/>
      <c r="T22" s="12"/>
      <c r="U22" s="12"/>
      <c r="V22" s="46">
        <f>AVERAGE(V18)*20%</f>
        <v>0.2</v>
      </c>
      <c r="W22" s="10"/>
      <c r="X22" s="10"/>
      <c r="Y22" s="12"/>
      <c r="Z22" s="12"/>
      <c r="AA22" s="52">
        <f>AVERAGE(AA17:AA19)*20%</f>
        <v>0.18333333333333335</v>
      </c>
      <c r="AB22" s="10"/>
      <c r="AC22" s="10"/>
      <c r="AD22" s="12"/>
      <c r="AE22" s="12"/>
      <c r="AF22" s="52">
        <f>AVERAGE(AF17:AF19)*20%</f>
        <v>0.2</v>
      </c>
      <c r="AG22" s="10"/>
      <c r="AH22" s="10"/>
      <c r="AI22" s="12"/>
      <c r="AJ22" s="12"/>
      <c r="AK22" s="14" t="e">
        <f>AVERAGE(AK17:AK21)*20%</f>
        <v>#DIV/0!</v>
      </c>
      <c r="AL22" s="10"/>
      <c r="AM22" s="10"/>
      <c r="AN22" s="17"/>
      <c r="AO22" s="17"/>
      <c r="AP22" s="46">
        <f>AVERAGE(AP17:AP19)*20%</f>
        <v>0.1583266666666667</v>
      </c>
      <c r="AQ22" s="10"/>
    </row>
    <row r="23" spans="1:43" s="9" customFormat="1" ht="18.75" x14ac:dyDescent="0.3">
      <c r="A23" s="6"/>
      <c r="B23" s="6"/>
      <c r="C23" s="6"/>
      <c r="D23" s="7" t="s">
        <v>107</v>
      </c>
      <c r="E23" s="6"/>
      <c r="F23" s="6"/>
      <c r="G23" s="6"/>
      <c r="H23" s="6"/>
      <c r="I23" s="6"/>
      <c r="J23" s="6"/>
      <c r="K23" s="8"/>
      <c r="L23" s="8"/>
      <c r="M23" s="8"/>
      <c r="N23" s="8"/>
      <c r="O23" s="8"/>
      <c r="P23" s="6"/>
      <c r="Q23" s="6"/>
      <c r="R23" s="6"/>
      <c r="S23" s="6"/>
      <c r="T23" s="8"/>
      <c r="U23" s="8"/>
      <c r="V23" s="47">
        <f>V16+V22</f>
        <v>1</v>
      </c>
      <c r="W23" s="6"/>
      <c r="X23" s="6"/>
      <c r="Y23" s="8"/>
      <c r="Z23" s="8"/>
      <c r="AA23" s="78">
        <f>AA16+AA22</f>
        <v>0.98333333333333339</v>
      </c>
      <c r="AB23" s="6"/>
      <c r="AC23" s="6"/>
      <c r="AD23" s="8"/>
      <c r="AE23" s="8"/>
      <c r="AF23" s="78">
        <f>AF16+AF22</f>
        <v>1</v>
      </c>
      <c r="AG23" s="6"/>
      <c r="AH23" s="6"/>
      <c r="AI23" s="8"/>
      <c r="AJ23" s="8"/>
      <c r="AK23" s="19" t="e">
        <f>AK16+AK22</f>
        <v>#DIV/0!</v>
      </c>
      <c r="AL23" s="6"/>
      <c r="AM23" s="6"/>
      <c r="AN23" s="18"/>
      <c r="AO23" s="18"/>
      <c r="AP23" s="47">
        <f>AP16+AP22</f>
        <v>0.75832666666666682</v>
      </c>
      <c r="AQ23" s="6"/>
    </row>
  </sheetData>
  <mergeCells count="21">
    <mergeCell ref="Y12:AC13"/>
    <mergeCell ref="AD12:AH13"/>
    <mergeCell ref="AI12:AM13"/>
    <mergeCell ref="AN12:AQ13"/>
    <mergeCell ref="G7:J7"/>
    <mergeCell ref="Q12:S13"/>
    <mergeCell ref="T12:X13"/>
    <mergeCell ref="G8:J8"/>
    <mergeCell ref="G9:J9"/>
    <mergeCell ref="A1:J1"/>
    <mergeCell ref="C12:E13"/>
    <mergeCell ref="F12:P13"/>
    <mergeCell ref="A2:J2"/>
    <mergeCell ref="A4:B8"/>
    <mergeCell ref="C4:D8"/>
    <mergeCell ref="E4:J4"/>
    <mergeCell ref="G5:J5"/>
    <mergeCell ref="G6:J6"/>
    <mergeCell ref="A12:B13"/>
    <mergeCell ref="K1:O1"/>
    <mergeCell ref="G10:J10"/>
  </mergeCells>
  <dataValidations count="1">
    <dataValidation allowBlank="1" showInputMessage="1" showErrorMessage="1" error="Escriba un texto " promptTitle="Cualquier contenido" sqref="E14 E3:E11" xr:uid="{00000000-0002-0000-0000-000000000000}"/>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cols>
    <col min="1" max="1" width="34.5703125" bestFit="1" customWidth="1"/>
    <col min="2" max="256" width="11.42578125" customWidth="1"/>
  </cols>
  <sheetData>
    <row r="1" spans="1:1" x14ac:dyDescent="0.25">
      <c r="A1" t="s">
        <v>30</v>
      </c>
    </row>
    <row r="2" spans="1:1" x14ac:dyDescent="0.25">
      <c r="A2" t="s">
        <v>108</v>
      </c>
    </row>
    <row r="3" spans="1:1" x14ac:dyDescent="0.25">
      <c r="A3" t="s">
        <v>109</v>
      </c>
    </row>
    <row r="4" spans="1:1" x14ac:dyDescent="0.25">
      <c r="A4" t="s">
        <v>70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4" ma:contentTypeDescription="Crear nuevo documento." ma:contentTypeScope="" ma:versionID="9adc6aef112ce374d4d3a5f2145baaab">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726275b6cf75e4812a1477c958f750fd"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C9A537-6340-403E-AE9D-33BDBA51BF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5251AB-C88B-4079-B78F-2291AC2E7A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2023-11-14T16:24:47Z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y fmtid="{D5CDD505-2E9C-101B-9397-08002B2CF9AE}" pid="3" name="Estado de aprobación">
    <vt:lpwstr/>
  </property>
</Properties>
</file>