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dora_guevara_gobiernobogota_gov_co/Documents/1.OAP/PLAN DE GESTION 2023_NC/Nivel Central/03. Control disciplinario/"/>
    </mc:Choice>
  </mc:AlternateContent>
  <xr:revisionPtr revIDLastSave="57" documentId="8_{F1C1F37F-F797-4101-A619-4BB88DF89B23}" xr6:coauthVersionLast="47" xr6:coauthVersionMax="47" xr10:uidLastSave="{CC2BD4CC-FBD1-43B7-B6FF-7C76817856C9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2" i="1" l="1"/>
  <c r="AF24" i="1"/>
  <c r="AO23" i="1"/>
  <c r="AP23" i="1" s="1"/>
  <c r="AO22" i="1"/>
  <c r="AO21" i="1"/>
  <c r="AP21" i="1" s="1"/>
  <c r="AO17" i="1"/>
  <c r="AP17" i="1" s="1"/>
  <c r="AO18" i="1"/>
  <c r="AO19" i="1"/>
  <c r="AO16" i="1"/>
  <c r="AN17" i="1"/>
  <c r="AI23" i="1"/>
  <c r="AK23" i="1"/>
  <c r="AD23" i="1"/>
  <c r="AF23" i="1" s="1"/>
  <c r="Y23" i="1"/>
  <c r="AA23" i="1" s="1"/>
  <c r="AI22" i="1"/>
  <c r="AK22" i="1" s="1"/>
  <c r="AD22" i="1"/>
  <c r="AF22" i="1" s="1"/>
  <c r="Y22" i="1"/>
  <c r="AI21" i="1"/>
  <c r="AK21" i="1" s="1"/>
  <c r="AD21" i="1"/>
  <c r="Y21" i="1"/>
  <c r="AA21" i="1"/>
  <c r="AA24" i="1" s="1"/>
  <c r="AI18" i="1"/>
  <c r="AI17" i="1"/>
  <c r="AK17" i="1" s="1"/>
  <c r="AI16" i="1"/>
  <c r="AK16" i="1" s="1"/>
  <c r="AD18" i="1"/>
  <c r="AF18" i="1" s="1"/>
  <c r="AD17" i="1"/>
  <c r="AF17" i="1" s="1"/>
  <c r="AD16" i="1"/>
  <c r="Y18" i="1"/>
  <c r="AA18" i="1" s="1"/>
  <c r="Y17" i="1"/>
  <c r="AA17" i="1" s="1"/>
  <c r="Y16" i="1"/>
  <c r="T17" i="1"/>
  <c r="V17" i="1" s="1"/>
  <c r="AN16" i="1"/>
  <c r="AK18" i="1"/>
  <c r="AI19" i="1"/>
  <c r="AK19" i="1"/>
  <c r="AN19" i="1"/>
  <c r="AN18" i="1"/>
  <c r="AD19" i="1"/>
  <c r="AF19" i="1"/>
  <c r="AF16" i="1"/>
  <c r="Y19" i="1"/>
  <c r="AA19" i="1"/>
  <c r="AA16" i="1"/>
  <c r="T19" i="1"/>
  <c r="V19" i="1" s="1"/>
  <c r="V18" i="1"/>
  <c r="V16" i="1"/>
  <c r="AP24" i="1" l="1"/>
  <c r="AP19" i="1"/>
  <c r="AP16" i="1"/>
  <c r="AA20" i="1"/>
  <c r="AA25" i="1" s="1"/>
  <c r="AK20" i="1"/>
  <c r="V20" i="1"/>
  <c r="V25" i="1" s="1"/>
  <c r="AF20" i="1"/>
  <c r="AF25" i="1" s="1"/>
  <c r="AP18" i="1"/>
  <c r="AK24" i="1" l="1"/>
  <c r="AK25" i="1" s="1"/>
  <c r="AP20" i="1"/>
  <c r="AP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5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5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5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5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5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5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5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5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5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5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5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5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5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5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5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5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5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5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5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5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5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5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5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5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5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5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5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5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5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5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5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5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5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5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5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5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5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5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5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5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5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5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4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5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<sst xmlns="http://schemas.openxmlformats.org/spreadsheetml/2006/main" count="219" uniqueCount="147">
  <si>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  </t>
    </r>
    <r>
      <rPr>
        <b/>
        <u/>
        <sz val="11"/>
        <rFont val="Calibri Light"/>
        <family val="2"/>
        <scheme val="major"/>
      </rPr>
      <t>CONTROL DISCIPLINARIO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</si>
  <si>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</si>
  <si>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</si>
  <si>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</si>
  <si>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Oficina de Asuntos Disciplinarios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</si>
  <si>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</si>
  <si>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</si>
  <si>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</si>
  <si>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</si>
  <si>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</si>
  <si>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292235</t>
  </si>
  <si>
    <t>16 de marzo de 2023</t>
  </si>
  <si>
    <t>De conformidad con la comunicación de la Oficina de Asuntos Disciplinarios, en la que se presentó el cronograma de actualización documental asociado a la meta transversal No. 2 y de acuerdo con la validación de la analista del proceso Yamile Espinosa, se actualiza la programación trimestral de dicha meta. Caso Hola No. 309868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</si>
  <si>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</si>
  <si>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</si>
  <si>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</si>
  <si>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</si>
  <si>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</si>
  <si>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</si>
  <si>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</si>
  <si>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</si>
  <si>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</si>
  <si>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</si>
  <si>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</si>
  <si>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</si>
  <si>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</si>
  <si>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</si>
  <si>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</si>
  <si>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</si>
  <si>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</si>
  <si>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</si>
  <si>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</si>
  <si>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</si>
  <si>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</si>
  <si>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</si>
  <si>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</si>
  <si>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</si>
  <si>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</si>
  <si>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</si>
  <si>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</si>
  <si>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</si>
  <si>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</si>
  <si>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</si>
  <si>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</si>
  <si>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</si>
  <si>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</si>
  <si>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 gestión institucional aumentando las capacidades de la entidad para la planeación, seguimiento y ejecución de sus metas y recursos, y la gestión del talento humano.</t>
  </si>
  <si>
    <t>1</t>
  </si>
  <si>
    <t xml:space="preserve">Realizar ocho (8) boletínes jurídicos disciplinarios, que se comuniquen por la intranet a las alcaldías locales y dependencias del nivel central de la Secretaría de Gobierno y se publique en la página web de la entidad. </t>
  </si>
  <si>
    <t>Gestión</t>
  </si>
  <si>
    <t>Boletín Jurídico Disciplinario</t>
  </si>
  <si>
    <t>Número de Boletines Jurídico Disciplinario elaborados y presentados.</t>
  </si>
  <si>
    <t xml:space="preserve">Suma </t>
  </si>
  <si>
    <t>Boletines Elaborados</t>
  </si>
  <si>
    <t xml:space="preserve">Eficacia </t>
  </si>
  <si>
    <t>Boletín Jurídico Disciplinario comunicado en la intranet y publicado en la página web</t>
  </si>
  <si>
    <t>pagina Web, Links Intranet.</t>
  </si>
  <si>
    <t>Equipo de trabajo Oficina Asuntos Disciplinarios</t>
  </si>
  <si>
    <r>
      <rPr>
        <sz val="11"/>
        <color rgb="FF444444"/>
        <rFont val="Calibri"/>
      </rPr>
      <t xml:space="preserve">1 Boletin juridico y el Link de la página de la Secretaria de Gobierno </t>
    </r>
    <r>
      <rPr>
        <u/>
        <sz val="11"/>
        <color rgb="FF444444"/>
        <rFont val="Calibri"/>
      </rPr>
      <t>https://www.gobiernobogota.gov.co/transparencia/informacion-interes/publicacion/boletin-juridico-disciplinario/boletin-juridico-12</t>
    </r>
  </si>
  <si>
    <t>2</t>
  </si>
  <si>
    <t>Evaluar y terminar 850 procesos disciplinarios  mediante decisiones de fondo: autos de archivo,  investigación disciplinaria, citación a audiencia, cargos y fallos.</t>
  </si>
  <si>
    <t>Procesos Disciplinarios</t>
  </si>
  <si>
    <t xml:space="preserve">Número de Procesos Disciplinarios con decisión de Fondo </t>
  </si>
  <si>
    <t>Informe de Procesos Disciplinarios - terminados</t>
  </si>
  <si>
    <t>Matriz Control Disciplinario, matriz numeración autos</t>
  </si>
  <si>
    <t>Se tramitaron 455 expedientes disciplinarios con decisiónes de fondo (archivo, investigación disciplinaria)</t>
  </si>
  <si>
    <t>Matriz numeración autos de fondos 2023</t>
  </si>
  <si>
    <t>3</t>
  </si>
  <si>
    <t>Realizar seis (6) charlas para la prevención de la falta disciplinaria.</t>
  </si>
  <si>
    <t xml:space="preserve">Charlas para la prevención de faltas disciplinarias </t>
  </si>
  <si>
    <t>Número de Charlas para la prevención de faltas disciplinarias realizadas</t>
  </si>
  <si>
    <t>Charlas</t>
  </si>
  <si>
    <t xml:space="preserve">Informe de charlas o capacitaciones realizadas </t>
  </si>
  <si>
    <t>Listados de asistencia (física o virtual)</t>
  </si>
  <si>
    <t xml:space="preserve">Se realizo una (06) capacitaciónes en los siguientes dias:  
14-02-2023: Entrenamineto puesto de trabajo
27-02-2023:Actualizacion en derecho disciplinario Ley 2094-21
28-02-2023.Actualizacion en derecho disciplinario Ley 2094-21
01-03-2023: Procedimientos derechos de peticion- Bogota te escucha- Orfeo- Seguimiientos.
02-03-2023: Procedimientos derechos de peticion- Bogota te escucha- Orfeo- Seguimiientos.
03-03-2023: Procesos y procedimientos Bogota te escucha - Orfeo- Competencias.
</t>
  </si>
  <si>
    <t xml:space="preserve">Listado de asistencia </t>
  </si>
  <si>
    <t>4</t>
  </si>
  <si>
    <t>Efectuar el análisis y la proyección que en derecho corresponda de 850 asuntos (quejas e informes) radicados en la Oficina de Asuntos Disciplinarios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</si>
  <si>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</si>
  <si>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</si>
  <si>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</si>
  <si>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Eficacia</t>
  </si>
  <si>
    <t>Informe de Procesos Disciplinarios - Analizados con proyección</t>
  </si>
  <si>
    <t>Se realizaron 422 autos de trámite dentro de los expedientes disciplinarios</t>
  </si>
  <si>
    <t>Matriz numeración autos de trämite 2023</t>
  </si>
  <si>
    <t>Total metas técnicas (80%)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</si>
  <si>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</si>
  <si>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</si>
  <si>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</si>
  <si>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</si>
  <si>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</si>
  <si>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</si>
  <si>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Constante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</si>
  <si>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</si>
  <si>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</si>
  <si>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</si>
  <si>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</si>
  <si>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</si>
  <si>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</si>
  <si>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</si>
  <si>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</si>
  <si>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</si>
  <si>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>Suma</t>
  </si>
  <si>
    <t xml:space="preserve">Listado Maestro de Documentos Matiz </t>
  </si>
  <si>
    <t xml:space="preserve">Casos Hola de actualización generados
Listado Maestro de Documentos 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</si>
  <si>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</si>
  <si>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</si>
  <si>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</si>
  <si>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</si>
  <si>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</si>
  <si>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</si>
  <si>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</si>
  <si>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</si>
  <si>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</si>
  <si>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Retadora (mejora)</t>
  </si>
  <si>
    <t>No programado</t>
  </si>
  <si>
    <t>28 de abril de 2023</t>
  </si>
  <si>
    <t>Para el primer trimtestre de la vigencia 2023, el Plan de Gestión del proceso Control Disciplinario alcanzó un nivel de desempeño del 90,00% y 63,14% del acumulado para la vigencia.</t>
  </si>
  <si>
    <t>Para el primer trimestre de la vigencia 2023, el Plan de Gestión del proceso Control Disciplinario alcanzó un nivel de desempeño del 90,00% y 43,14% del acumulado para la vigencia.</t>
  </si>
  <si>
    <t>03 de mayo de 2023</t>
  </si>
  <si>
    <t>Se realizó 1 Boletin Jurídico Disciplinario con el siguiente temas: 01- DERECHO DE PETICION Y SUS ALCANCES COMO FALTA DISCIPLINARIA.</t>
  </si>
  <si>
    <t>28 de julio de 2023</t>
  </si>
  <si>
    <t>Se realizaron 434 autos de trámite dentro de los expedientes disciplinarios</t>
  </si>
  <si>
    <t xml:space="preserve">Se realizaron 3 Boletines Jurídicos Disciplinarios con el siguiente temas: 01- LA INVESTIGACION INTEGRAL EN EL PROCESO DISCIPLINARIO, 2 FALTA DISCIPLINARIA EN LA SUPERVISIÓN E INTERVENTORÍA DE CONTRATOS
ESTATALES, 3 ¿GENERA FALTA DISCIPLINARIA INTERVENIR EL POLITICA? </t>
  </si>
  <si>
    <t>Se realizo una (01) capacitación en el siguientes dia:  
16-05-2023: Induccion Proceso Disciplinario Ley 1952-19.</t>
  </si>
  <si>
    <t>1 Boletin juridico y el Link de la página de la Secretaria de Gobierno https://www.gobiernobogota.gov.co/transparencia/informacion-interes/publicacion/boletin-juridico-disciplinario/boletin-juridico-12</t>
  </si>
  <si>
    <t>Dirección Jurídica (Calificación 60%): 
Consumo de papel: El reporte de consumo de papel cuenta con fecha de última actualización del mes de junio de 2023.
Participación: Crecimiento verde (2 participantes) , Día Internacional del agua (0 participantes).
Jornada presencial: Obtuvó calificación de 67% en la evaluación efectuada en la jornada.
Semana ambiental: ciclopaseo ( 0 participantes), taller de compostaje )0 participantes), caminata ( 0 participantes), jardín vertical (0 participantes), Museo del Mar (0 participantes),feria ambiental (0 participanes), saberes ancestrales (0 participantes)
Oficina de Asuntos Disciplinarios (Calificación 43%): 
Consumo de papel: El reporte de consumo de papel cuenta con fecha de última actualización del mes de junio de 2023.
Participación: Crecimiento verde(0 participantes), Día Internacional del agua. ( 1 participante).
Jornada presencial: Obtuvó calificación de 59% en la evaluación efectuada en la jornada.
Semana ambiental: ciclopaseo ( 0 participante), taller de compostaje, (0 participantes),  caminata ( 2 participantes), jardín vertical (0 participantes), Museo del Mar ( 1 participantes, feria ambiental (0 participanes),saberes ancestrales (0 participantes)
Dirección de Gestión de Talento Humano (Calificación 53%): 
Consumo de papel: El reporte de consumo de papel cuenta con fecha de última actualización del mes de junio de 2023.
Participación:  Crecimiento verde (0 participantes)  , Día Internacional del agua (7 participante).
Jornada presencial: Obtuvó calificación de 60% en la evaluación efectuada en la jornada.     
Semana ambiental: No se evidencia participacion en la semana ambiental</t>
  </si>
  <si>
    <t xml:space="preserve">https://gobiernobogota-my.sharepoint.com/:f:/g/personal/miguel_cardozo_gobiernobogota_gov_co/Em3Cl6hCPQhDioiu_JLgoPYBkPVfsju4ScZS7Z6vKKn1PQ?e=Q2RSJH 
</t>
  </si>
  <si>
    <t xml:space="preserve">Reporte Meta ambiental </t>
  </si>
  <si>
    <t>Para el segundo trimestre de la vigencia 2023, el Plan de Gestión del proceso Control Disciplinario alcanzó un nivel de desempeño del 86,50% y  78,25% del acumulado para la vigencia.</t>
  </si>
  <si>
    <t xml:space="preserve">"Se realizaron 2 Boletines Jurídicos Disciplinarios con el siguiente temas: 01- "DELITOS CONTRA LA ADMINISTRACION PUBLICA" 2- "USOS DEL SISTEMA ELECTRONICO DE CONTRATACION PUBLICA SECOP I Y SECOP II". 
</t>
  </si>
  <si>
    <r>
      <rPr>
        <sz val="11"/>
        <color rgb="FF000000"/>
        <rFont val="Calibri"/>
        <scheme val="minor"/>
      </rPr>
      <t xml:space="preserve">1- Boletín jurídico y el Link de la página de la Secretaría de Gobierno:
</t>
    </r>
    <r>
      <rPr>
        <u/>
        <sz val="11"/>
        <color rgb="FF0563C1"/>
        <rFont val="Calibri"/>
        <scheme val="minor"/>
      </rPr>
      <t xml:space="preserve">https://www.gobiernobogota.gov.co/transparencia/informacion-interes/publicacion/boletin-juridico-disciplinario/boletin-juridico-24
</t>
    </r>
    <r>
      <rPr>
        <sz val="11"/>
        <color rgb="FF000000"/>
        <rFont val="Calibri"/>
        <scheme val="minor"/>
      </rPr>
      <t xml:space="preserve">2- Boletín jurídico y el Link de la página de la Secretaría de Gobierno:
</t>
    </r>
    <r>
      <rPr>
        <u/>
        <sz val="11"/>
        <color rgb="FF0563C1"/>
        <rFont val="Calibri"/>
        <scheme val="minor"/>
      </rPr>
      <t xml:space="preserve">https://www.gobiernobogota.gov.co/transparencia/informacion-interes/publicacion/boletin-juridico-disciplinario/boletin-juridico-25
</t>
    </r>
  </si>
  <si>
    <t>Se tramitaron 493 expedientes disciplinarios con decisiónes de fondo (archivo, investigación disciplinaria).</t>
  </si>
  <si>
    <t>Matriz numeración autos de fondo 2023</t>
  </si>
  <si>
    <t>Se realizo tres (03) charlas reunión equipo de trabajo en los siguientes dias:  
11-07-2023, 08-08-2023 y 15-08-2023.</t>
  </si>
  <si>
    <t xml:space="preserve">Se realizaron 626 autos de trámite dentro de los expedientes disciplinarios.
</t>
  </si>
  <si>
    <t xml:space="preserve">No programada </t>
  </si>
  <si>
    <t>No tiene cronograma en la carpeta de programación</t>
  </si>
  <si>
    <t xml:space="preserve">Meta programada meta cumplida. </t>
  </si>
  <si>
    <t>Listado maestro de documentos</t>
  </si>
  <si>
    <t>31 de octubre de 2023</t>
  </si>
  <si>
    <t xml:space="preserve">Listado maestro de documentos </t>
  </si>
  <si>
    <t xml:space="preserve">Se realizaron 3 Boletines Jurídicos Disciplinarios con el siguiente temas: 01- LA INVESTIGACION INTEGRAL EN EL PROCESO DISCIPLINARIO, 2 FALTA DISCIPLINARIA EN LA SUPERVISIÓN E INTERVENTORÍA DE CONTRATOS
ESTATALES, 3 ¿GENERA FALTA DISCIPLINARIA INTERVENIR EL POLITICA? 
"Se realizaron 2 Boletines Jurídicos Disciplinarios con el siguiente temas: 01- "DELITOS CONTRA LA ADMINISTRACION PUBLICA" 2- "USOS DEL SISTEMA ELECTRONICO DE CONTRATACION PUBLICA SECOP I Y SECOP II". </t>
  </si>
  <si>
    <t>Se realizo una (01) capacitación en el siguientes dia:  
16-05-2023: Induccion Proceso Disciplinario Ley 1952-19.
Se tramitaron 493 expedientes disciplinarios con decisiónes de fondo (archivo, investigación disciplinaria).</t>
  </si>
  <si>
    <t>Se realizo una (01) capacitación en el siguientes dia:  
16-05-2023: Induccion Proceso Disciplinario Ley 1952-19.
Se realizo tres (03) charlas reunión equipo de trabajo en los siguientes dias:  
11-07-2023, 08-08-2023 y 15-08-2023.</t>
  </si>
  <si>
    <t>Se realizaron 422 autos de trámite dentro de los expedientes disciplinarios.
Se realizaron 626 autos de trámite dentro de los expedientes disciplinarios.</t>
  </si>
  <si>
    <t>Para el tercer trimestre de la vigencia 2023, el Plan de Gestión del proceso Control Disciplinario alcanzó un nivel de desempeño del 100,00% y 90,50%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</si>
</sst>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 Light"/>
      <family val="2"/>
    </font>
    <font>
      <b/>
      <sz val="11"/>
      <name val="Calibri Light"/>
      <family val="2"/>
      <scheme val="major"/>
    </font>
    <font>
      <b/>
      <u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charset val="1"/>
    </font>
    <font>
      <sz val="11"/>
      <color rgb="FF444444"/>
      <name val="Calibri"/>
    </font>
    <font>
      <u/>
      <sz val="11"/>
      <color rgb="FF444444"/>
      <name val="Calibri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u/>
      <sz val="11"/>
      <color theme="8" tint="-0.249977111117893"/>
      <name val="Calibri"/>
      <family val="2"/>
      <scheme val="minor"/>
    </font>
    <font>
      <u/>
      <sz val="11"/>
      <color theme="10"/>
      <name val="Calibri"/>
      <scheme val="minor"/>
    </font>
    <font>
      <sz val="11"/>
      <color rgb="FF000000"/>
      <name val="Calibri"/>
      <scheme val="minor"/>
    </font>
    <font>
      <u/>
      <sz val="11"/>
      <color rgb="FF0563C1"/>
      <name val="Calibri"/>
      <scheme val="minor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9" fontId="5" fillId="2" borderId="1" xfId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9" fontId="7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9" fontId="4" fillId="3" borderId="1" xfId="1" applyFont="1" applyFill="1" applyBorder="1" applyAlignment="1">
      <alignment wrapText="1"/>
    </xf>
    <xf numFmtId="0" fontId="1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9" borderId="0" xfId="0" applyFont="1" applyFill="1" applyAlignment="1">
      <alignment wrapText="1"/>
    </xf>
    <xf numFmtId="0" fontId="12" fillId="9" borderId="0" xfId="0" applyFont="1" applyFill="1" applyAlignment="1">
      <alignment vertical="center" wrapText="1"/>
    </xf>
    <xf numFmtId="0" fontId="14" fillId="9" borderId="0" xfId="0" applyFont="1" applyFill="1" applyAlignment="1">
      <alignment vertical="center" wrapText="1"/>
    </xf>
    <xf numFmtId="0" fontId="14" fillId="9" borderId="0" xfId="0" applyFont="1" applyFill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0" fontId="14" fillId="0" borderId="1" xfId="1" applyNumberFormat="1" applyFont="1" applyBorder="1" applyAlignment="1">
      <alignment horizontal="justify" vertical="center" wrapText="1"/>
    </xf>
    <xf numFmtId="10" fontId="4" fillId="3" borderId="1" xfId="1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10" fontId="6" fillId="2" borderId="1" xfId="1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horizontal="left" vertical="center" wrapText="1"/>
    </xf>
    <xf numFmtId="10" fontId="14" fillId="0" borderId="2" xfId="0" applyNumberFormat="1" applyFont="1" applyBorder="1" applyAlignment="1">
      <alignment horizontal="justify" vertical="center" wrapText="1"/>
    </xf>
    <xf numFmtId="10" fontId="14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4" fillId="0" borderId="1" xfId="1" applyNumberFormat="1" applyFont="1" applyBorder="1" applyAlignment="1">
      <alignment horizontal="justify" vertical="center" wrapText="1"/>
    </xf>
    <xf numFmtId="10" fontId="4" fillId="3" borderId="1" xfId="1" applyNumberFormat="1" applyFont="1" applyFill="1" applyBorder="1" applyAlignment="1">
      <alignment wrapText="1"/>
    </xf>
    <xf numFmtId="0" fontId="1" fillId="9" borderId="0" xfId="0" applyFont="1" applyFill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9" fontId="20" fillId="0" borderId="1" xfId="0" applyNumberFormat="1" applyFont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justify" vertical="center" wrapText="1"/>
    </xf>
    <xf numFmtId="9" fontId="20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 vertical="center" wrapText="1"/>
    </xf>
    <xf numFmtId="9" fontId="20" fillId="0" borderId="1" xfId="0" applyNumberFormat="1" applyFont="1" applyBorder="1" applyAlignment="1">
      <alignment horizontal="left" vertical="center" wrapText="1"/>
    </xf>
    <xf numFmtId="164" fontId="20" fillId="0" borderId="1" xfId="0" applyNumberFormat="1" applyFont="1" applyBorder="1" applyAlignment="1">
      <alignment horizontal="left" vertical="center" wrapText="1"/>
    </xf>
    <xf numFmtId="10" fontId="20" fillId="0" borderId="1" xfId="0" applyNumberFormat="1" applyFont="1" applyBorder="1" applyAlignment="1">
      <alignment horizontal="left" vertical="center" wrapText="1"/>
    </xf>
    <xf numFmtId="9" fontId="20" fillId="0" borderId="1" xfId="1" applyFont="1" applyBorder="1" applyAlignment="1">
      <alignment horizontal="justify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1" fontId="20" fillId="0" borderId="1" xfId="0" applyNumberFormat="1" applyFont="1" applyBorder="1" applyAlignment="1">
      <alignment horizontal="justify" vertical="center" wrapText="1"/>
    </xf>
    <xf numFmtId="9" fontId="20" fillId="9" borderId="1" xfId="1" applyFont="1" applyFill="1" applyBorder="1" applyAlignment="1">
      <alignment horizontal="center" vertical="center" wrapText="1"/>
    </xf>
    <xf numFmtId="9" fontId="20" fillId="0" borderId="1" xfId="1" applyFont="1" applyBorder="1" applyAlignment="1">
      <alignment horizontal="left" vertical="center" wrapText="1"/>
    </xf>
    <xf numFmtId="164" fontId="20" fillId="0" borderId="1" xfId="1" applyNumberFormat="1" applyFont="1" applyBorder="1" applyAlignment="1">
      <alignment horizontal="justify" vertical="center" wrapText="1"/>
    </xf>
    <xf numFmtId="9" fontId="20" fillId="9" borderId="1" xfId="1" applyFont="1" applyFill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center" vertical="center" wrapText="1"/>
    </xf>
    <xf numFmtId="1" fontId="20" fillId="9" borderId="1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Border="1" applyAlignment="1">
      <alignment horizontal="left" vertical="center" wrapText="1"/>
    </xf>
    <xf numFmtId="0" fontId="21" fillId="0" borderId="1" xfId="11" applyFont="1" applyBorder="1" applyAlignment="1">
      <alignment horizontal="justify" vertical="center" wrapText="1"/>
    </xf>
    <xf numFmtId="0" fontId="21" fillId="0" borderId="1" xfId="11" applyFont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wrapText="1"/>
    </xf>
    <xf numFmtId="9" fontId="5" fillId="2" borderId="1" xfId="1" applyFont="1" applyFill="1" applyBorder="1" applyAlignment="1">
      <alignment horizontal="center" wrapText="1"/>
    </xf>
    <xf numFmtId="10" fontId="20" fillId="0" borderId="1" xfId="1" applyNumberFormat="1" applyFont="1" applyBorder="1" applyAlignment="1">
      <alignment horizontal="center" vertical="center" wrapText="1"/>
    </xf>
    <xf numFmtId="164" fontId="20" fillId="9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0" fontId="22" fillId="0" borderId="1" xfId="12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0" fontId="20" fillId="9" borderId="1" xfId="1" applyNumberFormat="1" applyFont="1" applyFill="1" applyBorder="1" applyAlignment="1">
      <alignment horizontal="justify" vertical="center" wrapText="1"/>
    </xf>
    <xf numFmtId="164" fontId="20" fillId="9" borderId="1" xfId="0" applyNumberFormat="1" applyFont="1" applyFill="1" applyBorder="1" applyAlignment="1">
      <alignment horizontal="justify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1" fillId="9" borderId="1" xfId="0" applyFont="1" applyFill="1" applyBorder="1" applyAlignment="1">
      <alignment horizontal="justify" vertical="center"/>
    </xf>
    <xf numFmtId="0" fontId="14" fillId="9" borderId="1" xfId="0" applyFont="1" applyFill="1" applyBorder="1" applyAlignment="1">
      <alignment horizontal="justify" vertical="center"/>
    </xf>
    <xf numFmtId="0" fontId="11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</cellXfs>
  <cellStyles count="13">
    <cellStyle name="Hipervínculo" xfId="11" builtinId="8"/>
    <cellStyle name="Hyperlink" xfId="12" xr:uid="{A0849B58-54E3-40DA-B93D-FE2BB658F83D}"/>
    <cellStyle name="Millares [0] 2" xfId="2" xr:uid="{DCC26D21-CDDA-4EFF-BAFF-8747D1DE30C2}"/>
    <cellStyle name="Millares 2" xfId="3" xr:uid="{42F45C41-CE60-4D61-9600-829A7F59BCC7}"/>
    <cellStyle name="Millares 3" xfId="4" xr:uid="{B6F7945E-ED32-464A-AE86-4C38AA169A58}"/>
    <cellStyle name="Millares 4" xfId="5" xr:uid="{CC59C21F-69C6-417D-A492-D1F0E5E4C85F}"/>
    <cellStyle name="Millares 5" xfId="6" xr:uid="{31156AE3-DEDD-47A7-B382-905642C6B26B}"/>
    <cellStyle name="Millares 6" xfId="7" xr:uid="{D3F6FAA6-A2B5-4F69-9256-19820A174AC7}"/>
    <cellStyle name="Millares 7" xfId="8" xr:uid="{7C3F73E7-8E77-4813-A94B-0EF71631085E}"/>
    <cellStyle name="Millares 8" xfId="9" xr:uid="{F5CB9E25-B9F1-4CAD-B0E8-B320B3860C64}"/>
    <cellStyle name="Millares 9" xfId="10" xr:uid="{BF708474-E02E-455A-B781-10C5BC6B9F3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:f:/g/personal/miguel_cardozo_gobiernobogota_gov_co/Em3Cl6hCPQhDioiu_JLgoPYBkPVfsju4ScZS7Z6vKKn1PQ?e=Q2RSJH" TargetMode="External"/><Relationship Id="rId1" Type="http://schemas.openxmlformats.org/officeDocument/2006/relationships/hyperlink" Target="../../../../../../../:f:/g/personal/miguel_cardozo_gobiernobogota_gov_co/Em3Cl6hCPQhDioiu_JLgoPYBkPVfsju4ScZS7Z6vKKn1PQ?e=Q2RSJ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5"/>
  <sheetViews>
    <sheetView tabSelected="1" topLeftCell="L21" zoomScale="59" zoomScaleNormal="59" workbookViewId="0">
      <selection activeCell="N16" sqref="N1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6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hidden="1" customWidth="1"/>
    <col min="23" max="23" width="40.28515625" style="1" hidden="1" customWidth="1"/>
    <col min="24" max="27" width="16.5703125" style="1" hidden="1" customWidth="1"/>
    <col min="28" max="28" width="33.42578125" style="1" hidden="1" customWidth="1"/>
    <col min="29" max="29" width="16.5703125" style="1" hidden="1" customWidth="1"/>
    <col min="30" max="32" width="16.5703125" style="1" customWidth="1"/>
    <col min="33" max="33" width="43.7109375" style="1" customWidth="1"/>
    <col min="34" max="34" width="16.5703125" style="1" customWidth="1"/>
    <col min="35" max="36" width="22" style="1" hidden="1" customWidth="1"/>
    <col min="37" max="37" width="16.5703125" style="1" hidden="1" customWidth="1"/>
    <col min="38" max="38" width="34.85546875" style="1" hidden="1" customWidth="1"/>
    <col min="39" max="39" width="16.5703125" style="1" hidden="1" customWidth="1"/>
    <col min="40" max="41" width="16.5703125" style="16" customWidth="1"/>
    <col min="42" max="42" width="21.5703125" style="16" customWidth="1"/>
    <col min="43" max="43" width="39.42578125" style="1" customWidth="1"/>
    <col min="44" max="16384" width="10.85546875" style="1"/>
  </cols>
  <sheetData>
    <row r="1" spans="1:43" s="17" customFormat="1" ht="70.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4" t="s">
        <v>1</v>
      </c>
      <c r="L1" s="104"/>
      <c r="M1" s="104"/>
      <c r="N1" s="104"/>
      <c r="O1" s="104"/>
      <c r="AN1" s="20"/>
      <c r="AO1" s="20"/>
      <c r="AP1" s="20"/>
    </row>
    <row r="2" spans="1:43" s="19" customFormat="1" ht="23.45" customHeight="1" x14ac:dyDescent="0.25">
      <c r="A2" s="106" t="s">
        <v>2</v>
      </c>
      <c r="B2" s="107"/>
      <c r="C2" s="107"/>
      <c r="D2" s="107"/>
      <c r="E2" s="107"/>
      <c r="F2" s="107"/>
      <c r="G2" s="107"/>
      <c r="H2" s="107"/>
      <c r="I2" s="107"/>
      <c r="J2" s="107"/>
      <c r="K2" s="18"/>
      <c r="L2" s="18"/>
      <c r="M2" s="18"/>
      <c r="N2" s="18"/>
      <c r="O2" s="18"/>
      <c r="AN2" s="76"/>
      <c r="AO2" s="76"/>
      <c r="AP2" s="76"/>
    </row>
    <row r="3" spans="1:43" s="17" customFormat="1" x14ac:dyDescent="0.25">
      <c r="H3" s="20"/>
      <c r="AN3" s="20"/>
      <c r="AO3" s="20"/>
      <c r="AP3" s="20"/>
    </row>
    <row r="4" spans="1:43" s="17" customFormat="1" ht="29.1" customHeight="1" x14ac:dyDescent="0.25">
      <c r="A4" s="108" t="s">
        <v>3</v>
      </c>
      <c r="B4" s="109"/>
      <c r="C4" s="114" t="s">
        <v>4</v>
      </c>
      <c r="D4" s="115"/>
      <c r="E4" s="95" t="s">
        <v>5</v>
      </c>
      <c r="F4" s="96"/>
      <c r="G4" s="96"/>
      <c r="H4" s="96"/>
      <c r="I4" s="96"/>
      <c r="J4" s="97"/>
      <c r="AN4" s="20"/>
      <c r="AO4" s="20"/>
      <c r="AP4" s="20"/>
    </row>
    <row r="5" spans="1:43" s="17" customFormat="1" ht="15" customHeight="1" x14ac:dyDescent="0.25">
      <c r="A5" s="110"/>
      <c r="B5" s="111"/>
      <c r="C5" s="116"/>
      <c r="D5" s="117"/>
      <c r="E5" s="21" t="s">
        <v>6</v>
      </c>
      <c r="F5" s="21" t="s">
        <v>7</v>
      </c>
      <c r="G5" s="95" t="s">
        <v>8</v>
      </c>
      <c r="H5" s="96"/>
      <c r="I5" s="96"/>
      <c r="J5" s="97"/>
      <c r="AN5" s="20"/>
      <c r="AO5" s="20"/>
      <c r="AP5" s="20"/>
    </row>
    <row r="6" spans="1:43" s="17" customFormat="1" x14ac:dyDescent="0.25">
      <c r="A6" s="110"/>
      <c r="B6" s="111"/>
      <c r="C6" s="116"/>
      <c r="D6" s="117"/>
      <c r="E6" s="22">
        <v>1</v>
      </c>
      <c r="F6" s="22" t="s">
        <v>9</v>
      </c>
      <c r="G6" s="98" t="s">
        <v>10</v>
      </c>
      <c r="H6" s="98"/>
      <c r="I6" s="98"/>
      <c r="J6" s="98"/>
      <c r="AN6" s="20"/>
      <c r="AO6" s="20"/>
      <c r="AP6" s="20"/>
    </row>
    <row r="7" spans="1:43" s="17" customFormat="1" ht="77.25" customHeight="1" x14ac:dyDescent="0.25">
      <c r="A7" s="110"/>
      <c r="B7" s="111"/>
      <c r="C7" s="116"/>
      <c r="D7" s="117"/>
      <c r="E7" s="22">
        <v>2</v>
      </c>
      <c r="F7" s="22" t="s">
        <v>11</v>
      </c>
      <c r="G7" s="98" t="s">
        <v>12</v>
      </c>
      <c r="H7" s="98"/>
      <c r="I7" s="98"/>
      <c r="J7" s="98"/>
      <c r="AN7" s="20"/>
      <c r="AO7" s="20"/>
      <c r="AP7" s="20"/>
    </row>
    <row r="8" spans="1:43" s="17" customFormat="1" ht="54.75" customHeight="1" x14ac:dyDescent="0.25">
      <c r="A8" s="112"/>
      <c r="B8" s="113"/>
      <c r="C8" s="118"/>
      <c r="D8" s="119"/>
      <c r="E8" s="41">
        <v>3</v>
      </c>
      <c r="F8" s="41" t="s">
        <v>116</v>
      </c>
      <c r="G8" s="99" t="s">
        <v>117</v>
      </c>
      <c r="H8" s="100"/>
      <c r="I8" s="100"/>
      <c r="J8" s="100"/>
      <c r="AN8" s="20"/>
      <c r="AO8" s="20"/>
      <c r="AP8" s="20"/>
    </row>
    <row r="9" spans="1:43" s="17" customFormat="1" ht="54.75" customHeight="1" x14ac:dyDescent="0.25">
      <c r="A9" s="42"/>
      <c r="B9" s="42"/>
      <c r="C9" s="43"/>
      <c r="D9" s="43"/>
      <c r="E9" s="41">
        <v>4</v>
      </c>
      <c r="F9" s="41" t="s">
        <v>119</v>
      </c>
      <c r="G9" s="99" t="s">
        <v>118</v>
      </c>
      <c r="H9" s="100"/>
      <c r="I9" s="100"/>
      <c r="J9" s="100"/>
      <c r="AN9" s="20"/>
      <c r="AO9" s="20"/>
      <c r="AP9" s="20"/>
    </row>
    <row r="10" spans="1:43" s="17" customFormat="1" ht="54.75" customHeight="1" x14ac:dyDescent="0.25">
      <c r="A10" s="42"/>
      <c r="B10" s="42"/>
      <c r="C10" s="43"/>
      <c r="D10" s="43"/>
      <c r="E10" s="41">
        <v>5</v>
      </c>
      <c r="F10" s="41" t="s">
        <v>121</v>
      </c>
      <c r="G10" s="101" t="s">
        <v>129</v>
      </c>
      <c r="H10" s="101"/>
      <c r="I10" s="101"/>
      <c r="J10" s="101"/>
      <c r="AN10" s="20"/>
      <c r="AO10" s="20"/>
      <c r="AP10" s="20"/>
    </row>
    <row r="11" spans="1:43" s="17" customFormat="1" ht="54.75" customHeight="1" x14ac:dyDescent="0.25">
      <c r="A11" s="42"/>
      <c r="B11" s="42"/>
      <c r="C11" s="43"/>
      <c r="D11" s="43"/>
      <c r="E11" s="41">
        <v>6</v>
      </c>
      <c r="F11" s="41" t="s">
        <v>140</v>
      </c>
      <c r="G11" s="101" t="s">
        <v>146</v>
      </c>
      <c r="H11" s="101"/>
      <c r="I11" s="101"/>
      <c r="J11" s="101"/>
      <c r="AN11" s="20"/>
      <c r="AO11" s="20"/>
      <c r="AP11" s="20"/>
    </row>
    <row r="12" spans="1:43" s="17" customFormat="1" x14ac:dyDescent="0.25">
      <c r="H12" s="20"/>
      <c r="AN12" s="20"/>
      <c r="AO12" s="20"/>
      <c r="AP12" s="20"/>
    </row>
    <row r="13" spans="1:43" s="23" customFormat="1" ht="14.45" customHeight="1" x14ac:dyDescent="0.25">
      <c r="A13" s="94" t="s">
        <v>13</v>
      </c>
      <c r="B13" s="94"/>
      <c r="C13" s="94" t="s">
        <v>14</v>
      </c>
      <c r="D13" s="94"/>
      <c r="E13" s="94"/>
      <c r="F13" s="105" t="s">
        <v>15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94" t="s">
        <v>16</v>
      </c>
      <c r="R13" s="94"/>
      <c r="S13" s="94"/>
      <c r="T13" s="120" t="s">
        <v>17</v>
      </c>
      <c r="U13" s="121"/>
      <c r="V13" s="121"/>
      <c r="W13" s="121"/>
      <c r="X13" s="122"/>
      <c r="Y13" s="126" t="s">
        <v>18</v>
      </c>
      <c r="Z13" s="127"/>
      <c r="AA13" s="127"/>
      <c r="AB13" s="127"/>
      <c r="AC13" s="128"/>
      <c r="AD13" s="132" t="s">
        <v>19</v>
      </c>
      <c r="AE13" s="133"/>
      <c r="AF13" s="133"/>
      <c r="AG13" s="133"/>
      <c r="AH13" s="134"/>
      <c r="AI13" s="138" t="s">
        <v>20</v>
      </c>
      <c r="AJ13" s="139"/>
      <c r="AK13" s="139"/>
      <c r="AL13" s="139"/>
      <c r="AM13" s="140"/>
      <c r="AN13" s="144" t="s">
        <v>21</v>
      </c>
      <c r="AO13" s="145"/>
      <c r="AP13" s="145"/>
      <c r="AQ13" s="146"/>
    </row>
    <row r="14" spans="1:43" s="23" customFormat="1" ht="14.45" customHeight="1" x14ac:dyDescent="0.25">
      <c r="A14" s="94"/>
      <c r="B14" s="94"/>
      <c r="C14" s="94"/>
      <c r="D14" s="94"/>
      <c r="E14" s="9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94"/>
      <c r="R14" s="94"/>
      <c r="S14" s="94"/>
      <c r="T14" s="123"/>
      <c r="U14" s="124"/>
      <c r="V14" s="124"/>
      <c r="W14" s="124"/>
      <c r="X14" s="125"/>
      <c r="Y14" s="129"/>
      <c r="Z14" s="130"/>
      <c r="AA14" s="130"/>
      <c r="AB14" s="130"/>
      <c r="AC14" s="131"/>
      <c r="AD14" s="135"/>
      <c r="AE14" s="136"/>
      <c r="AF14" s="136"/>
      <c r="AG14" s="136"/>
      <c r="AH14" s="137"/>
      <c r="AI14" s="141"/>
      <c r="AJ14" s="142"/>
      <c r="AK14" s="142"/>
      <c r="AL14" s="142"/>
      <c r="AM14" s="143"/>
      <c r="AN14" s="147"/>
      <c r="AO14" s="148"/>
      <c r="AP14" s="148"/>
      <c r="AQ14" s="149"/>
    </row>
    <row r="15" spans="1:43" s="23" customFormat="1" ht="45" x14ac:dyDescent="0.25">
      <c r="A15" s="21" t="s">
        <v>22</v>
      </c>
      <c r="B15" s="21" t="s">
        <v>23</v>
      </c>
      <c r="C15" s="21" t="s">
        <v>24</v>
      </c>
      <c r="D15" s="21" t="s">
        <v>25</v>
      </c>
      <c r="E15" s="21" t="s">
        <v>26</v>
      </c>
      <c r="F15" s="24" t="s">
        <v>27</v>
      </c>
      <c r="G15" s="24" t="s">
        <v>28</v>
      </c>
      <c r="H15" s="24" t="s">
        <v>29</v>
      </c>
      <c r="I15" s="24" t="s">
        <v>30</v>
      </c>
      <c r="J15" s="24" t="s">
        <v>31</v>
      </c>
      <c r="K15" s="24" t="s">
        <v>32</v>
      </c>
      <c r="L15" s="24" t="s">
        <v>33</v>
      </c>
      <c r="M15" s="24" t="s">
        <v>34</v>
      </c>
      <c r="N15" s="24" t="s">
        <v>35</v>
      </c>
      <c r="O15" s="24" t="s">
        <v>36</v>
      </c>
      <c r="P15" s="24" t="s">
        <v>37</v>
      </c>
      <c r="Q15" s="21" t="s">
        <v>38</v>
      </c>
      <c r="R15" s="21" t="s">
        <v>39</v>
      </c>
      <c r="S15" s="21" t="s">
        <v>40</v>
      </c>
      <c r="T15" s="25" t="s">
        <v>41</v>
      </c>
      <c r="U15" s="25" t="s">
        <v>42</v>
      </c>
      <c r="V15" s="25" t="s">
        <v>43</v>
      </c>
      <c r="W15" s="35" t="s">
        <v>44</v>
      </c>
      <c r="X15" s="25" t="s">
        <v>45</v>
      </c>
      <c r="Y15" s="26" t="s">
        <v>41</v>
      </c>
      <c r="Z15" s="26" t="s">
        <v>42</v>
      </c>
      <c r="AA15" s="26" t="s">
        <v>43</v>
      </c>
      <c r="AB15" s="26" t="s">
        <v>44</v>
      </c>
      <c r="AC15" s="26" t="s">
        <v>45</v>
      </c>
      <c r="AD15" s="27" t="s">
        <v>41</v>
      </c>
      <c r="AE15" s="27" t="s">
        <v>42</v>
      </c>
      <c r="AF15" s="27" t="s">
        <v>43</v>
      </c>
      <c r="AG15" s="27" t="s">
        <v>44</v>
      </c>
      <c r="AH15" s="27" t="s">
        <v>45</v>
      </c>
      <c r="AI15" s="28" t="s">
        <v>41</v>
      </c>
      <c r="AJ15" s="28" t="s">
        <v>42</v>
      </c>
      <c r="AK15" s="28" t="s">
        <v>43</v>
      </c>
      <c r="AL15" s="28" t="s">
        <v>44</v>
      </c>
      <c r="AM15" s="28" t="s">
        <v>45</v>
      </c>
      <c r="AN15" s="29" t="s">
        <v>41</v>
      </c>
      <c r="AO15" s="29" t="s">
        <v>42</v>
      </c>
      <c r="AP15" s="29" t="s">
        <v>43</v>
      </c>
      <c r="AQ15" s="29" t="s">
        <v>44</v>
      </c>
    </row>
    <row r="16" spans="1:43" s="34" customFormat="1" ht="409.5" x14ac:dyDescent="0.25">
      <c r="A16" s="30">
        <v>7</v>
      </c>
      <c r="B16" s="31" t="s">
        <v>46</v>
      </c>
      <c r="C16" s="32" t="s">
        <v>47</v>
      </c>
      <c r="D16" s="46" t="s">
        <v>48</v>
      </c>
      <c r="E16" s="31" t="s">
        <v>49</v>
      </c>
      <c r="F16" s="46" t="s">
        <v>50</v>
      </c>
      <c r="G16" s="46" t="s">
        <v>51</v>
      </c>
      <c r="H16" s="47">
        <v>12</v>
      </c>
      <c r="I16" s="46" t="s">
        <v>52</v>
      </c>
      <c r="J16" s="46" t="s">
        <v>53</v>
      </c>
      <c r="K16" s="31">
        <v>2</v>
      </c>
      <c r="L16" s="31">
        <v>2</v>
      </c>
      <c r="M16" s="31">
        <v>2</v>
      </c>
      <c r="N16" s="31">
        <v>2</v>
      </c>
      <c r="O16" s="30">
        <v>8</v>
      </c>
      <c r="P16" s="31" t="s">
        <v>54</v>
      </c>
      <c r="Q16" s="46" t="s">
        <v>55</v>
      </c>
      <c r="R16" s="46" t="s">
        <v>56</v>
      </c>
      <c r="S16" s="46" t="s">
        <v>57</v>
      </c>
      <c r="T16" s="33">
        <v>2</v>
      </c>
      <c r="U16" s="31">
        <v>1</v>
      </c>
      <c r="V16" s="44">
        <f>IF(U16/T16&gt;100%,100%,U16/T16)</f>
        <v>0.5</v>
      </c>
      <c r="W16" s="36" t="s">
        <v>120</v>
      </c>
      <c r="X16" s="48" t="s">
        <v>58</v>
      </c>
      <c r="Y16" s="33">
        <f t="shared" ref="Y16:Y19" si="0">L16</f>
        <v>2</v>
      </c>
      <c r="Z16" s="31">
        <v>3</v>
      </c>
      <c r="AA16" s="37">
        <f>IF(Z16/Y16&gt;100%,100%,Z16/Y16)</f>
        <v>1</v>
      </c>
      <c r="AB16" s="31" t="s">
        <v>123</v>
      </c>
      <c r="AC16" s="31" t="s">
        <v>125</v>
      </c>
      <c r="AD16" s="33">
        <f t="shared" ref="AD16:AD19" si="1">M16</f>
        <v>2</v>
      </c>
      <c r="AE16" s="31">
        <v>2</v>
      </c>
      <c r="AF16" s="37">
        <f>IF(AE16/AD16&gt;100%,100%,AE16/AD16)</f>
        <v>1</v>
      </c>
      <c r="AG16" s="31" t="s">
        <v>130</v>
      </c>
      <c r="AH16" s="88" t="s">
        <v>131</v>
      </c>
      <c r="AI16" s="33">
        <f t="shared" ref="AI16:AI19" si="2">N16</f>
        <v>2</v>
      </c>
      <c r="AJ16" s="31">
        <v>0</v>
      </c>
      <c r="AK16" s="31">
        <f>IF(AJ16/AI16&gt;100%,100%,AJ16/AI16)</f>
        <v>0</v>
      </c>
      <c r="AL16" s="31"/>
      <c r="AM16" s="31"/>
      <c r="AN16" s="30">
        <f t="shared" ref="AN16:AN19" si="3">O16</f>
        <v>8</v>
      </c>
      <c r="AO16" s="30">
        <f>SUM(U16,Z16,AE16,AJ16)</f>
        <v>6</v>
      </c>
      <c r="AP16" s="77">
        <f>IF(AO16/AN16&gt;100%,100%,AO16/AN16)</f>
        <v>0.75</v>
      </c>
      <c r="AQ16" s="31" t="s">
        <v>142</v>
      </c>
    </row>
    <row r="17" spans="1:44" s="34" customFormat="1" ht="120" x14ac:dyDescent="0.25">
      <c r="A17" s="46">
        <v>7</v>
      </c>
      <c r="B17" s="46" t="s">
        <v>46</v>
      </c>
      <c r="C17" s="32" t="s">
        <v>59</v>
      </c>
      <c r="D17" s="46" t="s">
        <v>60</v>
      </c>
      <c r="E17" s="31" t="s">
        <v>49</v>
      </c>
      <c r="F17" s="46" t="s">
        <v>61</v>
      </c>
      <c r="G17" s="46" t="s">
        <v>62</v>
      </c>
      <c r="H17" s="47">
        <v>800</v>
      </c>
      <c r="I17" s="46" t="s">
        <v>52</v>
      </c>
      <c r="J17" s="46" t="s">
        <v>61</v>
      </c>
      <c r="K17" s="33">
        <v>150</v>
      </c>
      <c r="L17" s="33">
        <v>223</v>
      </c>
      <c r="M17" s="33">
        <v>223</v>
      </c>
      <c r="N17" s="33">
        <v>254</v>
      </c>
      <c r="O17" s="47">
        <v>850</v>
      </c>
      <c r="P17" s="31" t="s">
        <v>54</v>
      </c>
      <c r="Q17" s="46" t="s">
        <v>63</v>
      </c>
      <c r="R17" s="46" t="s">
        <v>64</v>
      </c>
      <c r="S17" s="46" t="s">
        <v>57</v>
      </c>
      <c r="T17" s="33">
        <f t="shared" ref="T17:T19" si="4">K17</f>
        <v>150</v>
      </c>
      <c r="U17" s="31">
        <v>455</v>
      </c>
      <c r="V17" s="45">
        <f t="shared" ref="V17:V19" si="5">IF(U17/T17&gt;100%,100%,U17/T17)</f>
        <v>1</v>
      </c>
      <c r="W17" s="49" t="s">
        <v>65</v>
      </c>
      <c r="X17" s="49" t="s">
        <v>66</v>
      </c>
      <c r="Y17" s="33">
        <f t="shared" si="0"/>
        <v>223</v>
      </c>
      <c r="Z17" s="31">
        <v>455</v>
      </c>
      <c r="AA17" s="37">
        <f t="shared" ref="AA17:AA19" si="6">IF(Z17/Y17&gt;100%,100%,Z17/Y17)</f>
        <v>1</v>
      </c>
      <c r="AB17" s="31" t="s">
        <v>124</v>
      </c>
      <c r="AC17" s="31" t="s">
        <v>66</v>
      </c>
      <c r="AD17" s="33">
        <f t="shared" si="1"/>
        <v>223</v>
      </c>
      <c r="AE17" s="31">
        <v>493</v>
      </c>
      <c r="AF17" s="37">
        <f t="shared" ref="AF17:AF19" si="7">IF(AE17/AD17&gt;100%,100%,AE17/AD17)</f>
        <v>1</v>
      </c>
      <c r="AG17" s="31" t="s">
        <v>132</v>
      </c>
      <c r="AH17" s="30" t="s">
        <v>133</v>
      </c>
      <c r="AI17" s="33">
        <f t="shared" si="2"/>
        <v>254</v>
      </c>
      <c r="AJ17" s="31">
        <v>0</v>
      </c>
      <c r="AK17" s="31">
        <f t="shared" ref="AK17:AK19" si="8">IF(AJ17/AI17&gt;100%,100%,AJ17/AI17)</f>
        <v>0</v>
      </c>
      <c r="AL17" s="31"/>
      <c r="AM17" s="31"/>
      <c r="AN17" s="30">
        <f>O17</f>
        <v>850</v>
      </c>
      <c r="AO17" s="30">
        <f t="shared" ref="AO17:AO19" si="9">SUM(U17,Z17,AE17,AJ17)</f>
        <v>1403</v>
      </c>
      <c r="AP17" s="77">
        <f t="shared" ref="AP17:AP19" si="10">IF(AO17/AN17&gt;100%,100%,AO17/AN17)</f>
        <v>1</v>
      </c>
      <c r="AQ17" s="31" t="s">
        <v>143</v>
      </c>
    </row>
    <row r="18" spans="1:44" s="34" customFormat="1" ht="255" x14ac:dyDescent="0.25">
      <c r="A18" s="30">
        <v>7</v>
      </c>
      <c r="B18" s="46" t="s">
        <v>46</v>
      </c>
      <c r="C18" s="32" t="s">
        <v>67</v>
      </c>
      <c r="D18" s="46" t="s">
        <v>68</v>
      </c>
      <c r="E18" s="31" t="s">
        <v>49</v>
      </c>
      <c r="F18" s="46" t="s">
        <v>69</v>
      </c>
      <c r="G18" s="46" t="s">
        <v>70</v>
      </c>
      <c r="H18" s="30">
        <v>10</v>
      </c>
      <c r="I18" s="46" t="s">
        <v>52</v>
      </c>
      <c r="J18" s="46" t="s">
        <v>71</v>
      </c>
      <c r="K18" s="33">
        <v>1</v>
      </c>
      <c r="L18" s="33">
        <v>2</v>
      </c>
      <c r="M18" s="33">
        <v>2</v>
      </c>
      <c r="N18" s="33">
        <v>1</v>
      </c>
      <c r="O18" s="50">
        <v>6</v>
      </c>
      <c r="P18" s="31" t="s">
        <v>54</v>
      </c>
      <c r="Q18" s="46" t="s">
        <v>72</v>
      </c>
      <c r="R18" s="46" t="s">
        <v>73</v>
      </c>
      <c r="S18" s="46" t="s">
        <v>57</v>
      </c>
      <c r="T18" s="33">
        <v>2</v>
      </c>
      <c r="U18" s="31">
        <v>6</v>
      </c>
      <c r="V18" s="45">
        <f t="shared" si="5"/>
        <v>1</v>
      </c>
      <c r="W18" s="51" t="s">
        <v>74</v>
      </c>
      <c r="X18" s="51" t="s">
        <v>75</v>
      </c>
      <c r="Y18" s="33">
        <f t="shared" si="0"/>
        <v>2</v>
      </c>
      <c r="Z18" s="31">
        <v>1</v>
      </c>
      <c r="AA18" s="37">
        <f t="shared" si="6"/>
        <v>0.5</v>
      </c>
      <c r="AB18" s="31" t="s">
        <v>124</v>
      </c>
      <c r="AC18" s="31" t="s">
        <v>75</v>
      </c>
      <c r="AD18" s="33">
        <f t="shared" si="1"/>
        <v>2</v>
      </c>
      <c r="AE18" s="31">
        <v>2</v>
      </c>
      <c r="AF18" s="37">
        <f t="shared" si="7"/>
        <v>1</v>
      </c>
      <c r="AG18" s="31" t="s">
        <v>134</v>
      </c>
      <c r="AH18" s="89" t="s">
        <v>75</v>
      </c>
      <c r="AI18" s="33">
        <f t="shared" si="2"/>
        <v>1</v>
      </c>
      <c r="AJ18" s="31">
        <v>0</v>
      </c>
      <c r="AK18" s="31">
        <f t="shared" si="8"/>
        <v>0</v>
      </c>
      <c r="AL18" s="31"/>
      <c r="AM18" s="31"/>
      <c r="AN18" s="30">
        <f t="shared" si="3"/>
        <v>6</v>
      </c>
      <c r="AO18" s="30">
        <f t="shared" si="9"/>
        <v>9</v>
      </c>
      <c r="AP18" s="77">
        <f t="shared" si="10"/>
        <v>1</v>
      </c>
      <c r="AQ18" s="31" t="s">
        <v>144</v>
      </c>
    </row>
    <row r="19" spans="1:44" s="34" customFormat="1" ht="105" x14ac:dyDescent="0.25">
      <c r="A19" s="30">
        <v>7</v>
      </c>
      <c r="B19" s="46" t="s">
        <v>46</v>
      </c>
      <c r="C19" s="32" t="s">
        <v>76</v>
      </c>
      <c r="D19" s="46" t="s">
        <v>77</v>
      </c>
      <c r="E19" s="31" t="s">
        <v>49</v>
      </c>
      <c r="F19" s="46" t="s">
        <v>78</v>
      </c>
      <c r="G19" s="46" t="s">
        <v>79</v>
      </c>
      <c r="H19" s="47">
        <v>800</v>
      </c>
      <c r="I19" s="46" t="s">
        <v>52</v>
      </c>
      <c r="J19" s="46" t="s">
        <v>80</v>
      </c>
      <c r="K19" s="33">
        <v>150</v>
      </c>
      <c r="L19" s="33">
        <v>223</v>
      </c>
      <c r="M19" s="52">
        <v>223</v>
      </c>
      <c r="N19" s="52">
        <v>254</v>
      </c>
      <c r="O19" s="30">
        <v>850</v>
      </c>
      <c r="P19" s="46" t="s">
        <v>81</v>
      </c>
      <c r="Q19" s="46" t="s">
        <v>82</v>
      </c>
      <c r="R19" s="46" t="s">
        <v>64</v>
      </c>
      <c r="S19" s="46" t="s">
        <v>57</v>
      </c>
      <c r="T19" s="33">
        <f t="shared" si="4"/>
        <v>150</v>
      </c>
      <c r="U19" s="31">
        <v>422</v>
      </c>
      <c r="V19" s="45">
        <f t="shared" si="5"/>
        <v>1</v>
      </c>
      <c r="W19" s="51" t="s">
        <v>83</v>
      </c>
      <c r="X19" s="51" t="s">
        <v>84</v>
      </c>
      <c r="Y19" s="33">
        <f t="shared" si="0"/>
        <v>223</v>
      </c>
      <c r="Z19" s="31">
        <v>434</v>
      </c>
      <c r="AA19" s="37">
        <f t="shared" si="6"/>
        <v>1</v>
      </c>
      <c r="AB19" s="31" t="s">
        <v>122</v>
      </c>
      <c r="AC19" s="31" t="s">
        <v>84</v>
      </c>
      <c r="AD19" s="33">
        <f t="shared" si="1"/>
        <v>223</v>
      </c>
      <c r="AE19" s="31">
        <v>626</v>
      </c>
      <c r="AF19" s="37">
        <f t="shared" si="7"/>
        <v>1</v>
      </c>
      <c r="AG19" s="90" t="s">
        <v>135</v>
      </c>
      <c r="AH19" s="89" t="s">
        <v>84</v>
      </c>
      <c r="AI19" s="33">
        <f t="shared" si="2"/>
        <v>254</v>
      </c>
      <c r="AJ19" s="31">
        <v>0</v>
      </c>
      <c r="AK19" s="31">
        <f t="shared" si="8"/>
        <v>0</v>
      </c>
      <c r="AL19" s="31"/>
      <c r="AM19" s="31"/>
      <c r="AN19" s="30">
        <f t="shared" si="3"/>
        <v>850</v>
      </c>
      <c r="AO19" s="30">
        <f t="shared" si="9"/>
        <v>1482</v>
      </c>
      <c r="AP19" s="77">
        <f t="shared" si="10"/>
        <v>1</v>
      </c>
      <c r="AQ19" s="31" t="s">
        <v>145</v>
      </c>
    </row>
    <row r="20" spans="1:44" s="2" customFormat="1" ht="15.75" x14ac:dyDescent="0.25">
      <c r="A20" s="7"/>
      <c r="B20" s="7"/>
      <c r="C20" s="7"/>
      <c r="D20" s="10" t="s">
        <v>85</v>
      </c>
      <c r="E20" s="7"/>
      <c r="F20" s="7"/>
      <c r="G20" s="7"/>
      <c r="H20" s="13"/>
      <c r="I20" s="7"/>
      <c r="J20" s="7"/>
      <c r="K20" s="11"/>
      <c r="L20" s="11"/>
      <c r="M20" s="11"/>
      <c r="N20" s="11"/>
      <c r="O20" s="11"/>
      <c r="P20" s="7"/>
      <c r="Q20" s="7"/>
      <c r="R20" s="7"/>
      <c r="S20" s="7"/>
      <c r="T20" s="11"/>
      <c r="U20" s="11"/>
      <c r="V20" s="38">
        <f>AVERAGE(V16:V19)*80%</f>
        <v>0.70000000000000007</v>
      </c>
      <c r="W20" s="11"/>
      <c r="X20" s="11"/>
      <c r="Y20" s="11"/>
      <c r="Z20" s="11"/>
      <c r="AA20" s="53">
        <f>AVERAGE(AA16:AA19)*80%</f>
        <v>0.70000000000000007</v>
      </c>
      <c r="AB20" s="11"/>
      <c r="AC20" s="11"/>
      <c r="AD20" s="11"/>
      <c r="AE20" s="11"/>
      <c r="AF20" s="53">
        <f>AVERAGE(AF16:AF19)*80%</f>
        <v>0.8</v>
      </c>
      <c r="AG20" s="11"/>
      <c r="AH20" s="11"/>
      <c r="AI20" s="11"/>
      <c r="AJ20" s="11"/>
      <c r="AK20" s="11">
        <f>AVERAGE(AK16:AK19)*80%</f>
        <v>0</v>
      </c>
      <c r="AL20" s="7"/>
      <c r="AM20" s="7"/>
      <c r="AN20" s="78"/>
      <c r="AO20" s="78"/>
      <c r="AP20" s="38">
        <f>AVERAGE(AP16:AP19)*80%</f>
        <v>0.75</v>
      </c>
      <c r="AQ20" s="7"/>
    </row>
    <row r="21" spans="1:44" s="12" customFormat="1" ht="409.5" x14ac:dyDescent="0.25">
      <c r="A21" s="55">
        <v>7</v>
      </c>
      <c r="B21" s="56" t="s">
        <v>46</v>
      </c>
      <c r="C21" s="55" t="s">
        <v>86</v>
      </c>
      <c r="D21" s="56" t="s">
        <v>87</v>
      </c>
      <c r="E21" s="56" t="s">
        <v>88</v>
      </c>
      <c r="F21" s="56" t="s">
        <v>89</v>
      </c>
      <c r="G21" s="56" t="s">
        <v>90</v>
      </c>
      <c r="H21" s="57" t="s">
        <v>91</v>
      </c>
      <c r="I21" s="58" t="s">
        <v>92</v>
      </c>
      <c r="J21" s="56" t="s">
        <v>89</v>
      </c>
      <c r="K21" s="59" t="s">
        <v>93</v>
      </c>
      <c r="L21" s="59">
        <v>0.8</v>
      </c>
      <c r="M21" s="59" t="s">
        <v>93</v>
      </c>
      <c r="N21" s="59">
        <v>0.8</v>
      </c>
      <c r="O21" s="59">
        <v>0.8</v>
      </c>
      <c r="P21" s="56" t="s">
        <v>81</v>
      </c>
      <c r="Q21" s="60" t="s">
        <v>94</v>
      </c>
      <c r="R21" s="60" t="s">
        <v>95</v>
      </c>
      <c r="S21" s="60" t="s">
        <v>96</v>
      </c>
      <c r="T21" s="61" t="s">
        <v>93</v>
      </c>
      <c r="U21" s="62">
        <v>0</v>
      </c>
      <c r="V21" s="63" t="s">
        <v>115</v>
      </c>
      <c r="W21" s="55" t="s">
        <v>93</v>
      </c>
      <c r="X21" s="56"/>
      <c r="Y21" s="64">
        <f>L21</f>
        <v>0.8</v>
      </c>
      <c r="Z21" s="69">
        <v>0.52</v>
      </c>
      <c r="AA21" s="65">
        <f t="shared" ref="AA21:AA23" si="11">IF(Z21/Y21&gt;100%,100%,Z21/Y21)</f>
        <v>0.65</v>
      </c>
      <c r="AB21" s="56" t="s">
        <v>126</v>
      </c>
      <c r="AC21" s="56" t="s">
        <v>128</v>
      </c>
      <c r="AD21" s="66" t="str">
        <f>M21</f>
        <v>No programada</v>
      </c>
      <c r="AE21" s="56" t="s">
        <v>136</v>
      </c>
      <c r="AF21" s="56" t="s">
        <v>93</v>
      </c>
      <c r="AG21" s="56" t="s">
        <v>93</v>
      </c>
      <c r="AH21" s="56" t="s">
        <v>93</v>
      </c>
      <c r="AI21" s="64">
        <f>N21</f>
        <v>0.8</v>
      </c>
      <c r="AJ21" s="56"/>
      <c r="AK21" s="56">
        <f t="shared" ref="AK21:AK23" si="12">IF(AJ21/AI21&gt;100%,100%,AJ21/AI21)</f>
        <v>0</v>
      </c>
      <c r="AL21" s="56"/>
      <c r="AM21" s="56"/>
      <c r="AN21" s="79">
        <v>0.8</v>
      </c>
      <c r="AO21" s="93">
        <f>AVERAGE(U21,Z21,AE21,AJ21)</f>
        <v>0.26</v>
      </c>
      <c r="AP21" s="84">
        <f>IF(AO21/AN21&gt;100%,100%,AO21/AN21)</f>
        <v>0.32500000000000001</v>
      </c>
      <c r="AQ21" s="55" t="s">
        <v>126</v>
      </c>
    </row>
    <row r="22" spans="1:44" s="12" customFormat="1" ht="105" x14ac:dyDescent="0.25">
      <c r="A22" s="55">
        <v>7</v>
      </c>
      <c r="B22" s="56" t="s">
        <v>46</v>
      </c>
      <c r="C22" s="55" t="s">
        <v>97</v>
      </c>
      <c r="D22" s="56" t="s">
        <v>98</v>
      </c>
      <c r="E22" s="56" t="s">
        <v>88</v>
      </c>
      <c r="F22" s="56" t="s">
        <v>99</v>
      </c>
      <c r="G22" s="56" t="s">
        <v>100</v>
      </c>
      <c r="H22" s="57" t="s">
        <v>101</v>
      </c>
      <c r="I22" s="58" t="s">
        <v>102</v>
      </c>
      <c r="J22" s="56" t="s">
        <v>99</v>
      </c>
      <c r="K22" s="67">
        <v>0</v>
      </c>
      <c r="L22" s="67">
        <v>0</v>
      </c>
      <c r="M22" s="67">
        <v>1</v>
      </c>
      <c r="N22" s="67">
        <v>0</v>
      </c>
      <c r="O22" s="67">
        <v>1</v>
      </c>
      <c r="P22" s="56" t="s">
        <v>81</v>
      </c>
      <c r="Q22" s="60" t="s">
        <v>103</v>
      </c>
      <c r="R22" s="60" t="s">
        <v>104</v>
      </c>
      <c r="S22" s="60" t="s">
        <v>96</v>
      </c>
      <c r="T22" s="68">
        <v>0</v>
      </c>
      <c r="U22" s="62">
        <v>0</v>
      </c>
      <c r="V22" s="63" t="s">
        <v>115</v>
      </c>
      <c r="W22" s="55" t="s">
        <v>93</v>
      </c>
      <c r="X22" s="56"/>
      <c r="Y22" s="64">
        <f>L22</f>
        <v>0</v>
      </c>
      <c r="Z22" s="69">
        <v>0</v>
      </c>
      <c r="AA22" s="55" t="s">
        <v>93</v>
      </c>
      <c r="AB22" s="55" t="s">
        <v>93</v>
      </c>
      <c r="AC22" s="58"/>
      <c r="AD22" s="70">
        <f>M22</f>
        <v>1</v>
      </c>
      <c r="AE22" s="92">
        <v>1</v>
      </c>
      <c r="AF22" s="91">
        <f t="shared" ref="AF22:AF23" si="13">IF(AE22/AD22&gt;100%,100%,AE22/AD22)</f>
        <v>1</v>
      </c>
      <c r="AG22" s="58" t="s">
        <v>137</v>
      </c>
      <c r="AH22" s="58"/>
      <c r="AI22" s="70">
        <f>N22</f>
        <v>0</v>
      </c>
      <c r="AJ22" s="58"/>
      <c r="AK22" s="58" t="e">
        <f t="shared" si="12"/>
        <v>#DIV/0!</v>
      </c>
      <c r="AL22" s="58"/>
      <c r="AM22" s="58"/>
      <c r="AN22" s="80">
        <v>1</v>
      </c>
      <c r="AO22" s="85">
        <f>SUM(U22,Z22,AE22,AJ22)</f>
        <v>1</v>
      </c>
      <c r="AP22" s="84">
        <f>IF(AO22/AN22&gt;100%,100%,AO22/AN22)</f>
        <v>1</v>
      </c>
      <c r="AQ22" s="71" t="s">
        <v>141</v>
      </c>
      <c r="AR22" s="54"/>
    </row>
    <row r="23" spans="1:44" s="12" customFormat="1" ht="120" x14ac:dyDescent="0.25">
      <c r="A23" s="55">
        <v>7</v>
      </c>
      <c r="B23" s="56" t="s">
        <v>46</v>
      </c>
      <c r="C23" s="55" t="s">
        <v>105</v>
      </c>
      <c r="D23" s="56" t="s">
        <v>106</v>
      </c>
      <c r="E23" s="56" t="s">
        <v>88</v>
      </c>
      <c r="F23" s="56" t="s">
        <v>107</v>
      </c>
      <c r="G23" s="56" t="s">
        <v>108</v>
      </c>
      <c r="H23" s="56" t="s">
        <v>109</v>
      </c>
      <c r="I23" s="58" t="s">
        <v>102</v>
      </c>
      <c r="J23" s="56" t="s">
        <v>107</v>
      </c>
      <c r="K23" s="72">
        <v>0</v>
      </c>
      <c r="L23" s="72">
        <v>1</v>
      </c>
      <c r="M23" s="72">
        <v>1</v>
      </c>
      <c r="N23" s="72">
        <v>0</v>
      </c>
      <c r="O23" s="72">
        <v>2</v>
      </c>
      <c r="P23" s="56" t="s">
        <v>81</v>
      </c>
      <c r="Q23" s="56" t="s">
        <v>110</v>
      </c>
      <c r="R23" s="56" t="s">
        <v>110</v>
      </c>
      <c r="S23" s="56" t="s">
        <v>111</v>
      </c>
      <c r="T23" s="60">
        <v>0</v>
      </c>
      <c r="U23" s="73">
        <v>0</v>
      </c>
      <c r="V23" s="63" t="s">
        <v>115</v>
      </c>
      <c r="W23" s="55" t="s">
        <v>93</v>
      </c>
      <c r="X23" s="56"/>
      <c r="Y23" s="66">
        <f>L23</f>
        <v>1</v>
      </c>
      <c r="Z23" s="56">
        <v>1</v>
      </c>
      <c r="AA23" s="65">
        <f t="shared" si="11"/>
        <v>1</v>
      </c>
      <c r="AB23" s="74" t="s">
        <v>127</v>
      </c>
      <c r="AC23" s="56"/>
      <c r="AD23" s="66">
        <f>M23</f>
        <v>1</v>
      </c>
      <c r="AE23" s="56">
        <v>1</v>
      </c>
      <c r="AF23" s="65">
        <f t="shared" si="13"/>
        <v>1</v>
      </c>
      <c r="AG23" s="56" t="s">
        <v>138</v>
      </c>
      <c r="AH23" s="55" t="s">
        <v>139</v>
      </c>
      <c r="AI23" s="66">
        <f>N23</f>
        <v>0</v>
      </c>
      <c r="AJ23" s="56">
        <v>0</v>
      </c>
      <c r="AK23" s="56" t="e">
        <f t="shared" si="12"/>
        <v>#DIV/0!</v>
      </c>
      <c r="AL23" s="56"/>
      <c r="AM23" s="56"/>
      <c r="AN23" s="81">
        <v>2</v>
      </c>
      <c r="AO23" s="55">
        <f>SUM(U23,Z23,AE23,AJ23)</f>
        <v>2</v>
      </c>
      <c r="AP23" s="84">
        <f>IF(AO23/AN23&gt;100%,100%,AO23/AN23)</f>
        <v>1</v>
      </c>
      <c r="AQ23" s="75" t="s">
        <v>127</v>
      </c>
    </row>
    <row r="24" spans="1:44" s="2" customFormat="1" ht="15.75" x14ac:dyDescent="0.25">
      <c r="A24" s="7"/>
      <c r="B24" s="7"/>
      <c r="C24" s="7"/>
      <c r="D24" s="8" t="s">
        <v>112</v>
      </c>
      <c r="E24" s="8"/>
      <c r="F24" s="8"/>
      <c r="G24" s="8"/>
      <c r="H24" s="14"/>
      <c r="I24" s="8"/>
      <c r="J24" s="8"/>
      <c r="K24" s="9"/>
      <c r="L24" s="9"/>
      <c r="M24" s="9"/>
      <c r="N24" s="9"/>
      <c r="O24" s="9"/>
      <c r="P24" s="8"/>
      <c r="Q24" s="7"/>
      <c r="R24" s="7"/>
      <c r="S24" s="7"/>
      <c r="T24" s="9"/>
      <c r="U24" s="9"/>
      <c r="V24" s="38">
        <v>0.2</v>
      </c>
      <c r="W24" s="7"/>
      <c r="X24" s="7"/>
      <c r="Y24" s="9"/>
      <c r="Z24" s="9"/>
      <c r="AA24" s="87">
        <f>AVERAGE(AA21:AA23)*20%</f>
        <v>0.16500000000000001</v>
      </c>
      <c r="AB24" s="13"/>
      <c r="AC24" s="13"/>
      <c r="AD24" s="82"/>
      <c r="AE24" s="82"/>
      <c r="AF24" s="38">
        <f>AVERAGE(AF21:AF23)*20%</f>
        <v>0.2</v>
      </c>
      <c r="AG24" s="13"/>
      <c r="AH24" s="13"/>
      <c r="AI24" s="82"/>
      <c r="AJ24" s="82"/>
      <c r="AK24" s="38" t="e">
        <f>AVERAGE(AK20:AK23)*20%</f>
        <v>#DIV/0!</v>
      </c>
      <c r="AL24" s="13"/>
      <c r="AM24" s="13"/>
      <c r="AN24" s="82"/>
      <c r="AO24" s="82"/>
      <c r="AP24" s="38">
        <f>AVERAGE(AP21:AP23)*20%</f>
        <v>0.15500000000000003</v>
      </c>
      <c r="AQ24" s="7"/>
    </row>
    <row r="25" spans="1:44" s="6" customFormat="1" ht="18.75" x14ac:dyDescent="0.3">
      <c r="A25" s="3"/>
      <c r="B25" s="3"/>
      <c r="C25" s="3"/>
      <c r="D25" s="4" t="s">
        <v>113</v>
      </c>
      <c r="E25" s="3"/>
      <c r="F25" s="3"/>
      <c r="G25" s="3"/>
      <c r="H25" s="15"/>
      <c r="I25" s="3"/>
      <c r="J25" s="3"/>
      <c r="K25" s="5"/>
      <c r="L25" s="5"/>
      <c r="M25" s="5"/>
      <c r="N25" s="5"/>
      <c r="O25" s="5"/>
      <c r="P25" s="3"/>
      <c r="Q25" s="3"/>
      <c r="R25" s="3"/>
      <c r="S25" s="3"/>
      <c r="T25" s="5"/>
      <c r="U25" s="5"/>
      <c r="V25" s="39">
        <f>V20+V24</f>
        <v>0.90000000000000013</v>
      </c>
      <c r="W25" s="3"/>
      <c r="X25" s="3"/>
      <c r="Y25" s="5"/>
      <c r="Z25" s="5"/>
      <c r="AA25" s="39">
        <f>AA20+AA24</f>
        <v>0.8650000000000001</v>
      </c>
      <c r="AB25" s="15"/>
      <c r="AC25" s="15"/>
      <c r="AD25" s="83"/>
      <c r="AE25" s="83"/>
      <c r="AF25" s="39">
        <f>AF20+AF24</f>
        <v>1</v>
      </c>
      <c r="AG25" s="15"/>
      <c r="AH25" s="15"/>
      <c r="AI25" s="83"/>
      <c r="AJ25" s="83"/>
      <c r="AK25" s="86" t="e">
        <f>AK20+AK24</f>
        <v>#DIV/0!</v>
      </c>
      <c r="AL25" s="15"/>
      <c r="AM25" s="15"/>
      <c r="AN25" s="83"/>
      <c r="AO25" s="83"/>
      <c r="AP25" s="40">
        <f>AP20+AP24</f>
        <v>0.90500000000000003</v>
      </c>
      <c r="AQ25" s="3"/>
    </row>
  </sheetData>
  <mergeCells count="22">
    <mergeCell ref="T13:X14"/>
    <mergeCell ref="Y13:AC14"/>
    <mergeCell ref="AD13:AH14"/>
    <mergeCell ref="AI13:AM14"/>
    <mergeCell ref="AN13:AQ14"/>
    <mergeCell ref="A13:B14"/>
    <mergeCell ref="A1:J1"/>
    <mergeCell ref="K1:O1"/>
    <mergeCell ref="C13:E14"/>
    <mergeCell ref="F13:P14"/>
    <mergeCell ref="A2:J2"/>
    <mergeCell ref="A4:B8"/>
    <mergeCell ref="C4:D8"/>
    <mergeCell ref="G9:J9"/>
    <mergeCell ref="G10:J10"/>
    <mergeCell ref="Q13:S14"/>
    <mergeCell ref="E4:J4"/>
    <mergeCell ref="G5:J5"/>
    <mergeCell ref="G6:J6"/>
    <mergeCell ref="G7:J7"/>
    <mergeCell ref="G8:J8"/>
    <mergeCell ref="G11:J11"/>
  </mergeCells>
  <dataValidations count="1">
    <dataValidation allowBlank="1" showInputMessage="1" showErrorMessage="1" error="Escriba un texto " promptTitle="Cualquier contenido" sqref="E15 E3:E12" xr:uid="{AB2F453D-9BA8-4F99-93AD-20B9F2FA7BA6}"/>
  </dataValidations>
  <hyperlinks>
    <hyperlink ref="AB23" r:id="rId1" xr:uid="{FB6CAAB6-FCAC-492C-B62A-722B78B9269C}"/>
    <hyperlink ref="AQ23" r:id="rId2" xr:uid="{E5DF1EF1-8F0B-4921-AD84-31474031A877}"/>
  </hyperlinks>
  <pageMargins left="0.7" right="0.7" top="0.75" bottom="0.75" header="0.3" footer="0.3"/>
  <pageSetup paperSize="9" orientation="portrait" r:id="rId3"/>
  <ignoredErrors>
    <ignoredError sqref="V20" formula="1"/>
  </ignoredError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E13:E14 E16:E20 E24:E1048576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26</v>
      </c>
    </row>
    <row r="2" spans="1:1" x14ac:dyDescent="0.25">
      <c r="A2" t="s">
        <v>49</v>
      </c>
    </row>
    <row r="3" spans="1:1" x14ac:dyDescent="0.25">
      <c r="A3" t="s">
        <v>114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4d1d2e24-7be0-47eb-a1db-99cc6d75caf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d6eaa91c-3afb-4015-aba1-5ff992c1a5c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2023-11-07T21:31:19Z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