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8. Derechos Etnicos/"/>
    </mc:Choice>
  </mc:AlternateContent>
  <xr:revisionPtr revIDLastSave="73" documentId="8_{4BB51A28-3069-42DB-8B03-74907F7735C5}" xr6:coauthVersionLast="47" xr6:coauthVersionMax="47" xr10:uidLastSave="{2BBB9E49-96FC-4AF4-BE51-EAF487CE8C89}"/>
  <bookViews>
    <workbookView showSheetTabs="0" xWindow="-120" yWindow="-120" windowWidth="29040" windowHeight="15840" xr2:uid="{82425007-B10C-4B30-B14E-E133B79C6502}"/>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9" i="1" l="1"/>
  <c r="AO18" i="1"/>
  <c r="AA21" i="1"/>
  <c r="AO19" i="1"/>
  <c r="AP19" i="1" s="1"/>
  <c r="AO20" i="1"/>
  <c r="AP20" i="1" s="1"/>
  <c r="AO16" i="1"/>
  <c r="AP16" i="1" s="1"/>
  <c r="AO15" i="1"/>
  <c r="AP15" i="1" s="1"/>
  <c r="AO14" i="1"/>
  <c r="AP14" i="1" s="1"/>
  <c r="AO13" i="1"/>
  <c r="AP13" i="1" s="1"/>
  <c r="AN20" i="1"/>
  <c r="AI20" i="1"/>
  <c r="AK20" i="1" s="1"/>
  <c r="AD20" i="1"/>
  <c r="AF20" i="1" s="1"/>
  <c r="AA20" i="1"/>
  <c r="Y20" i="1"/>
  <c r="AN19" i="1"/>
  <c r="AK19" i="1"/>
  <c r="AI19" i="1"/>
  <c r="AF19" i="1"/>
  <c r="Y19" i="1"/>
  <c r="AA19" i="1" s="1"/>
  <c r="AN18" i="1"/>
  <c r="AI18" i="1"/>
  <c r="AK18" i="1" s="1"/>
  <c r="AD18" i="1"/>
  <c r="Y18" i="1"/>
  <c r="AA18" i="1" s="1"/>
  <c r="AF16" i="1"/>
  <c r="AA16" i="1"/>
  <c r="AK15" i="1"/>
  <c r="AF15" i="1"/>
  <c r="AA15" i="1"/>
  <c r="V17" i="1"/>
  <c r="AF14" i="1"/>
  <c r="AA14" i="1"/>
  <c r="AK13" i="1"/>
  <c r="AF13" i="1"/>
  <c r="AA13" i="1"/>
  <c r="V21" i="1"/>
  <c r="AF21" i="1" l="1"/>
  <c r="AP17" i="1"/>
  <c r="AP18" i="1"/>
  <c r="AP21" i="1" s="1"/>
  <c r="AK21" i="1"/>
  <c r="AF17" i="1"/>
  <c r="AF22" i="1" s="1"/>
  <c r="AK17" i="1"/>
  <c r="V22" i="1"/>
  <c r="AA17" i="1"/>
  <c r="AK22" i="1" l="1"/>
  <c r="AP22" i="1"/>
  <c r="AA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2" authorId="0" shapeId="0" xr:uid="{2DD4CECD-D756-4467-A62C-53A6FC3549DD}">
      <text>
        <r>
          <rPr>
            <b/>
            <sz val="9"/>
            <color indexed="81"/>
            <rFont val="Tahoma"/>
            <family val="2"/>
          </rPr>
          <t>Incluya el número del objetivo estratégico, de acuerdo con lo adoptado en el Plan Estratégico Institucional</t>
        </r>
      </text>
    </comment>
    <comment ref="B12"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2" authorId="0" shapeId="0" xr:uid="{119F47BD-BB9E-4059-B26B-7A00F4141FBE}">
      <text>
        <r>
          <rPr>
            <b/>
            <sz val="9"/>
            <color indexed="81"/>
            <rFont val="Tahoma"/>
            <family val="2"/>
          </rPr>
          <t>Escriba el número de la meta, en orden consecutivo</t>
        </r>
      </text>
    </comment>
    <comment ref="D12"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2" authorId="0" shapeId="0" xr:uid="{66100535-6C62-4F58-A17C-0BE85EBD4F67}">
      <text>
        <r>
          <rPr>
            <b/>
            <sz val="9"/>
            <color indexed="81"/>
            <rFont val="Tahoma"/>
            <family val="2"/>
          </rPr>
          <t xml:space="preserve">Seleccione la opción que corresponda
</t>
        </r>
      </text>
    </comment>
    <comment ref="F12" authorId="0" shapeId="0" xr:uid="{2A83FE2C-B2C1-4597-A76A-578AAE54FC34}">
      <text>
        <r>
          <rPr>
            <b/>
            <sz val="9"/>
            <color indexed="81"/>
            <rFont val="Tahoma"/>
            <family val="2"/>
          </rPr>
          <t>Indique un nombre corto que refleje lo que pretende medir. 
Ej. Porcentaje de giros acumulados</t>
        </r>
      </text>
    </comment>
    <comment ref="G12"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2"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2"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2"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2" authorId="0" shapeId="0" xr:uid="{B30BBDB4-EC1D-4EA1-8538-25A32CED2539}">
      <text>
        <r>
          <rPr>
            <b/>
            <sz val="9"/>
            <color indexed="81"/>
            <rFont val="Tahoma"/>
            <family val="2"/>
          </rPr>
          <t xml:space="preserve">Indique la magnitud programada para el trimestre. </t>
        </r>
      </text>
    </comment>
    <comment ref="L12" authorId="0" shapeId="0" xr:uid="{31373292-3723-487A-8503-BD0B0A79E8B6}">
      <text>
        <r>
          <rPr>
            <b/>
            <sz val="9"/>
            <color indexed="81"/>
            <rFont val="Tahoma"/>
            <family val="2"/>
          </rPr>
          <t xml:space="preserve">Indique la magnitud programada para el trimestre. </t>
        </r>
      </text>
    </comment>
    <comment ref="M12" authorId="0" shapeId="0" xr:uid="{C846E2D7-3065-4128-8C76-51161E0D7C17}">
      <text>
        <r>
          <rPr>
            <b/>
            <sz val="9"/>
            <color indexed="81"/>
            <rFont val="Tahoma"/>
            <family val="2"/>
          </rPr>
          <t xml:space="preserve">Indique la magnitud programada para el trimestre. </t>
        </r>
      </text>
    </comment>
    <comment ref="N12" authorId="0" shapeId="0" xr:uid="{474117DA-14AA-4BAF-B752-1413A5718EC7}">
      <text>
        <r>
          <rPr>
            <b/>
            <sz val="9"/>
            <color indexed="81"/>
            <rFont val="Tahoma"/>
            <family val="2"/>
          </rPr>
          <t xml:space="preserve">Indique la magnitud programada para el trimestre. </t>
        </r>
      </text>
    </comment>
    <comment ref="O12" authorId="0" shapeId="0" xr:uid="{F1D07228-88D0-4309-9D4E-5EB885D7FDC6}">
      <text>
        <r>
          <rPr>
            <b/>
            <sz val="9"/>
            <color indexed="81"/>
            <rFont val="Tahoma"/>
            <family val="2"/>
          </rPr>
          <t>Indique la programación total de la vigencia. 
Debe ser coherente con la meta.</t>
        </r>
      </text>
    </comment>
    <comment ref="P12" authorId="0" shapeId="0" xr:uid="{FE21DFDB-AFF8-4147-B537-10C1B10248CA}">
      <text>
        <r>
          <rPr>
            <b/>
            <sz val="9"/>
            <color indexed="81"/>
            <rFont val="Tahoma"/>
            <family val="2"/>
          </rPr>
          <t xml:space="preserve">Indique el tipo de indicador: 
- Eficancia 
- Eficiencia 
- Efectividad </t>
        </r>
      </text>
    </comment>
    <comment ref="Q12" authorId="0" shapeId="0" xr:uid="{F21E4E22-60F3-48C1-9204-B22990CF58E2}">
      <text>
        <r>
          <rPr>
            <b/>
            <sz val="9"/>
            <color indexed="81"/>
            <rFont val="Tahoma"/>
            <family val="2"/>
          </rPr>
          <t>Indique la evidencia a presentar del cumplimiento de la meta. Se debe redactar de forma concreta y coherente con la meta</t>
        </r>
      </text>
    </comment>
    <comment ref="R12"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2" authorId="0" shapeId="0" xr:uid="{29D96EE3-F7F5-47F6-888D-8FBFF7195BF0}">
      <text>
        <r>
          <rPr>
            <b/>
            <sz val="9"/>
            <color indexed="81"/>
            <rFont val="Tahoma"/>
            <family val="2"/>
          </rPr>
          <t>Indique el área y grupo de trabajo (si se tiene), responsable de cumplir o ejecutar la meta</t>
        </r>
      </text>
    </comment>
    <comment ref="T12" authorId="0" shapeId="0" xr:uid="{F773CF66-93F3-45C1-8401-3500EA5DFE30}">
      <text>
        <r>
          <rPr>
            <b/>
            <sz val="9"/>
            <color indexed="81"/>
            <rFont val="Tahoma"/>
            <family val="2"/>
          </rPr>
          <t>Indique la magnitud programada</t>
        </r>
      </text>
    </comment>
    <comment ref="U12" authorId="0" shapeId="0" xr:uid="{F5228218-2E22-4357-BBA2-F05EC2E0672D}">
      <text>
        <r>
          <rPr>
            <b/>
            <sz val="9"/>
            <color indexed="81"/>
            <rFont val="Tahoma"/>
            <family val="2"/>
          </rPr>
          <t>Indique la magnitud ejecutada. Corresponde al resultado de medir el indicador de la meta</t>
        </r>
      </text>
    </comment>
    <comment ref="V12"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2"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2" authorId="0" shapeId="0" xr:uid="{D0D90FBE-E6E2-4075-87AB-6F323F2D84BC}">
      <text>
        <r>
          <rPr>
            <b/>
            <sz val="9"/>
            <color indexed="81"/>
            <rFont val="Tahoma"/>
            <family val="2"/>
          </rPr>
          <t xml:space="preserve">Indicar el nombre concreto de la evidencia aportada. </t>
        </r>
      </text>
    </comment>
    <comment ref="Y12" authorId="0" shapeId="0" xr:uid="{B6305720-C9BD-47A6-9225-C9206B502FD0}">
      <text>
        <r>
          <rPr>
            <b/>
            <sz val="9"/>
            <color indexed="81"/>
            <rFont val="Tahoma"/>
            <family val="2"/>
          </rPr>
          <t>Indique la magnitud programada</t>
        </r>
      </text>
    </comment>
    <comment ref="Z12" authorId="0" shapeId="0" xr:uid="{49896E7A-471D-4CA3-B6D2-CA055AA84F85}">
      <text>
        <r>
          <rPr>
            <b/>
            <sz val="9"/>
            <color indexed="81"/>
            <rFont val="Tahoma"/>
            <family val="2"/>
          </rPr>
          <t>Indique la magnitud ejecutada. Corresponde al resultado de medir el indicador de la meta</t>
        </r>
      </text>
    </comment>
    <comment ref="AA12"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2"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2" authorId="0" shapeId="0" xr:uid="{BF2915B6-D49D-4DC1-86C3-8A2E656FD968}">
      <text>
        <r>
          <rPr>
            <b/>
            <sz val="9"/>
            <color indexed="81"/>
            <rFont val="Tahoma"/>
            <family val="2"/>
          </rPr>
          <t xml:space="preserve">Indicar el nombre concreto de la evidencia aportada. </t>
        </r>
      </text>
    </comment>
    <comment ref="AD12" authorId="0" shapeId="0" xr:uid="{5CCDF014-BF0B-42B7-92F7-6CBF58EA98EF}">
      <text>
        <r>
          <rPr>
            <b/>
            <sz val="9"/>
            <color indexed="81"/>
            <rFont val="Tahoma"/>
            <family val="2"/>
          </rPr>
          <t>Indique la magnitud programada</t>
        </r>
      </text>
    </comment>
    <comment ref="AE12" authorId="0" shapeId="0" xr:uid="{A3FA785E-EDEC-4164-99A5-88C5B890A708}">
      <text>
        <r>
          <rPr>
            <b/>
            <sz val="9"/>
            <color indexed="81"/>
            <rFont val="Tahoma"/>
            <family val="2"/>
          </rPr>
          <t>Indique la magnitud ejecutada. Corresponde al resultado de medir el indicador de la meta</t>
        </r>
      </text>
    </comment>
    <comment ref="AF12"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2"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2" authorId="0" shapeId="0" xr:uid="{07F8A95D-778F-4057-9D7F-FC1A1EDBDEC6}">
      <text>
        <r>
          <rPr>
            <b/>
            <sz val="9"/>
            <color indexed="81"/>
            <rFont val="Tahoma"/>
            <family val="2"/>
          </rPr>
          <t xml:space="preserve">Indicar el nombre concreto de la evidencia aportada. </t>
        </r>
      </text>
    </comment>
    <comment ref="AI12" authorId="0" shapeId="0" xr:uid="{1CF6DDD2-D0F7-497B-A878-3984E176C12A}">
      <text>
        <r>
          <rPr>
            <b/>
            <sz val="9"/>
            <color indexed="81"/>
            <rFont val="Tahoma"/>
            <family val="2"/>
          </rPr>
          <t>Indique la magnitud programada</t>
        </r>
      </text>
    </comment>
    <comment ref="AJ12" authorId="0" shapeId="0" xr:uid="{978B8E67-E2CF-4EA1-B0E8-C23EE154AD33}">
      <text>
        <r>
          <rPr>
            <b/>
            <sz val="9"/>
            <color indexed="81"/>
            <rFont val="Tahoma"/>
            <family val="2"/>
          </rPr>
          <t>Indique la magnitud ejecutada. Corresponde al resultado de medir el indicador de la meta</t>
        </r>
      </text>
    </comment>
    <comment ref="AK12"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2"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2" authorId="0" shapeId="0" xr:uid="{517F2593-F76E-4236-90C8-0209530447DA}">
      <text>
        <r>
          <rPr>
            <b/>
            <sz val="9"/>
            <color indexed="81"/>
            <rFont val="Tahoma"/>
            <family val="2"/>
          </rPr>
          <t xml:space="preserve">Indicar el nombre concreto de la evidencia aportada. </t>
        </r>
      </text>
    </comment>
    <comment ref="AN12" authorId="0" shapeId="0" xr:uid="{A3C321AB-87DC-4E7F-8C8F-8F767BB0A1DF}">
      <text>
        <r>
          <rPr>
            <b/>
            <sz val="9"/>
            <color indexed="81"/>
            <rFont val="Tahoma"/>
            <family val="2"/>
          </rPr>
          <t>Indique la magnitud total programada para la vigencia</t>
        </r>
      </text>
    </comment>
    <comment ref="AO12" authorId="0" shapeId="0" xr:uid="{FC771540-1D2C-4B21-9686-7D6684444881}">
      <text>
        <r>
          <rPr>
            <b/>
            <sz val="9"/>
            <color indexed="81"/>
            <rFont val="Tahoma"/>
            <family val="2"/>
          </rPr>
          <t xml:space="preserve">Indique la magnitud ejecutada acumulada para la vigencia </t>
        </r>
      </text>
    </comment>
    <comment ref="AP12"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2" authorId="0" shapeId="0" xr:uid="{308CE112-015B-49F8-A4DA-7DB95EB2D67D}">
      <text>
        <r>
          <rPr>
            <b/>
            <sz val="9"/>
            <color indexed="81"/>
            <rFont val="Tahoma"/>
            <family val="2"/>
          </rPr>
          <t>Es la descripción detallada de los avances y logros obtenidos con la ejecución de la meta acumulados para la vigencia</t>
        </r>
      </text>
    </comment>
    <comment ref="D17" authorId="0" shapeId="0" xr:uid="{CD94BD62-55DA-4C1E-96B6-1A5F6A4412D7}">
      <text>
        <r>
          <rPr>
            <b/>
            <sz val="9"/>
            <color indexed="81"/>
            <rFont val="Tahoma"/>
            <family val="2"/>
          </rPr>
          <t>Promedio obtenido para el periodo x 80%</t>
        </r>
      </text>
    </comment>
    <comment ref="D21" authorId="0" shapeId="0" xr:uid="{9871DD7B-59A9-4D33-830E-91A8A028A8A2}">
      <text>
        <r>
          <rPr>
            <b/>
            <sz val="9"/>
            <color indexed="81"/>
            <rFont val="Tahoma"/>
            <family val="2"/>
          </rPr>
          <t>Promedio obtenido en las metas transversales para el periodo x 20%</t>
        </r>
      </text>
    </comment>
    <comment ref="D22"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<sst xmlns="http://schemas.openxmlformats.org/spreadsheetml/2006/main" count="244" uniqueCount="137">
  <si>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FOMENTO Y PROTECCIÓN DE LOS DERECHOS ÉTNICOS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</si>
  <si>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1</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23-01 de</t>
    </r>
    <r>
      <rPr>
        <b/>
        <sz val="11"/>
        <color theme="1"/>
        <rFont val="Calibri Light"/>
        <family val="2"/>
        <scheme val="major"/>
      </rPr>
      <t xml:space="preserve"> </t>
    </r>
    <r>
      <rPr>
        <sz val="11"/>
        <color theme="1"/>
        <rFont val="Calibri Light"/>
        <family val="2"/>
        <scheme val="major"/>
      </rPr>
      <t xml:space="preserve"> 2023
</t>
    </r>
    <r>
      <rPr>
        <b/>
        <sz val="11"/>
        <color theme="1"/>
        <rFont val="Calibri Light"/>
        <family val="2"/>
        <scheme val="major"/>
      </rPr>
      <t>Caso HOLA:</t>
    </r>
    <r>
      <rPr>
        <sz val="11"/>
        <color theme="1"/>
        <rFont val="Calibri Light"/>
        <family val="2"/>
        <scheme val="major"/>
      </rPr>
      <t xml:space="preserve"> 291736</t>
    </r>
  </si>
  <si>
    <t>VIGENCIA DE LA PLANEACIÓN 2023</t>
  </si>
  <si>
    <t>DEPENDENCIAS ASOCIADAS</t>
  </si>
  <si>
    <t>Dirección de Asuntos Étnicos
Subdirección de Asuntos Indígenas y Rrom
Subdirección de Asuntos para Comunidades Negras, Afrocolombianas, Raizales y Palenqueras</t>
  </si>
  <si>
    <t>CONTROL DE CAMBIOS</t>
  </si>
  <si>
    <t>VERSIÓN</t>
  </si>
  <si>
    <t>FECHA</t>
  </si>
  <si>
    <t>DESCRIPCIÓN DE LA MODIFICACIÓN</t>
  </si>
  <si>
    <t>07 de junio de 2023</t>
  </si>
  <si>
    <t>Publicación del plan de gestión aprobado. Caso HOLA: 325096</t>
  </si>
  <si>
    <t>28 de julio de 2023</t>
  </si>
  <si>
    <t>Para el seguno trimestre de la vigencia 2023, el Plan de Gestión del proceso Derechos etnicos alcanzó un nivel de desempeño del  96,50% y  35,68%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</si>
  <si>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</si>
  <si>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</si>
  <si>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</si>
  <si>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</si>
  <si>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</si>
  <si>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</si>
  <si>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</si>
  <si>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</si>
  <si>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</si>
  <si>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</si>
  <si>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</si>
  <si>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</si>
  <si>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</si>
  <si>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</si>
  <si>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</si>
  <si>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</si>
  <si>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</si>
  <si>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</si>
  <si>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</si>
  <si>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</si>
  <si>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</si>
  <si>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</si>
  <si>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</si>
  <si>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</si>
  <si>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</si>
  <si>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</si>
  <si>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</si>
  <si>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</si>
  <si>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</si>
  <si>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</si>
  <si>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</si>
  <si>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</si>
  <si>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</si>
  <si>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Brindar atención oportuna y de calidad a los diferentes sectores poblacionales, generando relaciones de confianza y respeto por la diferencia.</t>
  </si>
  <si>
    <t>Prestar atención al 100% de la población que acuda a los espacios de atención diferenciada (EAD),  como respuesta a las necesidades o problemáticas de los grupos étnicos.</t>
  </si>
  <si>
    <t>Gestión</t>
  </si>
  <si>
    <t>Porcentaje de atención a las personas que acuden a los espacios de atención diferenciada</t>
  </si>
  <si>
    <t>(Número de personas atendidas en  los espacios de atención diferenciada  / Número total de las personas que acuden a los espacios de atención diferenciada)*100%</t>
  </si>
  <si>
    <t xml:space="preserve">10968 Atenciones prestadas de enero a septiembre de 2022, en los Espacios de Atención Diferenciada - EAD. </t>
  </si>
  <si>
    <t>Constante</t>
  </si>
  <si>
    <t>Porcentaje de atención en los EAD*
*Este corresponde a las atenciones realizadas en el correspondiente periodo de seguimiento</t>
  </si>
  <si>
    <t>N/A</t>
  </si>
  <si>
    <t>Eficacia</t>
  </si>
  <si>
    <t>Informes de seguimiento trimestral</t>
  </si>
  <si>
    <t xml:space="preserve">Formatos que evidencian la atención de los usuarios en cada uno de los servicios que se prestan en los EAD </t>
  </si>
  <si>
    <t>Los servicios prestados en los EAD contribuyen a empoderar los procesos de las comunidades y pueblos étnicos, para el fortalecimiento de su identidad, así como, la apropiación de sus usos y costumbres para la pervivencia, a través de sus saberes, derechos y fomento de su cosmovisión y cosmogonía propia. Durante el 2do trimestre de 2023 se han prestado 3.873 atenciones y servicios en los EAD, así:
Casa del Pensamiento Indígena: 2.499 atenciones
CONFIA: 520 atenciones
Emancipation Raizal Plies:315 atenciones
Posa Wiwa: 308 atenciones
Casa de los Derechos Gitanos: 231 atenciones</t>
  </si>
  <si>
    <t>Informe trimestral de la prestación de servicios en los Espacios de Atención Diferenciada - EAD.</t>
  </si>
  <si>
    <t>Realizar 3  Informes ejecutivos que evidencie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</si>
  <si>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</si>
  <si>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</si>
  <si>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2 informes presentados en la vigencia   2022</t>
  </si>
  <si>
    <t>Suma</t>
  </si>
  <si>
    <t xml:space="preserve">Informes de avance  a la implementación de los PIAA grupos étnicos </t>
  </si>
  <si>
    <t xml:space="preserve"> Informes trimestrales de avance a la implementación de los Planes Integrales de Acciones Afirmativas</t>
  </si>
  <si>
    <t xml:space="preserve"> Informes trimestrales de avance a la implementación de los PIAA, que evidencien los avances en el impacto de las acciones afirmativas,  con base en los  informes que reportan los Sectores Distritales.</t>
  </si>
  <si>
    <t>En el marco del seguimiento a la implementación de las acciones afirmativas concertadas con la comunidades étnicas de Plan Integral de Acciones Afirmativa  durante el segundo trimestre se participo en  jornadas de trabajo con los sectores del distrito tales como, Gobierno, Planeación, Mujer, Salud, Integración Social, Ambiente, Educación, Desarrollo Económico, en las que se establecen diálogos que permitan el avance de las acciones, estableciendo planes de trabajo para la implementación y materialización de las mismas.</t>
  </si>
  <si>
    <t>Informe trimestral del avance del seguimiento a los PIAA.</t>
  </si>
  <si>
    <t xml:space="preserve">No programada </t>
  </si>
  <si>
    <t>No programada</t>
  </si>
  <si>
    <t>Realizar 3 Informes del avance en la implementación del Plan de vida del Pueblo Muisca de Bosa.</t>
  </si>
  <si>
    <t xml:space="preserve">Número de Informes de avance en la  implementación del Plan de vida de la Comunidad Muisca de Bosa </t>
  </si>
  <si>
    <t>Sumatoria de informes de seguimiento realizados</t>
  </si>
  <si>
    <t>4 informes trimestrales 2022</t>
  </si>
  <si>
    <t xml:space="preserve">Informes de avance  a la implementación del Plan de vida del Pueblo Muisca de Bosa </t>
  </si>
  <si>
    <t xml:space="preserve">Informes trimestrales de avance  a la implementación del Plan de vida del Pueblo Muisca de Bosa </t>
  </si>
  <si>
    <t xml:space="preserve"> Informes trimestrales de avance a la implementación del Plan de vidad del Pueblo Muisca de Bosa </t>
  </si>
  <si>
    <t>Subdirección de Asuntos Indígenas y Rrom</t>
  </si>
  <si>
    <t>El equipo ha avanzado en un dialogo acertado en diferentes espacios para la construcción del plan de acción concertado definiendo las metodologías de trabajo, avanzado en los siguientes
temas:
• Construcción de metodologías para escenarios comunitarios que dan impacto a los factores estratégicos del proceso de implementación.
• Construcción de cronograma con los grupos, consejos y autoridades iniciando los encuentros comunitarios
• Socialización de los resultados de la investigación y retroalimentación de las proyección, generando el proceso de apropiación.
• Acompañamiento espiritual a los procesos de Plan de Vida de la comunidad indígena Muisca de Bosa “palabra que cuida y protege la semilla” y a los procesos de consulta previa por el plan parcial el edén el descanso.</t>
  </si>
  <si>
    <t>Informe</t>
  </si>
  <si>
    <t>Realizar 3 Informes de avance de la reformulación de las políticas públicas étnicas</t>
  </si>
  <si>
    <t>Número de Informes de avance de la reformulación de las políticas públicas étnicas</t>
  </si>
  <si>
    <t xml:space="preserve">Informes de avance de la reformulación de las políticas públicas étnicas </t>
  </si>
  <si>
    <t xml:space="preserve">Informes trimestrales de avance de la reformuación de las políticas públicas étnicas </t>
  </si>
  <si>
    <t xml:space="preserve"> Informes trimestrales de avance de la reformuación de las políticas públicas étnicas </t>
  </si>
  <si>
    <t>Dirección de Asuntos Étnicos</t>
  </si>
  <si>
    <t>Durante el segundo trimestre se radicaron ante la Secretaría Distrital de Planeación los documentos de diagnóstico de las políticas públicas para los Pueblos Indígenas y para el Pueblo Rrom o Gitano. En lo relacionado con la ruta para la fase de Formulación, se concertaron los planes de trabajo con las instancias consultivas de los grupos étnicos para adelantar esta fase; Así mismo, se capacitaron y fortalecieron los equipos internos de las Subdirecciones y a las organizaciones ORFA, Kuagro Moná Ri Palenque y la Consultiva de Comunidades Negras, respecto de la metodología CONPES para la fase de Formulación. También, se articuló con PNUD, DAE, OAP y SGGD en lo relacionado con la operatividad para la implementación de esta fase.
Por parte de la OAP se elaboró la propuesta de banco de productos para estas políticas, la cual fue socializada a los Sectores del Distrito.</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</si>
  <si>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</si>
  <si>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</si>
  <si>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</si>
  <si>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</si>
  <si>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</si>
  <si>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</si>
  <si>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</si>
  <si>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</si>
  <si>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</si>
  <si>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</si>
  <si>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</si>
  <si>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Asuntos Étnicos (calificación 43%)
Consumo de papel: Reporte hasta el mes de junio de 2023.
Jornada presencial: Obtuvó calificación de 53% en la evaluación efectuada en la jornada.
Participación: Crecimiento verde(0 participantes), Día Internacional del agua. ( 0 participante).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Subdirección de Asuntos Indígenas y Rrom (calificación 38%)
Consumo de papel: No se evidencian reportes en el periodo revisado.
Jornada presencial: Obtuvó calificación de 68%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(1 participanes), saberes ancestrales ( 0 participantes)
Subdirección de Asuntos para Comunidades Negras, Afrocolombianas, Raizales y Palenqueras (Calificación 28%).
Consumo de papel: No se evidencian reportes en el periodo revisado.
Jornada presencial: Obtuvó calificación de 68% en la evaluación efectuada en la jornada.
Participación: Crecimiento verde(0 participantes), Día Internacional del agua. ( 0 participante).
Participación: Crecimiento verde(0 participantes), Día Internacional del agua. ( 0 participante).
Semana ambiental: ciclopaseo (0 participantes), Taller compostaje ( 0 participantes), caminata (0 participantes) , jardín vertical (0 participantes), Museo del Mar (0 participantes), feria ambiental (2 participanes), saberes ancestrales ( 0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</si>
  <si>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</si>
  <si>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</si>
  <si>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</si>
  <si>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</si>
  <si>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</si>
  <si>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</si>
  <si>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</si>
  <si>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Se actualizaron los documentos programados durante el II trimestre.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</si>
  <si>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</si>
  <si>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</si>
  <si>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</si>
  <si>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</si>
  <si>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</si>
  <si>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</si>
  <si>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</si>
  <si>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</si>
  <si>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Dia del sistema de gestion 22 de Junio de 2023</t>
  </si>
  <si>
    <t>Total metas transversales (20%)</t>
  </si>
  <si>
    <t xml:space="preserve">Total plan de gestión </t>
  </si>
  <si>
    <t>Retadora (mejora)</t>
  </si>
  <si>
    <t xml:space="preserve">Informe de avance de la meta </t>
  </si>
  <si>
    <t>Los servicios prestados en los EAD contribuyen a empoderar los procesos de las comunidades y pueblos étnicos, para el fortalecimiento de su identidad, así como, la apropiación de sus usos y costumbres para la pervivencia, a través de sus saberes, derechos y fomento de su cosmovisión y cosmogonía propia. Durante el 3er trimestre de 2023 se han prestado 6.093 atenciones y servicios en los EAD, así:
Casa Indigena: 4.261
CONFIA: 535
Posa Wiwa: 354
Casa Gitana: 572
Emancipation Raizal Plies: 371</t>
  </si>
  <si>
    <t>Durante el tercer trimestre de la vigencia 2023, se realiza la recepción en su totalidad de las matrices del II Trimestre del 2023, con la información de los Sectores de la Administración Distrital, se realiza el proceso de consolidación y revisión interna, para posteriormente enviarlas a revisión a la Oficina Asesora de Planeación. 
 Se logró avanzar en la validación de las acciones afirmativas que los sectores han reportado en la matriz de seguimiento correspondiente al primer y segundo trimestre del año 2023, este ejerció de validó en el espacio de la consultiva distrital de comunidades negras, Afrocolombianas. Durante el trimestre se logró el proceso de articulación y concertación del plan de acción de los productos para el capítulo Palenquero en la reformulación de la Política pública negra-afrocolombiana, con los sectores del distrito. Además, se materializaron dos acciones afirmativas con los sectores de Planeación y Mujer.</t>
  </si>
  <si>
    <t>Durante el 3er trimestre se planearon, desarrollaron y retroalimentaron las actividades comunitarias en el marco de la implementación del Plan de Vida en su componente de Gobernabilidad. se realizó el acompañamiento a las acciones interinstitucionales en el marco de la implementación del Plan de Vida de la comunidad indígena Muisca de Bosa. En el marco del proceso de seguimiento al cumplimiento de los acuerdos de consulta previa por el Plan Parcial el Edén el Descanso, se avanzó en la revisión del estado actual de los acuerdos y construir una matriz de esta revisión. 
Para este trimestre se realizó comité de seguimiento en el cual se presentaron las metodologías de los espacios y los indicadores críticos del proceso de seguimiento y cumplimiento de los acuerdos de consulta previa. Para este periodo se acompañaron 12  espacios comunitarios, estructurados e implementados por el equipo, en miras del proceso de concertación con la comunidad para la implementación del Plan de Vida.</t>
  </si>
  <si>
    <t xml:space="preserve">Informe </t>
  </si>
  <si>
    <t xml:space="preserve">Durante el periodo de reporte se implementaron actividades de la ruta sectorial y de la ruta con comunidades, que tenían como objetivo preparar a ambos actores para la concertación de los productos, mediante la construcción de las propuestas de productos que harán parte del plan de acción de las políticas públicas étnicas. También, se realizaron jornadas de capacitación frente a la metodología CONPES D.C., con el fin de unificar criterios técnicos y metodológicos. 
Culminada la fase de alistamiento, que tuvo como producto principal las propuestas de plan de acción, construidas por cada grupo étnico de manera autónoma y participativa, se convocaron a las mesas mixtas de concertación de productos entre los espacios consultivos de los grupos étnicos y los sectores de la administración distrital. Así, durante la última semana de agosto y todo el mes de septiembre se llevaron a cabo las mesas de concertación con los 4 grupos étnicos (incluyendo los dos capítulos Palenquero y Muisca), y los 14 Sectores de la Administración Distrital, lo que da un aproximado de 84 mesas de concertación. 
Además, durante el periodo de reporte, paralelo a las jornadas de concertación, se ha remitido a los sectores del Distrito los productos concertados con el objetivo de que estos elaboren las matrices de plan de acción, según la metodología CONPES. Adicionalmente, desde la Oficina Asesora de Planeación se realizó una capacitación a los equipos técnicos de la Dirección de Asuntos Étnicos y sus dos Subdirecciones, sobre la elaboración de los indicadores de resultado que deben ir asociados al plan de acción de cada política pública étnica. </t>
  </si>
  <si>
    <t>Informe trimestral de la prestación de servicios en los Espacios de Atención Diferenciada - EAD.
Durante la vigencia 2023, han funcionado los espacios de Atención Diferenciada - EAD, prestando servicios a las comunidades y pueblos étnnicos, así: 
Total atenciones acumuladas 2023:13.222, así:
Casa Indigena: 9.213
CONFIA: 1.286
Posa Wiwa: 951
Casa Gitana:892
Emancipation Raizal Plies: 880</t>
  </si>
  <si>
    <t xml:space="preserve">En el marco del seguimiento a la implementación de las acciones afirmativas concertadas con la comunidades étnicas de Plan Integral de Acciones Afirmativa  durante el segundo trimestre se participo en  jornadas de trabajo con los sectores del distrito tales como, Gobierno, Planeación, Mujer, Salud, Integración Social, Ambiente, Educación, Desarrollo Económico, en las que se establecen diálogos que permitan el avance de las acciones, estableciendo planes de trabajo para la implementación y materialización de las mismas.
Durante el tercer trimestre de la vigencia 2023, se realiza la recepción en su totalidad de las matrices del II Trimestre del 2023, con la información de los Sectores de la Administración Distrital, se realiza el proceso de consolidación y revisión interna, para posteriormente enviarlas a revisión a la Oficina Asesora de Planeación. En el mes de septiembre, aún se mantiene el retraso en la publicación en el reportar, la Secretaría Distrital de Planeación envió las observaciones de las matrices del IV Trimestre 2022 y el próximo 09 de octubre se realizará una reunión con todos los sectores de la Administración Distrital con el objetivo de poder brindar las claridades pertinentes a los sectores distritales sobre el correcto diligenciamiento de la matriz, es de aclarar que en múltiples oportunidades se han impartido los lineamientos. </t>
  </si>
  <si>
    <t>En el año 2023 se da inicio al proceso de fortalecimiento al Gobierno Propio desde el componente de implementación desde los siguientes factores estratégicos: Gestión de la memoria, apropiación y empoderamiento, implementación de la ruta de justicia propia y el comité de seguimiento de casos en la CIMB, apropiación usos y costumbres orientado al goce de derechos y cumplimiento de deberes como indígena, la ley de origen es el libro de gobierno y de justicia de mayor nivel en la comunidad del CIMB. Cada factor contiene actividades y productos que tienen como objetivo fortalecer el proceso de gobernabilidad de la comunidad indígena Muisca de Bosa. El equipo ha avanzado en un dialogo acertado en diferentes espacios para la implementación del 
plan de acción concertado, desarrollando las actividades comunitarias por grupos etarios y diferentes encuentros para el proceso del fortalecimiento de la gobernabilidad de la comunidad 
Muisca de Bosa. En materia de acompañamiento a las acciones del proceso de consulta previa por el plan parcial el edén - el descanso, se han acompañado espacios propios de encuentros comunitarios y se han realizado mesas técnicas para estructural la ruta de trabajo 2023 en miras a lo requerido por el decreto 046-2022</t>
  </si>
  <si>
    <t xml:space="preserve">Para la vigencia 2023 se programó culminar la fase de Agenda Pública mediante la radicación de los documentos de diagnóstico y de identificación de factores estratégicos ante la Secretaría Distrital de Planeación, e iniciar la fase de Formulación de la reformulación de las políticas públicas étnicas, de acuerdo con la metodología CONPES, D.C. En tal sentido, una vez culminada la entrega formal de los documentos de diagnóstico ante la SDP en el mes de mayo, desde la Dirección de Asuntos Étnicos y sus dio inicio a la implementación de la ruta propuesta para la fase de Formulación que consta de 10 fases: 1) Concertación de los planes de trabajo con los grupos étnicos; 2) Trámites administrativos para dar inicio a la fase (vinculación de profesionales de apoyo a los grupos étnicos y requerimientos logísticos); 3) Fortalecimiento de capacidades a los Sectores del Distrito; 4) Fortalecimiento de capacidades a los grupos étnicos; 5) Definición de las líneas preliminares de los planes de acción por parte de los Sectores; 6) Definición de las líneas preliminares de los planes de acción por parte de los Grupos Étnicos; 7) Clínica de análisis de las propuestas preliminares; 8) Validación autónoma de las propuestas de plan de acción por parte de los grupos étnicos; 9) Mesas técnicas mixtas de concertación entre Sectores y Grupos Étnicos, y 10) Concertación y protocolización final de los acuerdos del plan de acción. 
Con corte a 30 de septiembre, la ruta de reformulación de las políticas, en lo relacionado con la fase de Formulación, se encontraba en la actividad número 9, mesas mixtas de concertación, lo que ha implicado un ejercicio de coordinación intersectorial de manera que los 4 grupos étnicos (incluyendo los capítulos Palenquero y Muisca), puedan concertar los planes de acción con los 14 Sectores de la Administración Distrital. Concluido este ejercicio, se procederá a la recopilación de las fichas técnicas de producto, que deben ser elaboradas por cada Sector que concertó acciones, de manera que se pueda compilar el plan de acción; paralelo a ello, se elaborarán los documentos CONPES de política para surtir el trámite administrativo de aprobación de las políticas, de acuerdo con la metodología CONPES, D.C. </t>
  </si>
  <si>
    <t>Dia del sistema de gestion 22 de Junio de 2023 y 20 de septembre de 2023</t>
  </si>
  <si>
    <t>Jornadas de capacitación sobre el sistema de gestión realizadas 20 de septiembre de 2023</t>
  </si>
  <si>
    <t xml:space="preserve">Actualizacion de documentos </t>
  </si>
  <si>
    <t>Para el tercer  trimestre de la vigencia 2023, el Plan de Gestión del proceso Derechos etnicos alcanzó un nivel de desempeño del  100,00% y  64,92% del acumulado para la vigencia.</t>
  </si>
  <si>
    <t>31 de octubre de 2023</t>
  </si>
  <si>
    <t xml:space="preserve">Listado de asistencia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</si>
</sst>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name val="Calibri"/>
      <family val="2"/>
      <scheme val="minor"/>
    </font>
    <font>
      <b/>
      <u/>
      <sz val="11"/>
      <color theme="1"/>
      <name val="Calibri Light"/>
      <family val="2"/>
      <scheme val="major"/>
    </font>
    <font>
      <u/>
      <sz val="11"/>
      <color theme="10"/>
      <name val="Calibri"/>
      <family val="2"/>
      <scheme val="minor"/>
    </font>
    <font>
      <sz val="11"/>
      <color theme="8" tint="-0.249977111117893"/>
      <name val="Calibri Light"/>
      <family val="2"/>
      <scheme val="major"/>
    </font>
    <font>
      <sz val="11"/>
      <color theme="8" tint="-0.249977111117893"/>
      <name val="Calibri"/>
      <family val="2"/>
      <scheme val="min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5" fillId="0" borderId="0" applyNumberFormat="0" applyFill="0" applyBorder="0" applyAlignment="0" applyProtection="0"/>
  </cellStyleXfs>
  <cellXfs count="13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9" fontId="13" fillId="0" borderId="1" xfId="1" applyFont="1" applyBorder="1" applyAlignment="1">
      <alignment horizontal="right" vertical="center" wrapText="1"/>
    </xf>
    <xf numFmtId="9" fontId="13" fillId="0" borderId="1" xfId="1" applyFont="1" applyBorder="1" applyAlignment="1">
      <alignment horizontal="left" vertical="center" wrapText="1"/>
    </xf>
    <xf numFmtId="9" fontId="13" fillId="0" borderId="1" xfId="1" applyFont="1" applyBorder="1" applyAlignment="1">
      <alignment horizontal="center" vertical="center" wrapText="1"/>
    </xf>
    <xf numFmtId="10" fontId="3" fillId="0" borderId="1" xfId="1" applyNumberFormat="1" applyFont="1" applyBorder="1" applyAlignment="1">
      <alignment horizontal="justify" vertical="center" wrapText="1"/>
    </xf>
    <xf numFmtId="0" fontId="3" fillId="0" borderId="0" xfId="0" applyFont="1" applyAlignment="1">
      <alignment horizontal="justify" vertical="center" wrapText="1"/>
    </xf>
    <xf numFmtId="0" fontId="13" fillId="0" borderId="1" xfId="0" applyFont="1" applyBorder="1" applyAlignment="1">
      <alignment horizontal="right" vertical="center" wrapText="1"/>
    </xf>
    <xf numFmtId="164" fontId="13" fillId="0" borderId="1" xfId="1" applyNumberFormat="1" applyFont="1" applyBorder="1" applyAlignment="1">
      <alignment horizontal="center" vertical="center" wrapText="1"/>
    </xf>
    <xf numFmtId="10" fontId="6" fillId="3" borderId="1" xfId="1" applyNumberFormat="1" applyFont="1" applyFill="1" applyBorder="1" applyAlignment="1">
      <alignment wrapText="1"/>
    </xf>
    <xf numFmtId="10" fontId="8" fillId="2" borderId="1" xfId="0" applyNumberFormat="1" applyFont="1" applyFill="1" applyBorder="1" applyAlignment="1">
      <alignment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3"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9" fillId="3" borderId="1" xfId="0" applyNumberFormat="1" applyFont="1" applyFill="1" applyBorder="1" applyAlignment="1">
      <alignment horizontal="center" wrapText="1"/>
    </xf>
    <xf numFmtId="10" fontId="6" fillId="3" borderId="1" xfId="1" applyNumberFormat="1" applyFont="1" applyFill="1" applyBorder="1" applyAlignment="1">
      <alignment horizontal="center" wrapText="1"/>
    </xf>
    <xf numFmtId="9" fontId="7" fillId="2" borderId="1" xfId="1" applyFont="1" applyFill="1" applyBorder="1" applyAlignment="1">
      <alignment horizontal="center" wrapText="1"/>
    </xf>
    <xf numFmtId="10" fontId="8" fillId="2" borderId="1" xfId="0" applyNumberFormat="1" applyFont="1" applyFill="1" applyBorder="1" applyAlignment="1">
      <alignment horizontal="center" wrapText="1"/>
    </xf>
    <xf numFmtId="0" fontId="1" fillId="0" borderId="0" xfId="0" applyFont="1" applyAlignment="1">
      <alignment horizontal="center" wrapText="1"/>
    </xf>
    <xf numFmtId="1" fontId="13" fillId="0" borderId="1" xfId="1"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6" fillId="0" borderId="1" xfId="0" applyNumberFormat="1" applyFont="1" applyBorder="1" applyAlignment="1">
      <alignment horizontal="justify" vertical="center" wrapText="1"/>
    </xf>
    <xf numFmtId="0" fontId="16" fillId="9" borderId="1" xfId="0" applyFont="1" applyFill="1" applyBorder="1" applyAlignment="1">
      <alignment horizontal="center" vertical="center" wrapText="1"/>
    </xf>
    <xf numFmtId="9" fontId="16" fillId="9" borderId="1" xfId="1" applyFont="1" applyFill="1" applyBorder="1" applyAlignment="1">
      <alignment horizontal="center" vertical="center" wrapText="1"/>
    </xf>
    <xf numFmtId="9" fontId="16" fillId="9" borderId="1" xfId="0" applyNumberFormat="1" applyFont="1" applyFill="1" applyBorder="1" applyAlignment="1" applyProtection="1">
      <alignment horizontal="center" vertical="center" wrapText="1"/>
      <protection locked="0"/>
    </xf>
    <xf numFmtId="0" fontId="16" fillId="0" borderId="1" xfId="0" applyFont="1" applyBorder="1" applyAlignment="1">
      <alignment horizontal="left" vertical="center" wrapText="1"/>
    </xf>
    <xf numFmtId="9" fontId="17" fillId="0" borderId="1" xfId="1" applyFont="1" applyBorder="1" applyAlignment="1">
      <alignment horizontal="left" vertical="center" wrapText="1"/>
    </xf>
    <xf numFmtId="9" fontId="16" fillId="0" borderId="1" xfId="1" applyFont="1" applyBorder="1" applyAlignment="1">
      <alignment horizontal="justify" vertical="center" wrapText="1"/>
    </xf>
    <xf numFmtId="164" fontId="16" fillId="0" borderId="1" xfId="1" applyNumberFormat="1" applyFont="1" applyBorder="1" applyAlignment="1">
      <alignment horizontal="justify" vertical="center" wrapText="1"/>
    </xf>
    <xf numFmtId="10" fontId="16" fillId="0" borderId="1" xfId="1" applyNumberFormat="1" applyFont="1" applyBorder="1" applyAlignment="1">
      <alignment horizontal="justify" vertical="center" wrapText="1"/>
    </xf>
    <xf numFmtId="1" fontId="16" fillId="0" borderId="1" xfId="0" applyNumberFormat="1" applyFont="1" applyBorder="1" applyAlignment="1">
      <alignment horizontal="justify" vertical="center" wrapText="1"/>
    </xf>
    <xf numFmtId="9" fontId="16" fillId="0" borderId="1" xfId="0" applyNumberFormat="1" applyFont="1" applyBorder="1" applyAlignment="1">
      <alignment horizontal="center" vertical="center" wrapText="1"/>
    </xf>
    <xf numFmtId="10" fontId="17" fillId="0" borderId="1" xfId="1" applyNumberFormat="1" applyFont="1" applyBorder="1" applyAlignment="1">
      <alignment horizontal="center" vertical="center" wrapText="1"/>
    </xf>
    <xf numFmtId="10" fontId="16" fillId="0" borderId="1" xfId="0" applyNumberFormat="1" applyFont="1" applyBorder="1" applyAlignment="1">
      <alignment horizontal="center" vertical="center" wrapText="1"/>
    </xf>
    <xf numFmtId="1" fontId="16" fillId="9" borderId="1" xfId="1" applyNumberFormat="1" applyFont="1" applyFill="1" applyBorder="1" applyAlignment="1">
      <alignment horizontal="center" vertical="center" wrapText="1"/>
    </xf>
    <xf numFmtId="0" fontId="18" fillId="0" borderId="1" xfId="2" applyFont="1" applyBorder="1" applyAlignment="1">
      <alignment horizontal="justify" vertical="center" wrapText="1"/>
    </xf>
    <xf numFmtId="1" fontId="16" fillId="0" borderId="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13" fillId="0" borderId="1" xfId="1" applyFont="1" applyBorder="1" applyAlignment="1">
      <alignment vertical="center" wrapText="1"/>
    </xf>
    <xf numFmtId="164" fontId="13" fillId="0" borderId="1" xfId="0" applyNumberFormat="1" applyFont="1" applyBorder="1" applyAlignment="1">
      <alignmen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6" fillId="9" borderId="1" xfId="0" applyFont="1" applyFill="1" applyBorder="1" applyAlignment="1">
      <alignment horizontal="justify" vertical="center" wrapText="1"/>
    </xf>
    <xf numFmtId="9" fontId="16" fillId="9" borderId="1" xfId="0" applyNumberFormat="1" applyFont="1" applyFill="1" applyBorder="1" applyAlignment="1">
      <alignment horizontal="justify" vertical="center" wrapText="1"/>
    </xf>
    <xf numFmtId="0" fontId="16" fillId="9" borderId="1" xfId="0" applyFont="1" applyFill="1" applyBorder="1" applyAlignment="1">
      <alignment horizontal="left" vertical="center" wrapText="1"/>
    </xf>
    <xf numFmtId="9" fontId="17" fillId="9" borderId="1" xfId="1" applyFont="1" applyFill="1" applyBorder="1" applyAlignment="1">
      <alignment horizontal="left" vertical="center" wrapText="1"/>
    </xf>
    <xf numFmtId="9" fontId="16" fillId="9" borderId="1" xfId="1" applyFont="1" applyFill="1" applyBorder="1" applyAlignment="1">
      <alignment horizontal="justify" vertical="center" wrapText="1"/>
    </xf>
    <xf numFmtId="10" fontId="16" fillId="9" borderId="1" xfId="1" applyNumberFormat="1" applyFont="1" applyFill="1" applyBorder="1" applyAlignment="1">
      <alignment horizontal="justify" vertical="center" wrapText="1"/>
    </xf>
    <xf numFmtId="164" fontId="16" fillId="9" borderId="1" xfId="1" applyNumberFormat="1" applyFont="1" applyFill="1" applyBorder="1" applyAlignment="1">
      <alignment horizontal="justify" vertical="center" wrapText="1"/>
    </xf>
    <xf numFmtId="9" fontId="16" fillId="9" borderId="1" xfId="0" applyNumberFormat="1" applyFont="1" applyFill="1" applyBorder="1" applyAlignment="1">
      <alignment horizontal="center" vertical="center" wrapText="1"/>
    </xf>
    <xf numFmtId="10" fontId="17" fillId="9" borderId="1" xfId="1" applyNumberFormat="1" applyFont="1" applyFill="1" applyBorder="1" applyAlignment="1">
      <alignment horizontal="center" vertical="center" wrapText="1"/>
    </xf>
    <xf numFmtId="10" fontId="16" fillId="9" borderId="1" xfId="0" applyNumberFormat="1" applyFont="1" applyFill="1" applyBorder="1" applyAlignment="1">
      <alignment horizontal="center" vertical="center" wrapText="1"/>
    </xf>
    <xf numFmtId="0" fontId="1" fillId="9" borderId="0" xfId="0" applyFont="1" applyFill="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2"/>
  <sheetViews>
    <sheetView tabSelected="1" zoomScale="60" zoomScaleNormal="60" workbookViewId="0">
      <selection activeCell="AF22" sqref="AF22"/>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21.14062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29" width="16.5703125" style="1" hidden="1" customWidth="1"/>
    <col min="30" max="32" width="16.5703125" style="1" customWidth="1"/>
    <col min="33" max="33" width="43.7109375" style="1" customWidth="1"/>
    <col min="34" max="34" width="16.5703125" style="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47" customWidth="1"/>
    <col min="42" max="42" width="21.5703125" style="47" customWidth="1"/>
    <col min="43" max="43" width="39.42578125" style="1" customWidth="1"/>
    <col min="44" max="16384" width="10.85546875" style="1"/>
  </cols>
  <sheetData>
    <row r="1" spans="1:43" s="22" customFormat="1" ht="70.5" customHeight="1" x14ac:dyDescent="0.25">
      <c r="A1" s="101" t="s">
        <v>0</v>
      </c>
      <c r="B1" s="102"/>
      <c r="C1" s="102"/>
      <c r="D1" s="102"/>
      <c r="E1" s="102"/>
      <c r="F1" s="102"/>
      <c r="G1" s="102"/>
      <c r="H1" s="102"/>
      <c r="I1" s="102"/>
      <c r="J1" s="102"/>
      <c r="K1" s="103" t="s">
        <v>1</v>
      </c>
      <c r="L1" s="103"/>
      <c r="M1" s="103"/>
      <c r="N1" s="103"/>
      <c r="O1" s="103"/>
      <c r="AN1" s="39"/>
      <c r="AO1" s="39"/>
      <c r="AP1" s="39"/>
    </row>
    <row r="2" spans="1:43" s="24" customFormat="1" ht="23.45" customHeight="1" x14ac:dyDescent="0.25">
      <c r="A2" s="105" t="s">
        <v>2</v>
      </c>
      <c r="B2" s="106"/>
      <c r="C2" s="106"/>
      <c r="D2" s="106"/>
      <c r="E2" s="106"/>
      <c r="F2" s="106"/>
      <c r="G2" s="106"/>
      <c r="H2" s="106"/>
      <c r="I2" s="106"/>
      <c r="J2" s="106"/>
      <c r="K2" s="23"/>
      <c r="L2" s="23"/>
      <c r="M2" s="23"/>
      <c r="N2" s="23"/>
      <c r="O2" s="23"/>
      <c r="AN2" s="40"/>
      <c r="AO2" s="40"/>
      <c r="AP2" s="40"/>
    </row>
    <row r="3" spans="1:43" s="22" customFormat="1" x14ac:dyDescent="0.25">
      <c r="AN3" s="39"/>
      <c r="AO3" s="39"/>
      <c r="AP3" s="39"/>
    </row>
    <row r="4" spans="1:43" s="22" customFormat="1" ht="29.1" customHeight="1" x14ac:dyDescent="0.25">
      <c r="A4" s="107" t="s">
        <v>3</v>
      </c>
      <c r="B4" s="108"/>
      <c r="C4" s="113" t="s">
        <v>4</v>
      </c>
      <c r="D4" s="114"/>
      <c r="E4" s="119" t="s">
        <v>5</v>
      </c>
      <c r="F4" s="120"/>
      <c r="G4" s="120"/>
      <c r="H4" s="120"/>
      <c r="I4" s="120"/>
      <c r="J4" s="121"/>
      <c r="AN4" s="39"/>
      <c r="AO4" s="39"/>
      <c r="AP4" s="39"/>
    </row>
    <row r="5" spans="1:43" s="22" customFormat="1" ht="15" customHeight="1" x14ac:dyDescent="0.25">
      <c r="A5" s="109"/>
      <c r="B5" s="110"/>
      <c r="C5" s="115"/>
      <c r="D5" s="116"/>
      <c r="E5" s="2" t="s">
        <v>6</v>
      </c>
      <c r="F5" s="2" t="s">
        <v>7</v>
      </c>
      <c r="G5" s="119" t="s">
        <v>8</v>
      </c>
      <c r="H5" s="120"/>
      <c r="I5" s="120"/>
      <c r="J5" s="121"/>
      <c r="AN5" s="39"/>
      <c r="AO5" s="39"/>
      <c r="AP5" s="39"/>
    </row>
    <row r="6" spans="1:43" s="22" customFormat="1" x14ac:dyDescent="0.25">
      <c r="A6" s="109"/>
      <c r="B6" s="110"/>
      <c r="C6" s="115"/>
      <c r="D6" s="116"/>
      <c r="E6" s="25">
        <v>1</v>
      </c>
      <c r="F6" s="25" t="s">
        <v>9</v>
      </c>
      <c r="G6" s="122" t="s">
        <v>10</v>
      </c>
      <c r="H6" s="122"/>
      <c r="I6" s="122"/>
      <c r="J6" s="122"/>
      <c r="AN6" s="39"/>
      <c r="AO6" s="39"/>
      <c r="AP6" s="39"/>
    </row>
    <row r="7" spans="1:43" s="22" customFormat="1" ht="40.5" customHeight="1" x14ac:dyDescent="0.25">
      <c r="A7" s="109"/>
      <c r="B7" s="110"/>
      <c r="C7" s="115"/>
      <c r="D7" s="116"/>
      <c r="E7" s="25">
        <v>2</v>
      </c>
      <c r="F7" s="25" t="s">
        <v>11</v>
      </c>
      <c r="G7" s="122" t="s">
        <v>12</v>
      </c>
      <c r="H7" s="122"/>
      <c r="I7" s="122"/>
      <c r="J7" s="122"/>
      <c r="AN7" s="39"/>
      <c r="AO7" s="39"/>
      <c r="AP7" s="39"/>
    </row>
    <row r="8" spans="1:43" s="22" customFormat="1" ht="31.5" customHeight="1" x14ac:dyDescent="0.25">
      <c r="A8" s="111"/>
      <c r="B8" s="112"/>
      <c r="C8" s="117"/>
      <c r="D8" s="118"/>
      <c r="E8" s="25">
        <v>3</v>
      </c>
      <c r="F8" s="25" t="s">
        <v>135</v>
      </c>
      <c r="G8" s="122" t="s">
        <v>134</v>
      </c>
      <c r="H8" s="122"/>
      <c r="I8" s="122"/>
      <c r="J8" s="122"/>
      <c r="AN8" s="39"/>
      <c r="AO8" s="39"/>
      <c r="AP8" s="39"/>
    </row>
    <row r="9" spans="1:43" s="22" customFormat="1" x14ac:dyDescent="0.25">
      <c r="AN9" s="39"/>
      <c r="AO9" s="39"/>
      <c r="AP9" s="39"/>
    </row>
    <row r="10" spans="1:43" ht="14.45" customHeight="1" x14ac:dyDescent="0.25">
      <c r="A10" s="100" t="s">
        <v>13</v>
      </c>
      <c r="B10" s="100"/>
      <c r="C10" s="100" t="s">
        <v>14</v>
      </c>
      <c r="D10" s="100"/>
      <c r="E10" s="100"/>
      <c r="F10" s="104" t="s">
        <v>15</v>
      </c>
      <c r="G10" s="104"/>
      <c r="H10" s="104"/>
      <c r="I10" s="104"/>
      <c r="J10" s="104"/>
      <c r="K10" s="104"/>
      <c r="L10" s="104"/>
      <c r="M10" s="104"/>
      <c r="N10" s="104"/>
      <c r="O10" s="104"/>
      <c r="P10" s="104"/>
      <c r="Q10" s="100" t="s">
        <v>16</v>
      </c>
      <c r="R10" s="100"/>
      <c r="S10" s="100"/>
      <c r="T10" s="70" t="s">
        <v>17</v>
      </c>
      <c r="U10" s="71"/>
      <c r="V10" s="71"/>
      <c r="W10" s="71"/>
      <c r="X10" s="72"/>
      <c r="Y10" s="76" t="s">
        <v>18</v>
      </c>
      <c r="Z10" s="77"/>
      <c r="AA10" s="77"/>
      <c r="AB10" s="77"/>
      <c r="AC10" s="78"/>
      <c r="AD10" s="82" t="s">
        <v>19</v>
      </c>
      <c r="AE10" s="83"/>
      <c r="AF10" s="83"/>
      <c r="AG10" s="83"/>
      <c r="AH10" s="84"/>
      <c r="AI10" s="88" t="s">
        <v>20</v>
      </c>
      <c r="AJ10" s="89"/>
      <c r="AK10" s="89"/>
      <c r="AL10" s="89"/>
      <c r="AM10" s="90"/>
      <c r="AN10" s="94" t="s">
        <v>21</v>
      </c>
      <c r="AO10" s="95"/>
      <c r="AP10" s="95"/>
      <c r="AQ10" s="96"/>
    </row>
    <row r="11" spans="1:43" ht="14.45" customHeight="1" x14ac:dyDescent="0.25">
      <c r="A11" s="100"/>
      <c r="B11" s="100"/>
      <c r="C11" s="100"/>
      <c r="D11" s="100"/>
      <c r="E11" s="100"/>
      <c r="F11" s="104"/>
      <c r="G11" s="104"/>
      <c r="H11" s="104"/>
      <c r="I11" s="104"/>
      <c r="J11" s="104"/>
      <c r="K11" s="104"/>
      <c r="L11" s="104"/>
      <c r="M11" s="104"/>
      <c r="N11" s="104"/>
      <c r="O11" s="104"/>
      <c r="P11" s="104"/>
      <c r="Q11" s="100"/>
      <c r="R11" s="100"/>
      <c r="S11" s="100"/>
      <c r="T11" s="73"/>
      <c r="U11" s="74"/>
      <c r="V11" s="74"/>
      <c r="W11" s="74"/>
      <c r="X11" s="75"/>
      <c r="Y11" s="79"/>
      <c r="Z11" s="80"/>
      <c r="AA11" s="80"/>
      <c r="AB11" s="80"/>
      <c r="AC11" s="81"/>
      <c r="AD11" s="85"/>
      <c r="AE11" s="86"/>
      <c r="AF11" s="86"/>
      <c r="AG11" s="86"/>
      <c r="AH11" s="87"/>
      <c r="AI11" s="91"/>
      <c r="AJ11" s="92"/>
      <c r="AK11" s="92"/>
      <c r="AL11" s="92"/>
      <c r="AM11" s="93"/>
      <c r="AN11" s="97"/>
      <c r="AO11" s="98"/>
      <c r="AP11" s="98"/>
      <c r="AQ11" s="99"/>
    </row>
    <row r="12" spans="1:43" ht="45" x14ac:dyDescent="0.25">
      <c r="A12" s="2" t="s">
        <v>22</v>
      </c>
      <c r="B12" s="2" t="s">
        <v>23</v>
      </c>
      <c r="C12" s="2" t="s">
        <v>24</v>
      </c>
      <c r="D12" s="2" t="s">
        <v>25</v>
      </c>
      <c r="E12" s="2" t="s">
        <v>26</v>
      </c>
      <c r="F12" s="17" t="s">
        <v>27</v>
      </c>
      <c r="G12" s="17" t="s">
        <v>28</v>
      </c>
      <c r="H12" s="17" t="s">
        <v>29</v>
      </c>
      <c r="I12" s="17" t="s">
        <v>30</v>
      </c>
      <c r="J12" s="17" t="s">
        <v>31</v>
      </c>
      <c r="K12" s="17" t="s">
        <v>32</v>
      </c>
      <c r="L12" s="17" t="s">
        <v>33</v>
      </c>
      <c r="M12" s="17" t="s">
        <v>34</v>
      </c>
      <c r="N12" s="17" t="s">
        <v>35</v>
      </c>
      <c r="O12" s="17" t="s">
        <v>36</v>
      </c>
      <c r="P12" s="17" t="s">
        <v>37</v>
      </c>
      <c r="Q12" s="2" t="s">
        <v>38</v>
      </c>
      <c r="R12" s="2" t="s">
        <v>39</v>
      </c>
      <c r="S12" s="2" t="s">
        <v>40</v>
      </c>
      <c r="T12" s="3" t="s">
        <v>41</v>
      </c>
      <c r="U12" s="3" t="s">
        <v>42</v>
      </c>
      <c r="V12" s="3" t="s">
        <v>43</v>
      </c>
      <c r="W12" s="3" t="s">
        <v>44</v>
      </c>
      <c r="X12" s="3" t="s">
        <v>45</v>
      </c>
      <c r="Y12" s="18" t="s">
        <v>41</v>
      </c>
      <c r="Z12" s="18" t="s">
        <v>42</v>
      </c>
      <c r="AA12" s="18" t="s">
        <v>43</v>
      </c>
      <c r="AB12" s="18" t="s">
        <v>44</v>
      </c>
      <c r="AC12" s="18" t="s">
        <v>45</v>
      </c>
      <c r="AD12" s="19" t="s">
        <v>41</v>
      </c>
      <c r="AE12" s="19" t="s">
        <v>42</v>
      </c>
      <c r="AF12" s="19" t="s">
        <v>43</v>
      </c>
      <c r="AG12" s="19" t="s">
        <v>44</v>
      </c>
      <c r="AH12" s="19" t="s">
        <v>45</v>
      </c>
      <c r="AI12" s="20" t="s">
        <v>41</v>
      </c>
      <c r="AJ12" s="20" t="s">
        <v>42</v>
      </c>
      <c r="AK12" s="20" t="s">
        <v>43</v>
      </c>
      <c r="AL12" s="20" t="s">
        <v>44</v>
      </c>
      <c r="AM12" s="20" t="s">
        <v>45</v>
      </c>
      <c r="AN12" s="4" t="s">
        <v>41</v>
      </c>
      <c r="AO12" s="4" t="s">
        <v>42</v>
      </c>
      <c r="AP12" s="4" t="s">
        <v>43</v>
      </c>
      <c r="AQ12" s="4" t="s">
        <v>44</v>
      </c>
    </row>
    <row r="13" spans="1:43" s="34" customFormat="1" ht="315" x14ac:dyDescent="0.25">
      <c r="A13" s="26">
        <v>5</v>
      </c>
      <c r="B13" s="27" t="s">
        <v>46</v>
      </c>
      <c r="C13" s="27">
        <v>1</v>
      </c>
      <c r="D13" s="27" t="s">
        <v>47</v>
      </c>
      <c r="E13" s="28" t="s">
        <v>48</v>
      </c>
      <c r="F13" s="27" t="s">
        <v>49</v>
      </c>
      <c r="G13" s="27" t="s">
        <v>50</v>
      </c>
      <c r="H13" s="28" t="s">
        <v>51</v>
      </c>
      <c r="I13" s="29" t="s">
        <v>52</v>
      </c>
      <c r="J13" s="27" t="s">
        <v>53</v>
      </c>
      <c r="K13" s="30" t="s">
        <v>54</v>
      </c>
      <c r="L13" s="30">
        <v>1</v>
      </c>
      <c r="M13" s="30">
        <v>1</v>
      </c>
      <c r="N13" s="30">
        <v>1</v>
      </c>
      <c r="O13" s="30">
        <v>1</v>
      </c>
      <c r="P13" s="27" t="s">
        <v>55</v>
      </c>
      <c r="Q13" s="27" t="s">
        <v>56</v>
      </c>
      <c r="R13" s="27" t="s">
        <v>57</v>
      </c>
      <c r="S13" s="27" t="s">
        <v>4</v>
      </c>
      <c r="T13" s="31" t="s">
        <v>54</v>
      </c>
      <c r="U13" s="31" t="s">
        <v>54</v>
      </c>
      <c r="V13" s="31" t="s">
        <v>54</v>
      </c>
      <c r="W13" s="31" t="s">
        <v>54</v>
      </c>
      <c r="X13" s="31" t="s">
        <v>54</v>
      </c>
      <c r="Y13" s="32">
        <v>1</v>
      </c>
      <c r="Z13" s="36">
        <v>1</v>
      </c>
      <c r="AA13" s="33">
        <f t="shared" ref="AA13:AA16" si="0">IF(Z13/Y13&gt;100%,100%,Z13/Y13)</f>
        <v>1</v>
      </c>
      <c r="AB13" s="27" t="s">
        <v>58</v>
      </c>
      <c r="AC13" s="27" t="s">
        <v>59</v>
      </c>
      <c r="AD13" s="32">
        <v>1</v>
      </c>
      <c r="AE13" s="69">
        <v>1</v>
      </c>
      <c r="AF13" s="33">
        <f t="shared" ref="AF13:AF16" si="1">IF(AE13/AD13&gt;100%,100%,AE13/AD13)</f>
        <v>1</v>
      </c>
      <c r="AG13" s="27" t="s">
        <v>122</v>
      </c>
      <c r="AH13" s="27" t="s">
        <v>59</v>
      </c>
      <c r="AI13" s="32">
        <v>1</v>
      </c>
      <c r="AJ13" s="68">
        <v>0</v>
      </c>
      <c r="AK13" s="33">
        <f t="shared" ref="AK13" si="2">IF(AJ13/AI13&gt;100%,100%,AJ13/AI13)</f>
        <v>0</v>
      </c>
      <c r="AL13" s="27">
        <v>0</v>
      </c>
      <c r="AM13" s="27"/>
      <c r="AN13" s="32">
        <v>1</v>
      </c>
      <c r="AO13" s="36">
        <f>AVERAGE(U13,Z13,AE13,AJ13)</f>
        <v>0.66666666666666663</v>
      </c>
      <c r="AP13" s="41">
        <f>IF(AO13/AN13&gt;100%,100%,AO13/AN13)</f>
        <v>0.66666666666666663</v>
      </c>
      <c r="AQ13" s="27" t="s">
        <v>127</v>
      </c>
    </row>
    <row r="14" spans="1:43" s="34" customFormat="1" ht="409.5" x14ac:dyDescent="0.25">
      <c r="A14" s="26">
        <v>5</v>
      </c>
      <c r="B14" s="27" t="s">
        <v>46</v>
      </c>
      <c r="C14" s="27">
        <v>2</v>
      </c>
      <c r="D14" s="27" t="s">
        <v>60</v>
      </c>
      <c r="E14" s="28" t="s">
        <v>48</v>
      </c>
      <c r="F14" s="27" t="s">
        <v>61</v>
      </c>
      <c r="G14" s="27" t="s">
        <v>62</v>
      </c>
      <c r="H14" s="28" t="s">
        <v>63</v>
      </c>
      <c r="I14" s="29" t="s">
        <v>64</v>
      </c>
      <c r="J14" s="27" t="s">
        <v>65</v>
      </c>
      <c r="K14" s="30" t="s">
        <v>54</v>
      </c>
      <c r="L14" s="35">
        <v>1</v>
      </c>
      <c r="M14" s="35">
        <v>1</v>
      </c>
      <c r="N14" s="35">
        <v>1</v>
      </c>
      <c r="O14" s="35">
        <v>3</v>
      </c>
      <c r="P14" s="27" t="s">
        <v>55</v>
      </c>
      <c r="Q14" s="27" t="s">
        <v>66</v>
      </c>
      <c r="R14" s="27" t="s">
        <v>67</v>
      </c>
      <c r="S14" s="27" t="s">
        <v>4</v>
      </c>
      <c r="T14" s="31" t="s">
        <v>54</v>
      </c>
      <c r="U14" s="31" t="s">
        <v>54</v>
      </c>
      <c r="V14" s="31" t="s">
        <v>54</v>
      </c>
      <c r="W14" s="31" t="s">
        <v>54</v>
      </c>
      <c r="X14" s="31" t="s">
        <v>54</v>
      </c>
      <c r="Y14" s="29">
        <v>1</v>
      </c>
      <c r="Z14" s="29">
        <v>1</v>
      </c>
      <c r="AA14" s="33">
        <f t="shared" si="0"/>
        <v>1</v>
      </c>
      <c r="AB14" s="27" t="s">
        <v>68</v>
      </c>
      <c r="AC14" s="27" t="s">
        <v>69</v>
      </c>
      <c r="AD14" s="29">
        <v>1</v>
      </c>
      <c r="AE14" s="29">
        <v>1</v>
      </c>
      <c r="AF14" s="33">
        <f t="shared" si="1"/>
        <v>1</v>
      </c>
      <c r="AG14" s="27" t="s">
        <v>123</v>
      </c>
      <c r="AH14" s="27" t="s">
        <v>69</v>
      </c>
      <c r="AI14" s="29" t="s">
        <v>70</v>
      </c>
      <c r="AJ14" s="27">
        <v>0</v>
      </c>
      <c r="AK14" s="33" t="s">
        <v>71</v>
      </c>
      <c r="AL14" s="27"/>
      <c r="AM14" s="27"/>
      <c r="AN14" s="29">
        <v>3</v>
      </c>
      <c r="AO14" s="48">
        <f>SUM(U14,Z14,AE14,AJ14)</f>
        <v>2</v>
      </c>
      <c r="AP14" s="41">
        <f t="shared" ref="AP14:AP16" si="3">IF(AO14/AN14&gt;100%,100%,AO14/AN14)</f>
        <v>0.66666666666666663</v>
      </c>
      <c r="AQ14" s="27" t="s">
        <v>128</v>
      </c>
    </row>
    <row r="15" spans="1:43" s="34" customFormat="1" ht="409.5" x14ac:dyDescent="0.25">
      <c r="A15" s="26">
        <v>5</v>
      </c>
      <c r="B15" s="27" t="s">
        <v>46</v>
      </c>
      <c r="C15" s="27">
        <v>3</v>
      </c>
      <c r="D15" s="27" t="s">
        <v>72</v>
      </c>
      <c r="E15" s="28" t="s">
        <v>48</v>
      </c>
      <c r="F15" s="27" t="s">
        <v>73</v>
      </c>
      <c r="G15" s="27" t="s">
        <v>74</v>
      </c>
      <c r="H15" s="28" t="s">
        <v>75</v>
      </c>
      <c r="I15" s="29" t="s">
        <v>64</v>
      </c>
      <c r="J15" s="27" t="s">
        <v>76</v>
      </c>
      <c r="K15" s="30" t="s">
        <v>54</v>
      </c>
      <c r="L15" s="35">
        <v>1</v>
      </c>
      <c r="M15" s="35">
        <v>1</v>
      </c>
      <c r="N15" s="35">
        <v>1</v>
      </c>
      <c r="O15" s="35">
        <v>4</v>
      </c>
      <c r="P15" s="27" t="s">
        <v>55</v>
      </c>
      <c r="Q15" s="27" t="s">
        <v>77</v>
      </c>
      <c r="R15" s="27" t="s">
        <v>78</v>
      </c>
      <c r="S15" s="27" t="s">
        <v>79</v>
      </c>
      <c r="T15" s="31" t="s">
        <v>54</v>
      </c>
      <c r="U15" s="31" t="s">
        <v>54</v>
      </c>
      <c r="V15" s="31" t="s">
        <v>54</v>
      </c>
      <c r="W15" s="31" t="s">
        <v>54</v>
      </c>
      <c r="X15" s="31" t="s">
        <v>54</v>
      </c>
      <c r="Y15" s="29">
        <v>1</v>
      </c>
      <c r="Z15" s="29">
        <v>1</v>
      </c>
      <c r="AA15" s="33">
        <f t="shared" si="0"/>
        <v>1</v>
      </c>
      <c r="AB15" s="27" t="s">
        <v>80</v>
      </c>
      <c r="AC15" s="27" t="s">
        <v>81</v>
      </c>
      <c r="AD15" s="29">
        <v>1</v>
      </c>
      <c r="AE15" s="29">
        <v>1</v>
      </c>
      <c r="AF15" s="33">
        <f t="shared" si="1"/>
        <v>1</v>
      </c>
      <c r="AG15" s="27" t="s">
        <v>124</v>
      </c>
      <c r="AH15" s="27" t="s">
        <v>125</v>
      </c>
      <c r="AI15" s="29">
        <v>1</v>
      </c>
      <c r="AJ15" s="27">
        <v>0</v>
      </c>
      <c r="AK15" s="33">
        <f>IF(AJ15/AI15&gt;100%,100%,AJ15/AI15)</f>
        <v>0</v>
      </c>
      <c r="AL15" s="27"/>
      <c r="AM15" s="27"/>
      <c r="AN15" s="29">
        <v>4</v>
      </c>
      <c r="AO15" s="48">
        <f>SUM(U15,Z15,AE15,AJ15)</f>
        <v>2</v>
      </c>
      <c r="AP15" s="41">
        <f t="shared" si="3"/>
        <v>0.5</v>
      </c>
      <c r="AQ15" s="27" t="s">
        <v>129</v>
      </c>
    </row>
    <row r="16" spans="1:43" s="34" customFormat="1" ht="409.5" x14ac:dyDescent="0.25">
      <c r="A16" s="26">
        <v>5</v>
      </c>
      <c r="B16" s="27" t="s">
        <v>46</v>
      </c>
      <c r="C16" s="27">
        <v>4</v>
      </c>
      <c r="D16" s="27" t="s">
        <v>82</v>
      </c>
      <c r="E16" s="28" t="s">
        <v>48</v>
      </c>
      <c r="F16" s="27" t="s">
        <v>83</v>
      </c>
      <c r="G16" s="27" t="s">
        <v>62</v>
      </c>
      <c r="H16" s="28" t="s">
        <v>75</v>
      </c>
      <c r="I16" s="29" t="s">
        <v>64</v>
      </c>
      <c r="J16" s="27" t="s">
        <v>84</v>
      </c>
      <c r="K16" s="30" t="s">
        <v>54</v>
      </c>
      <c r="L16" s="35">
        <v>1</v>
      </c>
      <c r="M16" s="35">
        <v>1</v>
      </c>
      <c r="N16" s="35">
        <v>1</v>
      </c>
      <c r="O16" s="35">
        <v>3</v>
      </c>
      <c r="P16" s="27" t="s">
        <v>55</v>
      </c>
      <c r="Q16" s="27" t="s">
        <v>85</v>
      </c>
      <c r="R16" s="27" t="s">
        <v>86</v>
      </c>
      <c r="S16" s="27" t="s">
        <v>87</v>
      </c>
      <c r="T16" s="31" t="s">
        <v>54</v>
      </c>
      <c r="U16" s="31" t="s">
        <v>54</v>
      </c>
      <c r="V16" s="31" t="s">
        <v>54</v>
      </c>
      <c r="W16" s="31" t="s">
        <v>54</v>
      </c>
      <c r="X16" s="31" t="s">
        <v>54</v>
      </c>
      <c r="Y16" s="29">
        <v>1</v>
      </c>
      <c r="Z16" s="29">
        <v>1</v>
      </c>
      <c r="AA16" s="33">
        <f t="shared" si="0"/>
        <v>1</v>
      </c>
      <c r="AB16" s="27" t="s">
        <v>88</v>
      </c>
      <c r="AC16" s="27" t="s">
        <v>81</v>
      </c>
      <c r="AD16" s="29">
        <v>1</v>
      </c>
      <c r="AE16" s="29">
        <v>1</v>
      </c>
      <c r="AF16" s="33">
        <f t="shared" si="1"/>
        <v>1</v>
      </c>
      <c r="AG16" s="27" t="s">
        <v>126</v>
      </c>
      <c r="AH16" s="27" t="s">
        <v>121</v>
      </c>
      <c r="AI16" s="29" t="s">
        <v>70</v>
      </c>
      <c r="AJ16" s="27">
        <v>0</v>
      </c>
      <c r="AK16" s="33" t="s">
        <v>71</v>
      </c>
      <c r="AL16" s="27"/>
      <c r="AM16" s="27"/>
      <c r="AN16" s="29">
        <v>3</v>
      </c>
      <c r="AO16" s="48">
        <f>SUM(U16,Z16,AE16,AJ16)</f>
        <v>2</v>
      </c>
      <c r="AP16" s="41">
        <f t="shared" si="3"/>
        <v>0.66666666666666663</v>
      </c>
      <c r="AQ16" s="27" t="s">
        <v>130</v>
      </c>
    </row>
    <row r="17" spans="1:43" s="5" customFormat="1" ht="15.75" x14ac:dyDescent="0.25">
      <c r="A17" s="10"/>
      <c r="B17" s="10"/>
      <c r="C17" s="10"/>
      <c r="D17" s="13" t="s">
        <v>89</v>
      </c>
      <c r="E17" s="10"/>
      <c r="F17" s="10"/>
      <c r="G17" s="10"/>
      <c r="H17" s="10"/>
      <c r="I17" s="10"/>
      <c r="J17" s="10"/>
      <c r="K17" s="15"/>
      <c r="L17" s="15"/>
      <c r="M17" s="15"/>
      <c r="N17" s="15"/>
      <c r="O17" s="15"/>
      <c r="P17" s="10"/>
      <c r="Q17" s="10"/>
      <c r="R17" s="10"/>
      <c r="S17" s="10"/>
      <c r="T17" s="15"/>
      <c r="U17" s="15"/>
      <c r="V17" s="15" t="e">
        <f>AVERAGE(V13:V16)*80%</f>
        <v>#DIV/0!</v>
      </c>
      <c r="W17" s="15"/>
      <c r="X17" s="15"/>
      <c r="Y17" s="15"/>
      <c r="Z17" s="15"/>
      <c r="AA17" s="37">
        <f>AVERAGE(AA13:AA16)*80%</f>
        <v>0.8</v>
      </c>
      <c r="AB17" s="15"/>
      <c r="AC17" s="15"/>
      <c r="AD17" s="15"/>
      <c r="AE17" s="15"/>
      <c r="AF17" s="37">
        <f>AVERAGE(AF13:AF16)*80%</f>
        <v>0.8</v>
      </c>
      <c r="AG17" s="15"/>
      <c r="AH17" s="15"/>
      <c r="AI17" s="15"/>
      <c r="AJ17" s="15"/>
      <c r="AK17" s="15">
        <f>AVERAGE(AK13:AK16)*80%</f>
        <v>0</v>
      </c>
      <c r="AL17" s="10"/>
      <c r="AM17" s="10"/>
      <c r="AN17" s="42"/>
      <c r="AO17" s="42"/>
      <c r="AP17" s="44">
        <f>AVERAGE(AP13:AP16)*80%</f>
        <v>0.5</v>
      </c>
      <c r="AQ17" s="10"/>
    </row>
    <row r="18" spans="1:43" s="21" customFormat="1" ht="409.5" x14ac:dyDescent="0.25">
      <c r="A18" s="49">
        <v>7</v>
      </c>
      <c r="B18" s="50" t="s">
        <v>90</v>
      </c>
      <c r="C18" s="49" t="s">
        <v>91</v>
      </c>
      <c r="D18" s="50" t="s">
        <v>92</v>
      </c>
      <c r="E18" s="50" t="s">
        <v>93</v>
      </c>
      <c r="F18" s="50" t="s">
        <v>94</v>
      </c>
      <c r="G18" s="50" t="s">
        <v>95</v>
      </c>
      <c r="H18" s="51" t="s">
        <v>96</v>
      </c>
      <c r="I18" s="52" t="s">
        <v>52</v>
      </c>
      <c r="J18" s="50" t="s">
        <v>94</v>
      </c>
      <c r="K18" s="53" t="s">
        <v>54</v>
      </c>
      <c r="L18" s="54">
        <v>0.8</v>
      </c>
      <c r="M18" s="54" t="s">
        <v>71</v>
      </c>
      <c r="N18" s="54">
        <v>0.8</v>
      </c>
      <c r="O18" s="54">
        <v>0.8</v>
      </c>
      <c r="P18" s="50" t="s">
        <v>55</v>
      </c>
      <c r="Q18" s="55" t="s">
        <v>97</v>
      </c>
      <c r="R18" s="55" t="s">
        <v>98</v>
      </c>
      <c r="S18" s="55" t="s">
        <v>99</v>
      </c>
      <c r="T18" s="56" t="s">
        <v>54</v>
      </c>
      <c r="U18" s="56" t="s">
        <v>54</v>
      </c>
      <c r="V18" s="56" t="s">
        <v>54</v>
      </c>
      <c r="W18" s="56" t="s">
        <v>54</v>
      </c>
      <c r="X18" s="56" t="s">
        <v>54</v>
      </c>
      <c r="Y18" s="57">
        <f>L18</f>
        <v>0.8</v>
      </c>
      <c r="Z18" s="58">
        <v>0.38</v>
      </c>
      <c r="AA18" s="59">
        <f t="shared" ref="AA18:AA20" si="4">IF(Z18/Y18&gt;100%,100%,Z18/Y18)</f>
        <v>0.47499999999999998</v>
      </c>
      <c r="AB18" s="50" t="s">
        <v>100</v>
      </c>
      <c r="AC18" s="50"/>
      <c r="AD18" s="60" t="str">
        <f>M18</f>
        <v>No programada</v>
      </c>
      <c r="AE18" s="50" t="s">
        <v>70</v>
      </c>
      <c r="AF18" s="50" t="s">
        <v>70</v>
      </c>
      <c r="AG18" s="50" t="s">
        <v>70</v>
      </c>
      <c r="AH18" s="50" t="s">
        <v>70</v>
      </c>
      <c r="AI18" s="57">
        <f>N18</f>
        <v>0.8</v>
      </c>
      <c r="AJ18" s="50">
        <v>0</v>
      </c>
      <c r="AK18" s="50">
        <f t="shared" ref="AK18:AK20" si="5">IF(AJ18/AI18&gt;100%,100%,AJ18/AI18)</f>
        <v>0</v>
      </c>
      <c r="AL18" s="50"/>
      <c r="AM18" s="50"/>
      <c r="AN18" s="61">
        <f>O18</f>
        <v>0.8</v>
      </c>
      <c r="AO18" s="62">
        <f>AVERAGE(Z18,AJ18)</f>
        <v>0.19</v>
      </c>
      <c r="AP18" s="63">
        <f t="shared" ref="AP18:AP20" si="6">IF(AO18/AN18&gt;100%,100%,AO18/AN18)</f>
        <v>0.23749999999999999</v>
      </c>
      <c r="AQ18" s="49" t="s">
        <v>100</v>
      </c>
    </row>
    <row r="19" spans="1:43" s="133" customFormat="1" ht="105" x14ac:dyDescent="0.25">
      <c r="A19" s="52">
        <v>7</v>
      </c>
      <c r="B19" s="123" t="s">
        <v>90</v>
      </c>
      <c r="C19" s="52" t="s">
        <v>101</v>
      </c>
      <c r="D19" s="123" t="s">
        <v>102</v>
      </c>
      <c r="E19" s="123" t="s">
        <v>93</v>
      </c>
      <c r="F19" s="123" t="s">
        <v>103</v>
      </c>
      <c r="G19" s="123" t="s">
        <v>104</v>
      </c>
      <c r="H19" s="124" t="s">
        <v>105</v>
      </c>
      <c r="I19" s="52" t="s">
        <v>64</v>
      </c>
      <c r="J19" s="123" t="s">
        <v>103</v>
      </c>
      <c r="K19" s="53" t="s">
        <v>54</v>
      </c>
      <c r="L19" s="53">
        <v>0.85</v>
      </c>
      <c r="M19" s="53">
        <v>0.15</v>
      </c>
      <c r="N19" s="53">
        <v>0</v>
      </c>
      <c r="O19" s="53">
        <v>1</v>
      </c>
      <c r="P19" s="123" t="s">
        <v>55</v>
      </c>
      <c r="Q19" s="125" t="s">
        <v>106</v>
      </c>
      <c r="R19" s="125" t="s">
        <v>107</v>
      </c>
      <c r="S19" s="125" t="s">
        <v>99</v>
      </c>
      <c r="T19" s="126" t="s">
        <v>54</v>
      </c>
      <c r="U19" s="126" t="s">
        <v>54</v>
      </c>
      <c r="V19" s="126" t="s">
        <v>54</v>
      </c>
      <c r="W19" s="126" t="s">
        <v>54</v>
      </c>
      <c r="X19" s="126" t="s">
        <v>54</v>
      </c>
      <c r="Y19" s="127">
        <f>L19</f>
        <v>0.85</v>
      </c>
      <c r="Z19" s="124">
        <v>0.85</v>
      </c>
      <c r="AA19" s="128">
        <f t="shared" si="4"/>
        <v>1</v>
      </c>
      <c r="AB19" s="123" t="s">
        <v>108</v>
      </c>
      <c r="AC19" s="123" t="s">
        <v>109</v>
      </c>
      <c r="AD19" s="127">
        <f>M19</f>
        <v>0.15</v>
      </c>
      <c r="AE19" s="129">
        <v>0.15</v>
      </c>
      <c r="AF19" s="128">
        <f t="shared" ref="AF19:AF20" si="7">IF(AE19/AD19&gt;100%,100%,AE19/AD19)</f>
        <v>1</v>
      </c>
      <c r="AG19" s="123" t="s">
        <v>133</v>
      </c>
      <c r="AH19" s="123" t="s">
        <v>109</v>
      </c>
      <c r="AI19" s="127">
        <f>N19</f>
        <v>0</v>
      </c>
      <c r="AJ19" s="123">
        <v>0</v>
      </c>
      <c r="AK19" s="123" t="e">
        <f t="shared" si="5"/>
        <v>#DIV/0!</v>
      </c>
      <c r="AL19" s="123"/>
      <c r="AM19" s="123"/>
      <c r="AN19" s="130">
        <f>O19</f>
        <v>1</v>
      </c>
      <c r="AO19" s="131">
        <f>SUM(U19,Z19,AE19,AJ19)</f>
        <v>1</v>
      </c>
      <c r="AP19" s="132">
        <f t="shared" si="6"/>
        <v>1</v>
      </c>
      <c r="AQ19" s="52" t="s">
        <v>109</v>
      </c>
    </row>
    <row r="20" spans="1:43" s="21" customFormat="1" ht="120" x14ac:dyDescent="0.25">
      <c r="A20" s="49">
        <v>7</v>
      </c>
      <c r="B20" s="50" t="s">
        <v>90</v>
      </c>
      <c r="C20" s="49" t="s">
        <v>110</v>
      </c>
      <c r="D20" s="50" t="s">
        <v>111</v>
      </c>
      <c r="E20" s="50" t="s">
        <v>93</v>
      </c>
      <c r="F20" s="50" t="s">
        <v>112</v>
      </c>
      <c r="G20" s="50" t="s">
        <v>113</v>
      </c>
      <c r="H20" s="50" t="s">
        <v>54</v>
      </c>
      <c r="I20" s="52" t="s">
        <v>64</v>
      </c>
      <c r="J20" s="50" t="s">
        <v>112</v>
      </c>
      <c r="K20" s="53" t="s">
        <v>54</v>
      </c>
      <c r="L20" s="64">
        <v>1</v>
      </c>
      <c r="M20" s="64">
        <v>1</v>
      </c>
      <c r="N20" s="64">
        <v>0</v>
      </c>
      <c r="O20" s="64">
        <v>2</v>
      </c>
      <c r="P20" s="50" t="s">
        <v>55</v>
      </c>
      <c r="Q20" s="50" t="s">
        <v>114</v>
      </c>
      <c r="R20" s="50" t="s">
        <v>114</v>
      </c>
      <c r="S20" s="50" t="s">
        <v>115</v>
      </c>
      <c r="T20" s="56" t="s">
        <v>54</v>
      </c>
      <c r="U20" s="56" t="s">
        <v>54</v>
      </c>
      <c r="V20" s="56" t="s">
        <v>54</v>
      </c>
      <c r="W20" s="56" t="s">
        <v>54</v>
      </c>
      <c r="X20" s="56" t="s">
        <v>54</v>
      </c>
      <c r="Y20" s="60">
        <f>L20</f>
        <v>1</v>
      </c>
      <c r="Z20" s="50">
        <v>1</v>
      </c>
      <c r="AA20" s="59">
        <f t="shared" si="4"/>
        <v>1</v>
      </c>
      <c r="AB20" s="65" t="s">
        <v>116</v>
      </c>
      <c r="AC20" s="50" t="s">
        <v>117</v>
      </c>
      <c r="AD20" s="60">
        <f>M20</f>
        <v>1</v>
      </c>
      <c r="AE20" s="50">
        <v>1</v>
      </c>
      <c r="AF20" s="59">
        <f t="shared" si="7"/>
        <v>1</v>
      </c>
      <c r="AG20" s="50" t="s">
        <v>132</v>
      </c>
      <c r="AH20" s="50" t="s">
        <v>136</v>
      </c>
      <c r="AI20" s="60">
        <f>N20</f>
        <v>0</v>
      </c>
      <c r="AJ20" s="50">
        <v>0</v>
      </c>
      <c r="AK20" s="50" t="e">
        <f t="shared" si="5"/>
        <v>#DIV/0!</v>
      </c>
      <c r="AL20" s="50"/>
      <c r="AM20" s="50"/>
      <c r="AN20" s="66">
        <f>O20</f>
        <v>2</v>
      </c>
      <c r="AO20" s="67">
        <f t="shared" ref="AO20" si="8">SUM(U20,Z20,AE20,AJ20)</f>
        <v>2</v>
      </c>
      <c r="AP20" s="63">
        <f t="shared" si="6"/>
        <v>1</v>
      </c>
      <c r="AQ20" s="49" t="s">
        <v>131</v>
      </c>
    </row>
    <row r="21" spans="1:43" s="5" customFormat="1" ht="15.75" x14ac:dyDescent="0.25">
      <c r="A21" s="10"/>
      <c r="B21" s="10"/>
      <c r="C21" s="10"/>
      <c r="D21" s="11" t="s">
        <v>118</v>
      </c>
      <c r="E21" s="11"/>
      <c r="F21" s="11"/>
      <c r="G21" s="11"/>
      <c r="H21" s="11"/>
      <c r="I21" s="11"/>
      <c r="J21" s="11"/>
      <c r="K21" s="12"/>
      <c r="L21" s="12"/>
      <c r="M21" s="12"/>
      <c r="N21" s="12"/>
      <c r="O21" s="12"/>
      <c r="P21" s="11"/>
      <c r="Q21" s="10"/>
      <c r="R21" s="10"/>
      <c r="S21" s="10"/>
      <c r="T21" s="12"/>
      <c r="U21" s="12"/>
      <c r="V21" s="14" t="e">
        <f>AVERAGE(V18:V20)*20%</f>
        <v>#DIV/0!</v>
      </c>
      <c r="W21" s="10"/>
      <c r="X21" s="10"/>
      <c r="Y21" s="12"/>
      <c r="Z21" s="12"/>
      <c r="AA21" s="37">
        <f>AVERAGE(AA18:AA20)*20%</f>
        <v>0.16500000000000004</v>
      </c>
      <c r="AB21" s="10"/>
      <c r="AC21" s="10"/>
      <c r="AD21" s="12"/>
      <c r="AE21" s="12"/>
      <c r="AF21" s="15">
        <f>AVERAGE(AF18:AF20)*20%</f>
        <v>0.2</v>
      </c>
      <c r="AG21" s="10"/>
      <c r="AH21" s="10"/>
      <c r="AI21" s="12"/>
      <c r="AJ21" s="12"/>
      <c r="AK21" s="14" t="e">
        <f>AVERAGE(AK18:AK20)*20%</f>
        <v>#DIV/0!</v>
      </c>
      <c r="AL21" s="10"/>
      <c r="AM21" s="10"/>
      <c r="AN21" s="43"/>
      <c r="AO21" s="43"/>
      <c r="AP21" s="44">
        <f>AVERAGE(AP18:AP20)*20%</f>
        <v>0.14916666666666664</v>
      </c>
      <c r="AQ21" s="10"/>
    </row>
    <row r="22" spans="1:43" s="9" customFormat="1" ht="18.75" x14ac:dyDescent="0.3">
      <c r="A22" s="6"/>
      <c r="B22" s="6"/>
      <c r="C22" s="6"/>
      <c r="D22" s="7" t="s">
        <v>119</v>
      </c>
      <c r="E22" s="6"/>
      <c r="F22" s="6"/>
      <c r="G22" s="6"/>
      <c r="H22" s="6"/>
      <c r="I22" s="6"/>
      <c r="J22" s="6"/>
      <c r="K22" s="8"/>
      <c r="L22" s="8"/>
      <c r="M22" s="8"/>
      <c r="N22" s="8"/>
      <c r="O22" s="8"/>
      <c r="P22" s="6"/>
      <c r="Q22" s="6"/>
      <c r="R22" s="6"/>
      <c r="S22" s="6"/>
      <c r="T22" s="8"/>
      <c r="U22" s="8"/>
      <c r="V22" s="16" t="e">
        <f>V17+V21</f>
        <v>#DIV/0!</v>
      </c>
      <c r="W22" s="6"/>
      <c r="X22" s="6"/>
      <c r="Y22" s="8"/>
      <c r="Z22" s="8"/>
      <c r="AA22" s="38">
        <f>AA17+AA21</f>
        <v>0.96500000000000008</v>
      </c>
      <c r="AB22" s="6"/>
      <c r="AC22" s="6"/>
      <c r="AD22" s="8"/>
      <c r="AE22" s="8"/>
      <c r="AF22" s="38">
        <f>AF17+AF21</f>
        <v>1</v>
      </c>
      <c r="AG22" s="6"/>
      <c r="AH22" s="6"/>
      <c r="AI22" s="8"/>
      <c r="AJ22" s="8"/>
      <c r="AK22" s="16" t="e">
        <f>AK17+AK21</f>
        <v>#DIV/0!</v>
      </c>
      <c r="AL22" s="6"/>
      <c r="AM22" s="6"/>
      <c r="AN22" s="45"/>
      <c r="AO22" s="45"/>
      <c r="AP22" s="46">
        <f>AP17+AP21</f>
        <v>0.64916666666666667</v>
      </c>
      <c r="AQ22" s="6"/>
    </row>
  </sheetData>
  <mergeCells count="19">
    <mergeCell ref="Q10:S11"/>
    <mergeCell ref="E4:J4"/>
    <mergeCell ref="G5:J5"/>
    <mergeCell ref="G6:J6"/>
    <mergeCell ref="G7:J7"/>
    <mergeCell ref="G8:J8"/>
    <mergeCell ref="A10:B11"/>
    <mergeCell ref="A1:J1"/>
    <mergeCell ref="K1:O1"/>
    <mergeCell ref="C10:E11"/>
    <mergeCell ref="F10:P11"/>
    <mergeCell ref="A2:J2"/>
    <mergeCell ref="A4:B8"/>
    <mergeCell ref="C4:D8"/>
    <mergeCell ref="T10:X11"/>
    <mergeCell ref="Y10:AC11"/>
    <mergeCell ref="AD10:AH11"/>
    <mergeCell ref="AI10:AM11"/>
    <mergeCell ref="AN10:AQ11"/>
  </mergeCells>
  <dataValidations disablePrompts="1" count="1">
    <dataValidation allowBlank="1" showInputMessage="1" showErrorMessage="1" error="Escriba un texto " promptTitle="Cualquier contenido" sqref="E12 E3:E9" xr:uid="{AB2F453D-9BA8-4F99-93AD-20B9F2FA7BA6}"/>
  </dataValidations>
  <hyperlinks>
    <hyperlink ref="AB20" r:id="rId1" xr:uid="{6E8599A7-C40E-4BA1-A3C0-443C9B63BD55}"/>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9E76F605-6537-463A-8FDD-F1BFB46BF568}">
          <x14:formula1>
            <xm:f>Listas!$A$2:$A$4</xm:f>
          </x14:formula1>
          <xm:sqref>E1 E10:E11 E17 E21:E1048576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48</v>
      </c>
    </row>
    <row r="3" spans="1:1" x14ac:dyDescent="0.25">
      <c r="A3" t="s">
        <v>120</v>
      </c>
    </row>
    <row r="4" spans="1:1" x14ac:dyDescent="0.25">
      <c r="A4"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purl.org/dc/dcmitype/"/>
    <ds:schemaRef ds:uri="4d1d2e24-7be0-47eb-a1db-99cc6d75caff"/>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d6eaa91c-3afb-4015-aba1-5ff992c1a5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2023-11-15T16:36:08Z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