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C:\Users\dora.guevara\Downloads\"/>
    </mc:Choice>
  </mc:AlternateContent>
  <xr:revisionPtr revIDLastSave="0" documentId="8_{FB210F01-19A8-40DF-9AF0-42F115D1E122}" xr6:coauthVersionLast="47" xr6:coauthVersionMax="47" xr10:uidLastSave="{00000000-0000-0000-0000-000000000000}"/>
  <bookViews>
    <workbookView xWindow="-120" yWindow="-120" windowWidth="29040" windowHeight="15840" xr2:uid="{00000000-000D-0000-FFFF-FFFF00000000}"/>
  </bookViews>
  <sheets>
    <sheet name="Hoja1" sheetId="1" r:id="rId1"/>
    <sheet name="Listas"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O23" i="1" l="1"/>
  <c r="AO19" i="1"/>
  <c r="AO25" i="1"/>
  <c r="AO24" i="1"/>
  <c r="AO21" i="1"/>
  <c r="AO20" i="1"/>
  <c r="AO18" i="1"/>
  <c r="AO16" i="1"/>
  <c r="AA16" i="1"/>
  <c r="AP25" i="1"/>
  <c r="AN25" i="1"/>
  <c r="AI25" i="1"/>
  <c r="AK25" i="1" s="1"/>
  <c r="AD25" i="1"/>
  <c r="AF25" i="1" s="1"/>
  <c r="Y25" i="1"/>
  <c r="AA25" i="1" s="1"/>
  <c r="T25" i="1"/>
  <c r="AN24" i="1"/>
  <c r="AI24" i="1"/>
  <c r="AK24" i="1" s="1"/>
  <c r="AD24" i="1"/>
  <c r="AF24" i="1" s="1"/>
  <c r="Y24" i="1"/>
  <c r="AA24" i="1" s="1"/>
  <c r="T24" i="1"/>
  <c r="AN23" i="1"/>
  <c r="AI23" i="1"/>
  <c r="AK23" i="1" s="1"/>
  <c r="AD23" i="1"/>
  <c r="AF23" i="1" s="1"/>
  <c r="Y23" i="1"/>
  <c r="AA23" i="1" s="1"/>
  <c r="T23" i="1"/>
  <c r="AN15" i="1"/>
  <c r="AP15" i="1" s="1"/>
  <c r="V15" i="1"/>
  <c r="AN16" i="1"/>
  <c r="AN17" i="1"/>
  <c r="AN19" i="1"/>
  <c r="AK19" i="1"/>
  <c r="AF19" i="1"/>
  <c r="AA19" i="1"/>
  <c r="V19" i="1"/>
  <c r="AP19" i="1" l="1"/>
  <c r="AP16" i="1"/>
  <c r="AP24" i="1"/>
  <c r="AP23" i="1"/>
  <c r="AF26" i="1"/>
  <c r="V26" i="1"/>
  <c r="V16" i="1"/>
  <c r="V18" i="1"/>
  <c r="V20" i="1"/>
  <c r="V21" i="1"/>
  <c r="AN18" i="1"/>
  <c r="AP18" i="1" s="1"/>
  <c r="AN20" i="1"/>
  <c r="AP20" i="1" s="1"/>
  <c r="AN21" i="1"/>
  <c r="AP21" i="1" s="1"/>
  <c r="AK15" i="1"/>
  <c r="AI18" i="1"/>
  <c r="AK18" i="1" s="1"/>
  <c r="AI20" i="1"/>
  <c r="AK20" i="1" s="1"/>
  <c r="AI21" i="1"/>
  <c r="AK21" i="1" s="1"/>
  <c r="AD21" i="1"/>
  <c r="AF21" i="1" s="1"/>
  <c r="AD20" i="1"/>
  <c r="AF20" i="1" s="1"/>
  <c r="AD18" i="1"/>
  <c r="AF18" i="1" s="1"/>
  <c r="AF15" i="1"/>
  <c r="Y21" i="1"/>
  <c r="AA21" i="1" s="1"/>
  <c r="Y20" i="1"/>
  <c r="AA20" i="1" s="1"/>
  <c r="Y18" i="1"/>
  <c r="AA18" i="1" s="1"/>
  <c r="AA15" i="1"/>
  <c r="AA22" i="1" s="1"/>
  <c r="AK26" i="1" l="1"/>
  <c r="AA26" i="1"/>
  <c r="AP26" i="1"/>
  <c r="V22" i="1"/>
  <c r="V27" i="1" s="1"/>
  <c r="AP22" i="1"/>
  <c r="AK22" i="1"/>
  <c r="AF22" i="1"/>
  <c r="AF27" i="1" s="1"/>
  <c r="AK27" i="1" l="1"/>
  <c r="AA27" i="1"/>
  <c r="AP2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Yamile Espinosa Galindo</author>
  </authors>
  <commentList>
    <comment ref="E4" authorId="0" shapeId="0" xr:uid="{00000000-0006-0000-0000-000001000000}">
      <text>
        <r>
          <rPr>
            <b/>
            <sz val="9"/>
            <color indexed="81"/>
            <rFont val="Tahoma"/>
            <family val="2"/>
          </rPr>
          <t>Cuadro que resume los cambios realizados de una versión a otra</t>
        </r>
      </text>
    </comment>
    <comment ref="E5" authorId="0" shapeId="0" xr:uid="{00000000-0006-0000-0000-000002000000}">
      <text>
        <r>
          <rPr>
            <b/>
            <sz val="9"/>
            <color indexed="81"/>
            <rFont val="Tahoma"/>
            <family val="2"/>
          </rPr>
          <t xml:space="preserve">Número consecutivo de la versión generada </t>
        </r>
      </text>
    </comment>
    <comment ref="F5" authorId="0" shapeId="0" xr:uid="{00000000-0006-0000-0000-000003000000}">
      <text>
        <r>
          <rPr>
            <b/>
            <sz val="9"/>
            <color indexed="81"/>
            <rFont val="Tahoma"/>
            <family val="2"/>
          </rPr>
          <t>Fecha de la versión generada</t>
        </r>
      </text>
    </comment>
    <comment ref="G5" authorId="0" shapeId="0" xr:uid="{00000000-0006-0000-0000-000004000000}">
      <text>
        <r>
          <rPr>
            <b/>
            <sz val="9"/>
            <color indexed="81"/>
            <rFont val="Tahoma"/>
            <family val="2"/>
          </rPr>
          <t>Breve descripción del cambio realizado en la nueva versión</t>
        </r>
      </text>
    </comment>
    <comment ref="A14" authorId="0" shapeId="0" xr:uid="{00000000-0006-0000-0000-000005000000}">
      <text>
        <r>
          <rPr>
            <b/>
            <sz val="9"/>
            <color indexed="81"/>
            <rFont val="Tahoma"/>
            <family val="2"/>
          </rPr>
          <t>Incluya el número del objetivo estratégico, de acuerdo con lo adoptado en el Plan Estratégico Institucional</t>
        </r>
      </text>
    </comment>
    <comment ref="B14" authorId="0" shapeId="0" xr:uid="{00000000-0006-0000-0000-000006000000}">
      <text>
        <r>
          <rPr>
            <b/>
            <sz val="9"/>
            <color indexed="81"/>
            <rFont val="Tahoma"/>
            <family val="2"/>
          </rPr>
          <t>Incluya el objetivo estratégico, de acuerdo con lo adoptado en el Plan Estratégico Institucional, al cual se asocia la meta</t>
        </r>
      </text>
    </comment>
    <comment ref="C14" authorId="0" shapeId="0" xr:uid="{00000000-0006-0000-0000-000007000000}">
      <text>
        <r>
          <rPr>
            <b/>
            <sz val="9"/>
            <color indexed="81"/>
            <rFont val="Tahoma"/>
            <family val="2"/>
          </rPr>
          <t>Escriba el número de la meta, en orden consecutivo</t>
        </r>
      </text>
    </comment>
    <comment ref="D14" authorId="0" shapeId="0" xr:uid="{00000000-0006-0000-0000-000008000000}">
      <text>
        <r>
          <rPr>
            <b/>
            <sz val="9"/>
            <color indexed="81"/>
            <rFont val="Tahoma"/>
            <family val="2"/>
          </rPr>
          <t xml:space="preserve">Son el resultado aceptable que se espera alcanzar en un periodo de tiempo a través de la ejecución y/o cumplimiento de los entregables. 
Se debe redactar la meta iniciando con un verbo en infinitivo fuerte, seguido de una magnitud o cantidad, una unidad de medida que se encuentre en términos numéricos o porcentuales y finalmente el complemento.
verbo + magnitud + unidad de medida + complemento
</t>
        </r>
      </text>
    </comment>
    <comment ref="E14" authorId="0" shapeId="0" xr:uid="{00000000-0006-0000-0000-000009000000}">
      <text>
        <r>
          <rPr>
            <b/>
            <sz val="9"/>
            <color indexed="81"/>
            <rFont val="Tahoma"/>
            <family val="2"/>
          </rPr>
          <t xml:space="preserve">Seleccione la opción que corresponda
</t>
        </r>
      </text>
    </comment>
    <comment ref="F14" authorId="0" shapeId="0" xr:uid="{00000000-0006-0000-0000-00000A000000}">
      <text>
        <r>
          <rPr>
            <b/>
            <sz val="9"/>
            <color indexed="81"/>
            <rFont val="Tahoma"/>
            <family val="2"/>
          </rPr>
          <t>Indique un nombre corto que refleje lo que pretende medir. 
Ej. Porcentaje de giros acumulados</t>
        </r>
      </text>
    </comment>
    <comment ref="G14" authorId="0" shapeId="0" xr:uid="{00000000-0006-0000-0000-00000B000000}">
      <text>
        <r>
          <rPr>
            <b/>
            <sz val="9"/>
            <color indexed="81"/>
            <rFont val="Tahoma"/>
            <family val="2"/>
          </rPr>
          <t>Indique la fórmula (relación entre variables) que permite medir el cumplimiento de la meta. Debe existir una coherencia lógica entre la magnitud y unidad de medida de la meta y las variables del indicador</t>
        </r>
      </text>
    </comment>
    <comment ref="H14" authorId="0" shapeId="0" xr:uid="{00000000-0006-0000-0000-00000C000000}">
      <text>
        <r>
          <rPr>
            <b/>
            <sz val="9"/>
            <color indexed="81"/>
            <rFont val="Tahoma"/>
            <family val="2"/>
          </rPr>
          <t>Valor inicial que se toma como referencia para comparar el avance de la meta. Es imporante indicar la magnitud, unidad de medida y la vigencia en la cual se obtuvo</t>
        </r>
      </text>
    </comment>
    <comment ref="I14" authorId="0" shapeId="0" xr:uid="{00000000-0006-0000-0000-00000D000000}">
      <text>
        <r>
          <rPr>
            <b/>
            <sz val="9"/>
            <color indexed="81"/>
            <rFont val="Tahoma"/>
            <family val="2"/>
          </rPr>
          <t>Indique el tipo de programación que corresponde: 
- Suma
- Constante
- Creciente
- Decreciente 
Este tipo depende de la forma en que se acumulan los resultados del indicador trimestralmente para la vigencia. Ver Manual PLE-PIN-M002</t>
        </r>
      </text>
    </comment>
    <comment ref="J14" authorId="0" shapeId="0" xr:uid="{00000000-0006-0000-0000-00000E000000}">
      <text>
        <r>
          <rPr>
            <b/>
            <sz val="9"/>
            <color indexed="81"/>
            <rFont val="Tahoma"/>
            <family val="2"/>
          </rPr>
          <t xml:space="preserve">Indique la forma en la que se expresa la magnitud de la meta. Ej. Porcentaje, actuaciones administrativas, informes, etc. </t>
        </r>
        <r>
          <rPr>
            <sz val="9"/>
            <color indexed="81"/>
            <rFont val="Tahoma"/>
            <family val="2"/>
          </rPr>
          <t xml:space="preserve">
</t>
        </r>
      </text>
    </comment>
    <comment ref="K14" authorId="0" shapeId="0" xr:uid="{00000000-0006-0000-0000-00000F000000}">
      <text>
        <r>
          <rPr>
            <b/>
            <sz val="9"/>
            <color indexed="81"/>
            <rFont val="Tahoma"/>
            <family val="2"/>
          </rPr>
          <t xml:space="preserve">Indique la magnitud programada para el trimestre. </t>
        </r>
      </text>
    </comment>
    <comment ref="L14" authorId="0" shapeId="0" xr:uid="{00000000-0006-0000-0000-000010000000}">
      <text>
        <r>
          <rPr>
            <b/>
            <sz val="9"/>
            <color indexed="81"/>
            <rFont val="Tahoma"/>
            <family val="2"/>
          </rPr>
          <t xml:space="preserve">Indique la magnitud programada para el trimestre. </t>
        </r>
      </text>
    </comment>
    <comment ref="M14" authorId="0" shapeId="0" xr:uid="{00000000-0006-0000-0000-000011000000}">
      <text>
        <r>
          <rPr>
            <b/>
            <sz val="9"/>
            <color indexed="81"/>
            <rFont val="Tahoma"/>
            <family val="2"/>
          </rPr>
          <t xml:space="preserve">Indique la magnitud programada para el trimestre. </t>
        </r>
      </text>
    </comment>
    <comment ref="N14" authorId="0" shapeId="0" xr:uid="{00000000-0006-0000-0000-000012000000}">
      <text>
        <r>
          <rPr>
            <b/>
            <sz val="9"/>
            <color indexed="81"/>
            <rFont val="Tahoma"/>
            <family val="2"/>
          </rPr>
          <t xml:space="preserve">Indique la magnitud programada para el trimestre. </t>
        </r>
      </text>
    </comment>
    <comment ref="O14" authorId="0" shapeId="0" xr:uid="{00000000-0006-0000-0000-000013000000}">
      <text>
        <r>
          <rPr>
            <b/>
            <sz val="9"/>
            <color indexed="81"/>
            <rFont val="Tahoma"/>
            <family val="2"/>
          </rPr>
          <t>Indique la programación total de la vigencia. 
Debe ser coherente con la meta.</t>
        </r>
      </text>
    </comment>
    <comment ref="P14" authorId="0" shapeId="0" xr:uid="{00000000-0006-0000-0000-000014000000}">
      <text>
        <r>
          <rPr>
            <b/>
            <sz val="9"/>
            <color indexed="81"/>
            <rFont val="Tahoma"/>
            <family val="2"/>
          </rPr>
          <t xml:space="preserve">Indique el tipo de indicador: 
- Eficancia 
- Eficiencia 
- Efectividad </t>
        </r>
      </text>
    </comment>
    <comment ref="Q14" authorId="0" shapeId="0" xr:uid="{00000000-0006-0000-0000-000015000000}">
      <text>
        <r>
          <rPr>
            <b/>
            <sz val="9"/>
            <color indexed="81"/>
            <rFont val="Tahoma"/>
            <family val="2"/>
          </rPr>
          <t>Indique la evidencia a presentar del cumplimiento de la meta. Se debe redactar de forma concreta y coherente con la meta</t>
        </r>
      </text>
    </comment>
    <comment ref="R14" authorId="0" shapeId="0" xr:uid="{00000000-0006-0000-0000-000016000000}">
      <text>
        <r>
          <rPr>
            <b/>
            <sz val="9"/>
            <color indexed="81"/>
            <rFont val="Tahoma"/>
            <family val="2"/>
          </rPr>
          <t>Indique la herramienta o aplicativo donde reposa la información que da origen al entregable o en el que es posible contrastar o verificar la información de ser necesario.</t>
        </r>
      </text>
    </comment>
    <comment ref="S14" authorId="0" shapeId="0" xr:uid="{00000000-0006-0000-0000-000017000000}">
      <text>
        <r>
          <rPr>
            <b/>
            <sz val="9"/>
            <color indexed="81"/>
            <rFont val="Tahoma"/>
            <family val="2"/>
          </rPr>
          <t>Indique el área y grupo de trabajo (si se tiene), responsable de cumplir o ejecutar la meta</t>
        </r>
      </text>
    </comment>
    <comment ref="T14" authorId="0" shapeId="0" xr:uid="{00000000-0006-0000-0000-000018000000}">
      <text>
        <r>
          <rPr>
            <b/>
            <sz val="9"/>
            <color indexed="81"/>
            <rFont val="Tahoma"/>
            <family val="2"/>
          </rPr>
          <t>Indique la magnitud programada</t>
        </r>
      </text>
    </comment>
    <comment ref="U14" authorId="0" shapeId="0" xr:uid="{00000000-0006-0000-0000-000019000000}">
      <text>
        <r>
          <rPr>
            <b/>
            <sz val="9"/>
            <color indexed="81"/>
            <rFont val="Tahoma"/>
            <family val="2"/>
          </rPr>
          <t>Indique la magnitud ejecutada. Corresponde al resultado de medir el indicador de la meta</t>
        </r>
      </text>
    </comment>
    <comment ref="V14" authorId="0" shapeId="0" xr:uid="{00000000-0006-0000-0000-00001A000000}">
      <text>
        <r>
          <rPr>
            <b/>
            <sz val="9"/>
            <color indexed="81"/>
            <rFont val="Tahoma"/>
            <family val="2"/>
          </rPr>
          <t>Es el resultado porcentual de dividir lo ejecutado vs. lo programado. En caso de sobre ejecución, el resultado máximo es el 100%</t>
        </r>
      </text>
    </comment>
    <comment ref="W14" authorId="0" shapeId="0" xr:uid="{00000000-0006-0000-0000-00001B000000}">
      <text>
        <r>
          <rPr>
            <b/>
            <sz val="9"/>
            <color indexed="81"/>
            <rFont val="Tahoma"/>
            <family val="2"/>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X14" authorId="0" shapeId="0" xr:uid="{00000000-0006-0000-0000-00001C000000}">
      <text>
        <r>
          <rPr>
            <b/>
            <sz val="9"/>
            <color indexed="81"/>
            <rFont val="Tahoma"/>
            <family val="2"/>
          </rPr>
          <t xml:space="preserve">Indicar el nombre concreto de la evidencia aportada. </t>
        </r>
      </text>
    </comment>
    <comment ref="Y14" authorId="0" shapeId="0" xr:uid="{00000000-0006-0000-0000-00001D000000}">
      <text>
        <r>
          <rPr>
            <b/>
            <sz val="9"/>
            <color indexed="81"/>
            <rFont val="Tahoma"/>
            <family val="2"/>
          </rPr>
          <t>Indique la magnitud programada</t>
        </r>
      </text>
    </comment>
    <comment ref="Z14" authorId="0" shapeId="0" xr:uid="{00000000-0006-0000-0000-00001E000000}">
      <text>
        <r>
          <rPr>
            <b/>
            <sz val="9"/>
            <color indexed="81"/>
            <rFont val="Tahoma"/>
            <family val="2"/>
          </rPr>
          <t>Indique la magnitud ejecutada. Corresponde al resultado de medir el indicador de la meta</t>
        </r>
      </text>
    </comment>
    <comment ref="AA14" authorId="0" shapeId="0" xr:uid="{00000000-0006-0000-0000-00001F000000}">
      <text>
        <r>
          <rPr>
            <b/>
            <sz val="9"/>
            <color indexed="81"/>
            <rFont val="Tahoma"/>
            <family val="2"/>
          </rPr>
          <t>Es el resultado porcentual de dividir lo ejecutado vs. lo programado. En caso de sobre ejecución, el resultado máximo es el 100%</t>
        </r>
      </text>
    </comment>
    <comment ref="AB14" authorId="0" shapeId="0" xr:uid="{00000000-0006-0000-0000-000020000000}">
      <text>
        <r>
          <rPr>
            <b/>
            <sz val="9"/>
            <color indexed="81"/>
            <rFont val="Tahoma"/>
            <family val="2"/>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AC14" authorId="0" shapeId="0" xr:uid="{00000000-0006-0000-0000-000021000000}">
      <text>
        <r>
          <rPr>
            <b/>
            <sz val="9"/>
            <color indexed="81"/>
            <rFont val="Tahoma"/>
            <family val="2"/>
          </rPr>
          <t xml:space="preserve">Indicar el nombre concreto de la evidencia aportada. </t>
        </r>
      </text>
    </comment>
    <comment ref="AD14" authorId="0" shapeId="0" xr:uid="{00000000-0006-0000-0000-000022000000}">
      <text>
        <r>
          <rPr>
            <b/>
            <sz val="9"/>
            <color indexed="81"/>
            <rFont val="Tahoma"/>
            <family val="2"/>
          </rPr>
          <t>Indique la magnitud programada</t>
        </r>
      </text>
    </comment>
    <comment ref="AE14" authorId="0" shapeId="0" xr:uid="{00000000-0006-0000-0000-000023000000}">
      <text>
        <r>
          <rPr>
            <b/>
            <sz val="9"/>
            <color indexed="81"/>
            <rFont val="Tahoma"/>
            <family val="2"/>
          </rPr>
          <t>Indique la magnitud ejecutada. Corresponde al resultado de medir el indicador de la meta</t>
        </r>
      </text>
    </comment>
    <comment ref="AF14" authorId="0" shapeId="0" xr:uid="{00000000-0006-0000-0000-000024000000}">
      <text>
        <r>
          <rPr>
            <b/>
            <sz val="9"/>
            <color indexed="81"/>
            <rFont val="Tahoma"/>
            <family val="2"/>
          </rPr>
          <t>Es el resultado porcentual de dividir lo ejecutado vs. lo programado. En caso de sobre ejecución, el resultado máximo es el 100%</t>
        </r>
      </text>
    </comment>
    <comment ref="AG14" authorId="0" shapeId="0" xr:uid="{00000000-0006-0000-0000-000025000000}">
      <text>
        <r>
          <rPr>
            <b/>
            <sz val="9"/>
            <color indexed="81"/>
            <rFont val="Tahoma"/>
            <family val="2"/>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AH14" authorId="0" shapeId="0" xr:uid="{00000000-0006-0000-0000-000026000000}">
      <text>
        <r>
          <rPr>
            <b/>
            <sz val="9"/>
            <color indexed="81"/>
            <rFont val="Tahoma"/>
            <family val="2"/>
          </rPr>
          <t xml:space="preserve">Indicar el nombre concreto de la evidencia aportada. </t>
        </r>
      </text>
    </comment>
    <comment ref="AI14" authorId="0" shapeId="0" xr:uid="{00000000-0006-0000-0000-000027000000}">
      <text>
        <r>
          <rPr>
            <b/>
            <sz val="9"/>
            <color indexed="81"/>
            <rFont val="Tahoma"/>
            <family val="2"/>
          </rPr>
          <t>Indique la magnitud programada</t>
        </r>
      </text>
    </comment>
    <comment ref="AJ14" authorId="0" shapeId="0" xr:uid="{00000000-0006-0000-0000-000028000000}">
      <text>
        <r>
          <rPr>
            <b/>
            <sz val="9"/>
            <color indexed="81"/>
            <rFont val="Tahoma"/>
            <family val="2"/>
          </rPr>
          <t>Indique la magnitud ejecutada. Corresponde al resultado de medir el indicador de la meta</t>
        </r>
      </text>
    </comment>
    <comment ref="AK14" authorId="0" shapeId="0" xr:uid="{00000000-0006-0000-0000-000029000000}">
      <text>
        <r>
          <rPr>
            <b/>
            <sz val="9"/>
            <color indexed="81"/>
            <rFont val="Tahoma"/>
            <family val="2"/>
          </rPr>
          <t>Es el resultado porcentual de dividir lo ejecutado vs. lo programado. En caso de sobre ejecución, el resultado máximo es el 100%</t>
        </r>
      </text>
    </comment>
    <comment ref="AL14" authorId="0" shapeId="0" xr:uid="{00000000-0006-0000-0000-00002A000000}">
      <text>
        <r>
          <rPr>
            <b/>
            <sz val="9"/>
            <color indexed="81"/>
            <rFont val="Tahoma"/>
            <family val="2"/>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AM14" authorId="0" shapeId="0" xr:uid="{00000000-0006-0000-0000-00002B000000}">
      <text>
        <r>
          <rPr>
            <b/>
            <sz val="9"/>
            <color indexed="81"/>
            <rFont val="Tahoma"/>
            <family val="2"/>
          </rPr>
          <t xml:space="preserve">Indicar el nombre concreto de la evidencia aportada. </t>
        </r>
      </text>
    </comment>
    <comment ref="AN14" authorId="0" shapeId="0" xr:uid="{00000000-0006-0000-0000-00002C000000}">
      <text>
        <r>
          <rPr>
            <b/>
            <sz val="9"/>
            <color indexed="81"/>
            <rFont val="Tahoma"/>
            <family val="2"/>
          </rPr>
          <t>Indique la magnitud total programada para la vigencia</t>
        </r>
      </text>
    </comment>
    <comment ref="AO14" authorId="0" shapeId="0" xr:uid="{00000000-0006-0000-0000-00002D000000}">
      <text>
        <r>
          <rPr>
            <b/>
            <sz val="9"/>
            <color indexed="81"/>
            <rFont val="Tahoma"/>
            <family val="2"/>
          </rPr>
          <t xml:space="preserve">Indique la magnitud ejecutada acumulada para la vigencia </t>
        </r>
      </text>
    </comment>
    <comment ref="AP14" authorId="0" shapeId="0" xr:uid="{00000000-0006-0000-0000-00002E000000}">
      <text>
        <r>
          <rPr>
            <b/>
            <sz val="9"/>
            <color indexed="81"/>
            <rFont val="Tahoma"/>
            <family val="2"/>
          </rPr>
          <t>Es el resultado porcentual de dividir lo ejecutado vs. lo programado. En caso de sobre ejecución, el resultado máximo es el 100%</t>
        </r>
      </text>
    </comment>
    <comment ref="AQ14" authorId="0" shapeId="0" xr:uid="{00000000-0006-0000-0000-00002F000000}">
      <text>
        <r>
          <rPr>
            <b/>
            <sz val="9"/>
            <color indexed="81"/>
            <rFont val="Tahoma"/>
            <family val="2"/>
          </rPr>
          <t>Es la descripción detallada de los avances y logros obtenidos con la ejecución de la meta acumulados para la vigencia</t>
        </r>
      </text>
    </comment>
    <comment ref="D22" authorId="0" shapeId="0" xr:uid="{00000000-0006-0000-0000-000030000000}">
      <text>
        <r>
          <rPr>
            <b/>
            <sz val="9"/>
            <color indexed="81"/>
            <rFont val="Tahoma"/>
            <family val="2"/>
          </rPr>
          <t>Promedio obtenido para el periodo x 80%</t>
        </r>
      </text>
    </comment>
    <comment ref="D26" authorId="0" shapeId="0" xr:uid="{00000000-0006-0000-0000-000031000000}">
      <text>
        <r>
          <rPr>
            <b/>
            <sz val="9"/>
            <color indexed="81"/>
            <rFont val="Tahoma"/>
            <family val="2"/>
          </rPr>
          <t>Promedio obtenido en las metas transversales para el periodo x 20%</t>
        </r>
      </text>
    </comment>
    <comment ref="D27" authorId="0" shapeId="0" xr:uid="{00000000-0006-0000-0000-000032000000}">
      <text>
        <r>
          <rPr>
            <b/>
            <sz val="9"/>
            <color indexed="81"/>
            <rFont val="Tahoma"/>
            <family val="2"/>
          </rPr>
          <t>Sumatoria del total de metas técnicas y metas transversales</t>
        </r>
      </text>
    </comment>
  </commentList>
</comments>
</file>

<file path=xl/sharedStrings.xml><?xml version="1.0" encoding="utf-8"?>
<sst xmlns="http://schemas.openxmlformats.org/spreadsheetml/2006/main" count="268" uniqueCount="168">
  <si>
    <r>
      <rPr>
        <b/>
        <sz val="14"/>
        <rFont val="Calibri Light"/>
        <family val="2"/>
        <scheme val="major"/>
      </rPr>
      <t>FORMULACIÓN Y SEGUIMIENTO PLANES DE GESTIÓN NIVEL CENTRAL</t>
    </r>
    <r>
      <rPr>
        <b/>
        <sz val="11"/>
        <color theme="1"/>
        <rFont val="Calibri Light"/>
        <family val="2"/>
        <scheme val="major"/>
      </rPr>
      <t xml:space="preserve">
PROCESO </t>
    </r>
    <r>
      <rPr>
        <b/>
        <u/>
        <sz val="11"/>
        <color theme="1"/>
        <rFont val="Calibri Light"/>
        <family val="2"/>
        <scheme val="major"/>
      </rPr>
      <t>SERVICIO A LA CIUDADANÍA</t>
    </r>
  </si>
  <si>
    <r>
      <rPr>
        <b/>
        <sz val="11"/>
        <color rgb="FF000000"/>
        <rFont val="Calibri Light"/>
      </rPr>
      <t xml:space="preserve">Código Formato: </t>
    </r>
    <r>
      <rPr>
        <sz val="11"/>
        <color rgb="FF000000"/>
        <rFont val="Calibri Light"/>
      </rPr>
      <t xml:space="preserve">PLE-PIN-F017
</t>
    </r>
    <r>
      <rPr>
        <b/>
        <sz val="11"/>
        <color rgb="FF000000"/>
        <rFont val="Calibri Light"/>
      </rPr>
      <t xml:space="preserve">Versión: </t>
    </r>
    <r>
      <rPr>
        <sz val="11"/>
        <color rgb="FF000000"/>
        <rFont val="Calibri Light"/>
      </rPr>
      <t xml:space="preserve">6
</t>
    </r>
    <r>
      <rPr>
        <b/>
        <sz val="11"/>
        <color rgb="FF000000"/>
        <rFont val="Calibri Light"/>
      </rPr>
      <t xml:space="preserve">Vigencia desde: </t>
    </r>
    <r>
      <rPr>
        <sz val="11"/>
        <color rgb="FF000000"/>
        <rFont val="Calibri Light"/>
      </rPr>
      <t xml:space="preserve">23 de enero de 2023
</t>
    </r>
    <r>
      <rPr>
        <b/>
        <sz val="11"/>
        <color rgb="FF000000"/>
        <rFont val="Calibri Light"/>
      </rPr>
      <t xml:space="preserve">Caso HOLA: </t>
    </r>
    <r>
      <rPr>
        <sz val="11"/>
        <color rgb="FF000000"/>
        <rFont val="Calibri Light"/>
      </rPr>
      <t>291736</t>
    </r>
  </si>
  <si>
    <t>VIGENCIA DE LA PLANEACIÓN 2023</t>
  </si>
  <si>
    <t>DEPENDENCIAS ASOCIADAS</t>
  </si>
  <si>
    <t>Subsecretaría de Gestión Institucional - Atención al Ciudadano</t>
  </si>
  <si>
    <t>CONTROL DE CAMBIOS</t>
  </si>
  <si>
    <t>VERSIÓN</t>
  </si>
  <si>
    <t>FECHA</t>
  </si>
  <si>
    <t>DESCRIPCIÓN DE LA MODIFICACIÓN</t>
  </si>
  <si>
    <t>27 de enero 2023</t>
  </si>
  <si>
    <t>Publicación del plan de gestión aprobado. Caso HOLA: 292771</t>
  </si>
  <si>
    <t>27 de marzo de 2023</t>
  </si>
  <si>
    <t>De conformidad con el cronograma de actualización documental de la Subsecretaría de Gestión Institucional asociado a la meta transversal No. 2 del plan de gestión y de acuerdo con la validación de la analista del proceso Jacobo Pardey, se actualiza la programación trimestral de dicha meta. Caso Hola No. 311537</t>
  </si>
  <si>
    <t>28 de abril de 2023</t>
  </si>
  <si>
    <t>Para el primer trimestre de la vigencia 2023, el Plan de Gestión del proceso Servicio Atención a la Ciudadanía  alcanzó un nivel de desempeño del 100,00% y 33,50% del acumulado para la vigencia.</t>
  </si>
  <si>
    <t>03 de mayo de 2023</t>
  </si>
  <si>
    <t>Para el primer trimestre de la vigencia 2023, el Plan de Gestión del proceso Servicio Atención a la Ciudadanía  alcanzó un nivel de desempeño del 100,00% y 18,83% del acumulado para la vigencia.</t>
  </si>
  <si>
    <t>28 de julio de 2023</t>
  </si>
  <si>
    <t>Para el segundo trimestre de la vigencia 2023, el Plan de Gestión del proceso Servicio Atención a la Ciudadanía  alcanzó un nivel de desempeño del  88,08% y 56,77% del acumulado para la vigencia</t>
  </si>
  <si>
    <t>PLAN ESTRATÉGICO INSTITUCIONAL</t>
  </si>
  <si>
    <t>META</t>
  </si>
  <si>
    <t>INDICADOR</t>
  </si>
  <si>
    <t>RESULTADO</t>
  </si>
  <si>
    <t>I TRIMESTRE</t>
  </si>
  <si>
    <t>II TRIMESTRE</t>
  </si>
  <si>
    <t>III TRIMESTRE</t>
  </si>
  <si>
    <t>IV TRIMESTRE</t>
  </si>
  <si>
    <t>SEGUIMIENTO ACUMULADO PLAN GESTIÓN</t>
  </si>
  <si>
    <t>No OE</t>
  </si>
  <si>
    <t>OBJETIVO ESTRATÉGICO</t>
  </si>
  <si>
    <t xml:space="preserve">No. Meta </t>
  </si>
  <si>
    <t>META PLAN DE GESTIÓN VIGENCIA</t>
  </si>
  <si>
    <t>TIPO DE META</t>
  </si>
  <si>
    <t>NOMBRE DEL INDICADOR</t>
  </si>
  <si>
    <t>FÓRMULA DEL INDICADOR</t>
  </si>
  <si>
    <t>LÍNEA BASE</t>
  </si>
  <si>
    <t>TIPO DE PROGRAMACIÓN</t>
  </si>
  <si>
    <t>UNIDAD DE MEDIDA</t>
  </si>
  <si>
    <t>I TRI</t>
  </si>
  <si>
    <t>II TRI</t>
  </si>
  <si>
    <t>III TRI</t>
  </si>
  <si>
    <t>IV TRI</t>
  </si>
  <si>
    <t>TOTAL PROGRAMACIÓN VIGENCIA</t>
  </si>
  <si>
    <t>TIPO DE INDICADOR</t>
  </si>
  <si>
    <t>ENTREGABLE</t>
  </si>
  <si>
    <t>FUENTE DE INFORMACIÓN</t>
  </si>
  <si>
    <t>RESPONSABLES DE LA META</t>
  </si>
  <si>
    <t>PROGRAMADO</t>
  </si>
  <si>
    <t>EJECUTADO</t>
  </si>
  <si>
    <t>RESULTADO DE LA MEDICIÓN</t>
  </si>
  <si>
    <t>ANÁLISIS DE AVANCE</t>
  </si>
  <si>
    <t xml:space="preserve">EVIDENCIA </t>
  </si>
  <si>
    <t>Fomentar la gestión del conocimiento y la innovación para agilizar la comunicación con el ciudadano, la prestación de trámites y servicios, y garantizar la toma de decisiones con base en evidencia.</t>
  </si>
  <si>
    <t>1</t>
  </si>
  <si>
    <t>Realizar la entrega a los titulares o devolución a las entidades emisoras del 80% de los documentos de identificación extraviados que cumplen con el tiempo de custodia definidos en el procedimiento.</t>
  </si>
  <si>
    <t>Gestión</t>
  </si>
  <si>
    <t>Porcentaje de entrega o devolución de Documentos Extraviados</t>
  </si>
  <si>
    <t>(Número  total de documentos entregados o devueltos en 2023 / Número total de documentos registrados en el aplicativo SIDE-BIZAGI que cumplen con el tiempo de custodia) * 100</t>
  </si>
  <si>
    <t>Cantidad de documentos registrados en el aplicativo SIDE-BIZAGI con corte al 1 de enero de 2023.</t>
  </si>
  <si>
    <t>Creciente</t>
  </si>
  <si>
    <t>Porcentaje  de entrega o devolución de documentos extraviados</t>
  </si>
  <si>
    <t>Eficacia</t>
  </si>
  <si>
    <t>Consolidado de seguimiento a la gestión del Banco de Documentos extraviados</t>
  </si>
  <si>
    <t>Reporte aplicativo SIDE-BIZAGI</t>
  </si>
  <si>
    <t>Subsecretaría de Gestión Institucional - Servicio a la Ciudadanía</t>
  </si>
  <si>
    <t>Para el primer trimestre de 2023 se hizo entrega de 1741 documentos, frente al total de documentos registrados en el aplicativo SIDE-BIZAGI que cumplieron con el tiempo de custodia, lo cual corresponde al 26%, este porcentaje supera en un 16% la meta programada para el primer trimestre.</t>
  </si>
  <si>
    <t>Consolidado actas de entrega de documentos a titulares, oficios de devolucion a entidades generadores y oficios de recepción de documentos.</t>
  </si>
  <si>
    <t>Para el segundo trimestre de 2023 se hizo entrega de 5.335 documentos, de estos 5.270 fueron devueltos a las entidades originadoras y 65 entregados a ciudadano frente al total de documentos registrados en el aplicativo SIDE-BIZAGI que cumplieron con el tiempo de custodia, lo cual corresponde al 65%, este porcentaje supera en un 25% la meta programada para el primer trimestre.</t>
  </si>
  <si>
    <t>Consolidado actas de entrega de documentos a titulares, oficios de devolucion a entidades generadores y oficios de recepción de documentos</t>
  </si>
  <si>
    <t>2</t>
  </si>
  <si>
    <t>Realizar 4 seguimientos a los puntos de Atención a la Ciudadanía (Nivel central, Alcaldías Locales, Red CADE), para la verificación del cumplimiento de los criterios del formato "Monitoreo a la calidad del servicio - Alcaldías locales" del plan de acción de la Política Pública Distrital de Servicio a la Ciudadanía, así como del cumplimiento de Accesibilidad a Medios Fisicos NTC 6047 de 2013.</t>
  </si>
  <si>
    <t>Retadora (mejora)</t>
  </si>
  <si>
    <t>Seguimiento a los puntos de atención a la ciudadanía para la verificación del cumplimiento de criterios.</t>
  </si>
  <si>
    <t>Número de seguimientos realizados a los puntos de atención a la ciudadanía</t>
  </si>
  <si>
    <t>1 visita de seguimiento a los puntos de atención realizada en la vigencia 2022.</t>
  </si>
  <si>
    <t>Suma</t>
  </si>
  <si>
    <t>Acta de visitas realizadas.</t>
  </si>
  <si>
    <t>Formatos de verificación de  "Monitoreo a la calidad del servicio - Alcaldías locales" del plan de acción de la Política Pública Distrital de Servicio a la Ciudadanía, así como del cumplimiento de Accesibilidad a Medios Fisicos NTC 6047 de 2013.</t>
  </si>
  <si>
    <t>Se realiza visita de seguimiento por parte de la oficina de Servicio de Atención a la Ciudadanía,  a los 24 puntos de atención presencial, Diecinueve (19) Alcaldías Locales y Cinco (5) superCADES para verificar el cumplimiento de accesibilidad a medios físicos de conformidad a la NTC 6047 de 2013.</t>
  </si>
  <si>
    <t>Actas de visita y seguimiento al cumplimiento de las condiciones de la NTC 6047 de 2013 de accesibilidad a medios físicos.</t>
  </si>
  <si>
    <t>3</t>
  </si>
  <si>
    <t>Realizar una actividad de disminución de barreras que permita fortalecer el impacto e incidencia de la estrategia Gobierno Sin Límites.</t>
  </si>
  <si>
    <t>Actividades de disminución de barreras</t>
  </si>
  <si>
    <t>Número de eventos de disminución de barreras realizados</t>
  </si>
  <si>
    <t>1 actividad de disminución de barreras realizada en la vigencia 2022.</t>
  </si>
  <si>
    <t>Número</t>
  </si>
  <si>
    <t>Actas de reuniones adelantadas en cada trimestre para la organización del evento, registros fotográficos, grabaciones de reuniones virtuales, archivos y anexos generales relacionados con el evento.</t>
  </si>
  <si>
    <t>Informes, reportes, planes y demás registros de información pertinentes al asunto.</t>
  </si>
  <si>
    <t>No programada</t>
  </si>
  <si>
    <t xml:space="preserve">No programada </t>
  </si>
  <si>
    <t>Para el segundo trimestre de 2023 no se contempló ningún entregable ni avance asociado a esta actividad.</t>
  </si>
  <si>
    <t>4</t>
  </si>
  <si>
    <t>Realizar cuatro (4) ferias itinerantes de servicios enfocadas en la atención a la ciudadanía con enfoque diferencial, preferencial e incluyente en el territorio en el marco de la estrategia "Gobierno al territorio".</t>
  </si>
  <si>
    <t>Ferias itinerantes de servicios</t>
  </si>
  <si>
    <t>Número de ferias itinerantes de servicios realizadas</t>
  </si>
  <si>
    <t>4 ferias realizadas en la vigencia 2022.</t>
  </si>
  <si>
    <t>Actas de asistencia y registro fotográfico de cada feria desarrollada</t>
  </si>
  <si>
    <t>Se llevó a cabo la primer feria itinerante del año 2023 con un enfoque diferencial, preferencial e incluyente, en compañía de Alcaldías Locales de la zona, entidades distritales y entidades privadas cuyo objetivo fue brindar servicios alternos a la comunidad y hacer extensiva a ella la oferta institucional de la Secretaría Distrital de Gobierno incluyendo otras entidades del distrito, actores locales y comunitarios entre otros. Esta feria se desarrolló el día 25 de febrero en la Plaza Fundacional de Bosa.</t>
  </si>
  <si>
    <t>Acta de los servicios prestados y los ciudadanos beneficiados, incluye planilla de asistencia y registro fotográfico.</t>
  </si>
  <si>
    <t>Se llevó a cabo la segunda feria itinerante del año 2023 correspondiente al segundo trimestre de la vigencia, con un enfoque diferencial, preferencial e incluyente, en compañía de Alcaldías Locales de la zona, entidades distritales y entidades privadas cuyo objetivo fue brindar servicios alternos a la comunidad y hacer extensiva a ella la oferta institucional de la Secretaría Distrital de Gobierno incluyendo otras entidades del distrito, actores locales y comunitarios entre otros. Esta feria se desarrolló el día 10 de junio  en la Plazoleta La Mariposa, localidad de Usaquén.</t>
  </si>
  <si>
    <t>Verificar las respuesta a las solicitudes de los ciudadanos de manera oportuna y amigable, para garantizar sus derechos.</t>
  </si>
  <si>
    <t>5</t>
  </si>
  <si>
    <t>Adelantar el seguimiento al 100% de las peticiones ciudadanas registradas, recibidas e ingresadas por el aplicativo Bogotá Te Escucha.</t>
  </si>
  <si>
    <t>Porcentaje de seguimiento a las peticiones  ciudadanas registradas, recibidas e ingresadas por el aplicativo Bogotá Te Escucha.</t>
  </si>
  <si>
    <t>(Número total de peticiones con seguimiento / Número  total de peticiones registradas, recibidas e ingresadas) x 100%</t>
  </si>
  <si>
    <t>Saldo de peticiones pendientes registradas, recibidas e ingresadas con seguimiento adelantado en el periodo a analizar con corte al 1 de enero de 2023.</t>
  </si>
  <si>
    <t>Constante</t>
  </si>
  <si>
    <t>Porcentaje</t>
  </si>
  <si>
    <t>Consolidado de seguimientos efectuados a las peticiones registradas, recibidas e ingresadas por el aplicativo Bogotá Te Escucha.</t>
  </si>
  <si>
    <t>Aplicativo de Gestión Documental ORFEO</t>
  </si>
  <si>
    <t xml:space="preserve">En el primer trimestre de 2023, se efectuó el seguimiento al 100% de las peticiones ciudadanas de cada una de las 24 dependencias de nivel central y las 20 alcaldías locales. Esto nos permitió establecer que, con corte al 31 de marzo de 2023:
Se recibieron/registraron 14.352 peticiones, y se gestionaron 12.778, logrando un porcentaje de descongestión del 89% de las peticiones registradas, recibidas e ingresadas con corte al 31 de marzo de la presente vigencia. 
Los mecanismos de seguimiento tuvieron por objetivo actuar de manera preventiva cuando estaba por terminarse el plazo de respuesta de la solicitud, y de manera correctiva en los casos en que se superó el tiempo de respuesta establecido por la ley. </t>
  </si>
  <si>
    <t>Reportes Semanales seguimiento a peticiones por Alcaldías Locales y Dependencias de Nivel Central.</t>
  </si>
  <si>
    <t xml:space="preserve">En el segundo trimestre de 2023, se efectuó el seguimiento al 100% de las peticiones ciudadanas de cada una de las 24 dependencias de nivel central y las 20 alcaldías locales. Esto nos permitió establecer que, con corte al 30 de junio de 2023: Se recibieron/registraron 13.821 peticiones, y se gestionaron 11.302, logrando un porcentaje de descongestión del 82% de las peticiones registradas, recibidas e ingresadas con corte al 30 de junio de la presente vigencia. 
Los mecanismos de seguimiento tuvieron por objetivo actuar de manera preventiva cuando estaba por finalizar el plazo de respuesta de la solicitud, y de manera correctiva en los casos en que se superó el tiempo de respuesta establecido por la ley. </t>
  </si>
  <si>
    <t>En el primer trimestre de 2023, se efectuó el seguimiento al 100% de las peticiones ciudadanas de cada una de las 24 dependencias de nivel central y las 20 alcaldías locales. Esto nos permitió establecer que, con corte al 31 de marzo de 2023:
Se recibieron/registraron 14.352 peticiones, y se gestionaron 12.778, logrando un porcentaje de descongestión del 89% de las peticiones registradas, recibidas e ingresadas con corte al 31 de marzo de la presente vigencia. 
Los mecanismos de seguimiento tuvieron por objetivo actuar de manera preventiva cuando estaba por terminarse el plazo de respuesta de la solicitud, y de manera correctiva en los casos en que se superó el tiempo de respuesta establecido por la ley.</t>
  </si>
  <si>
    <t>6</t>
  </si>
  <si>
    <t>Realizar 1 reporte mensual a la Oficina Asesora de Planeación de la cantidad de peticiones registradas y clasificadas como sugerencias</t>
  </si>
  <si>
    <t>Reporte mensual de peticiones registradas y clasificadas como Sugerencias.</t>
  </si>
  <si>
    <t>Número de reportes mensuales de peticiones registradas y clasificadas como sugerencias enviados a la OAP</t>
  </si>
  <si>
    <t>N/A</t>
  </si>
  <si>
    <t>Reporte de peticiones clasificadas como sugerencias.</t>
  </si>
  <si>
    <t>Reporte PQRS Oficina de Servicio Atención a la Ciudadanía y/o Reporte PQRS Secretaria General</t>
  </si>
  <si>
    <t>En el primer trimestre de 2023, se enviaron 3 reportes de peticiones clasificadas como sugerencias a la Oficina Asesora de Planeación, indicando datos relacionados con el estado de gestión de estas.</t>
  </si>
  <si>
    <t>Reporte PQRS Oficina de Servicio Atención a la Ciudadanía y/o Reporte PQRS Secretaria General y Soporte de Correos remitidos a la OAP.</t>
  </si>
  <si>
    <t>En el segundo trimestre de 2023, se enviaron 3 reportes de peticiones clasificadas como sugerencias a la Oficina Asesora de Planeación, indicando datos relacionados con el estado de gestión de estas.</t>
  </si>
  <si>
    <t>7</t>
  </si>
  <si>
    <t>Efectuar 1 reporte semanal que de cuenta de la cantidad de peticiones vencidas y pendientes de respuesta en las dependencias del nivel central y local de la entidad.</t>
  </si>
  <si>
    <t>Reporte semanal de peticiones vencidas y pendientes de respuesta.</t>
  </si>
  <si>
    <t>Número de reportes semanales realizados en el mes respecto de peticiones  vencidas y pendientes de respuesta en las dependencias del nivel central y local de la entidad</t>
  </si>
  <si>
    <t>52 reportes realizados en la vigencia 2022.</t>
  </si>
  <si>
    <t>Reportes semanales enviados por correo que den cuenta de la cantidad de peticiones vencidas y pendientes de respuesta en las dependencias del nivel central y local de la entidad.</t>
  </si>
  <si>
    <t xml:space="preserve">En el primer trimestre de 2023, se realizaron reportes y alertas preventivas semanales a las dependencias de la Secretaría Distrital de Gobierno, informando la cantidad de peticiones en términos y vencidas. Cabe aclarar que, cada reporte semanal se compone de reportes a promotores de la mejora, alertas de peticiones vencidas y pendientes de respuesta y correos de información preventiva. Por tanto, en las 13 semanas se remitieron 13 reportes que incluyen (37) reportes a los promotores de mejora (12 en enero, 14 en febrero y 11 en marzo), veinticuatro (24) correos de información preventiva (8 en enero y 8 en febrero, 8 en marzo), cuarenta y nueve (49) alertas de peticiones vencidas a dependencias de nivel central (17 en enero, 23 en febrero y 9 en marzo), y setenta y un (71) alertas de peticiones vencidas a Alcaldías Locales (26 enero, 23 en febrero y 22 en marzo). </t>
  </si>
  <si>
    <t>Reporte PQRS Oficina de Servicio Atención a la Ciudadanía y/o Reporte PQRS Secretaria General, correos de alertas e información preventiva remitidos a Alcaldías Locales y Dependencias del Nivel Central.</t>
  </si>
  <si>
    <t>En el segundo trimestre de 2023, se realizaron reportes y alertas preventivas semanales a las dependencias de la Secretaría Distrital de Gobierno, informando la cantidad de peticiones en términos y vencidas. Cabe aclarar que, cada reporte semanal se compone de reportes a promotores de la mejora, alertas de peticiones vencidas y pendientes de respuesta y correos de información preventiva. Por tanto, en las 13 semanas se remitieron 13 reportes.</t>
  </si>
  <si>
    <t>Total metas técnicas (80%)</t>
  </si>
  <si>
    <t>Fortalecer la gestión institucional aumentando las capacidades de la entidad para la planeación, seguimiento y ejecución de sus metas y recursos, y la gestión del talento humano.</t>
  </si>
  <si>
    <t>T1</t>
  </si>
  <si>
    <t>Obtener una calificación semestral del 80% en la medición de desempeño ambiental, de acuerdo a los criterios establecidos para el Sistema de Gestión Ambiental</t>
  </si>
  <si>
    <t>Sostenibilidad del sistema de gestión</t>
  </si>
  <si>
    <t>Porcentaje de cumplimiento de los criteros ambientales</t>
  </si>
  <si>
    <t>Número de criterios ambientales cumplidos / Total de criterios ambientales establecidos * 100</t>
  </si>
  <si>
    <t>80% meta 2022</t>
  </si>
  <si>
    <t>Reporte ambiental Oficina Asesora de Planeación</t>
  </si>
  <si>
    <t>Herramienta Oficina Asesora de Planeación</t>
  </si>
  <si>
    <t>Aplicación de la meta: dependencias del proceso.
Reporte de la meta: Oficina Asesora de Planeación</t>
  </si>
  <si>
    <t>No programado</t>
  </si>
  <si>
    <t>Subsecretaría de Gestión Institucional (Calificación 60%) 
Consumo de papel: El reporte de consumo de papel cuenta con fecha de última actualización del mes de junio de 2023.
Participación:  Crecimiento verde (1 participantes)  , Día Internacional del agua (2 participante).
Jornada presencial: Obtuvó calificación de 72% en la evaluación efectuada en la jornada.
Semana ambiental: No se evidencia participacion en la semana amb</t>
  </si>
  <si>
    <t xml:space="preserve">Reporte seguimiento meta ambiental </t>
  </si>
  <si>
    <t>T2</t>
  </si>
  <si>
    <t>Actualizar el 100% los documentos del proceso conforme al plan de trabajo definido.</t>
  </si>
  <si>
    <t>Porcentaje de actualización documental</t>
  </si>
  <si>
    <t>Número de documentos actualizados del proceso / Número de documentos programados a actualizar en el plan de trabajo *100</t>
  </si>
  <si>
    <t>100% meta 2022</t>
  </si>
  <si>
    <t xml:space="preserve">Listado Maestro de Documentos Matiz </t>
  </si>
  <si>
    <t xml:space="preserve">Casos Hola de actualización generados
Listado Maestro de Documentos 
Matiz </t>
  </si>
  <si>
    <t>Se3 realizó la actualización del documento SAC-M002 bajo caso HOLA 310617 del día 21 de marzo 2023</t>
  </si>
  <si>
    <t>Listado maestro de documentos</t>
  </si>
  <si>
    <t xml:space="preserve">Reporte seguimiento actualizacion documental </t>
  </si>
  <si>
    <t>Listado maestro de documentos internos de la Secretaría Distrital de Gobierno</t>
  </si>
  <si>
    <t>T3</t>
  </si>
  <si>
    <t>Realizar dos jornadas de capacitación o entrenamiento por parte de los promotores de mejora sobre el sistema de gestión y/o los procesos, dirigidas al personal de planta y contratistas para el fortalecimiento del Modelo Integrado de Planeación y Gestión, de acuerdo con los lineamientos dados por la Oficina Asesora de Planeación</t>
  </si>
  <si>
    <t>Jornadas de capacitación sobre el sistema de gestión realizadas</t>
  </si>
  <si>
    <t>Número de jornadas de capacitación sobre el sistema de gestión realizadas / Número de jornadas de capacitación sobre el sistema de gestión esperadas</t>
  </si>
  <si>
    <t>Formato Evidencia de Reunión GDI-GPD-F029 diligenciado y presentación realizada</t>
  </si>
  <si>
    <t>Líder del proceso</t>
  </si>
  <si>
    <t xml:space="preserve">https://gobiernobogota-my.sharepoint.com/:f:/g/personal/miguel_cardozo_gobiernobogota_gov_co/Em3Cl6hCPQhDioiu_JLgoPYBkPVfsju4ScZS7Z6vKKn1PQ?e=Q2RSJH 
</t>
  </si>
  <si>
    <t>Jornada de capacitacion dia del sistema de gestion 22 de junio de 2023</t>
  </si>
  <si>
    <t>Total metas transversales (20%)</t>
  </si>
  <si>
    <t xml:space="preserve">Total plan de gestión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</si>
</sst>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164" formatCode="0.0%"/>
  </numFmts>
  <fonts count="20" x14ac:knownFonts="1">
    <font>
      <sz val="11"/>
      <color theme="1"/>
      <name val="Calibri"/>
      <family val="2"/>
      <scheme val="minor"/>
    </font>
    <font>
      <sz val="11"/>
      <color theme="1"/>
      <name val="Calibri Light"/>
      <family val="2"/>
      <scheme val="major"/>
    </font>
    <font>
      <b/>
      <sz val="11"/>
      <color theme="1"/>
      <name val="Calibri Light"/>
      <family val="2"/>
      <scheme val="major"/>
    </font>
    <font>
      <sz val="11"/>
      <color theme="1"/>
      <name val="Calibri"/>
      <family val="2"/>
      <scheme val="minor"/>
    </font>
    <font>
      <sz val="11"/>
      <color rgb="FF0070C0"/>
      <name val="Calibri Light"/>
      <family val="2"/>
      <scheme val="major"/>
    </font>
    <font>
      <sz val="12"/>
      <color theme="1"/>
      <name val="Calibri Light"/>
      <family val="2"/>
      <scheme val="major"/>
    </font>
    <font>
      <b/>
      <sz val="12"/>
      <color theme="1"/>
      <name val="Calibri Light"/>
      <family val="2"/>
      <scheme val="major"/>
    </font>
    <font>
      <sz val="14"/>
      <color theme="1"/>
      <name val="Calibri Light"/>
      <family val="2"/>
      <scheme val="major"/>
    </font>
    <font>
      <b/>
      <sz val="14"/>
      <color theme="1"/>
      <name val="Calibri Light"/>
      <family val="2"/>
      <scheme val="major"/>
    </font>
    <font>
      <b/>
      <sz val="12"/>
      <color rgb="FF0070C0"/>
      <name val="Calibri Light"/>
      <family val="2"/>
      <scheme val="major"/>
    </font>
    <font>
      <b/>
      <sz val="14"/>
      <name val="Calibri Light"/>
      <family val="2"/>
      <scheme val="major"/>
    </font>
    <font>
      <b/>
      <sz val="9"/>
      <color indexed="81"/>
      <name val="Tahoma"/>
      <family val="2"/>
    </font>
    <font>
      <sz val="9"/>
      <color indexed="81"/>
      <name val="Tahoma"/>
      <family val="2"/>
    </font>
    <font>
      <sz val="11"/>
      <color theme="1"/>
      <name val="Calibri Light"/>
      <family val="2"/>
    </font>
    <font>
      <b/>
      <u/>
      <sz val="11"/>
      <color theme="1"/>
      <name val="Calibri Light"/>
      <family val="2"/>
      <scheme val="major"/>
    </font>
    <font>
      <b/>
      <sz val="11"/>
      <color rgb="FF000000"/>
      <name val="Calibri Light"/>
    </font>
    <font>
      <sz val="11"/>
      <color rgb="FF000000"/>
      <name val="Calibri Light"/>
    </font>
    <font>
      <sz val="11"/>
      <name val="Calibri Light"/>
      <family val="2"/>
    </font>
    <font>
      <sz val="11"/>
      <name val="Calibri Light"/>
      <family val="2"/>
      <scheme val="major"/>
    </font>
    <font>
      <u/>
      <sz val="11"/>
      <color theme="10"/>
      <name val="Calibri"/>
      <family val="2"/>
      <scheme val="minor"/>
    </font>
  </fonts>
  <fills count="10">
    <fill>
      <patternFill patternType="none"/>
    </fill>
    <fill>
      <patternFill patternType="gray125"/>
    </fill>
    <fill>
      <patternFill patternType="solid">
        <fgColor theme="7" tint="0.59999389629810485"/>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rgb="FF0070C0"/>
        <bgColor indexed="64"/>
      </patternFill>
    </fill>
    <fill>
      <patternFill patternType="solid">
        <fgColor theme="9" tint="0.59999389629810485"/>
        <bgColor indexed="64"/>
      </patternFill>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s>
  <cellStyleXfs count="4">
    <xf numFmtId="0" fontId="0" fillId="0" borderId="0"/>
    <xf numFmtId="9" fontId="3" fillId="0" borderId="0" applyFont="0" applyFill="0" applyBorder="0" applyAlignment="0" applyProtection="0"/>
    <xf numFmtId="41" fontId="3" fillId="0" borderId="0" applyFont="0" applyFill="0" applyBorder="0" applyAlignment="0" applyProtection="0"/>
    <xf numFmtId="0" fontId="19" fillId="0" borderId="0" applyNumberFormat="0" applyFill="0" applyBorder="0" applyAlignment="0" applyProtection="0"/>
  </cellStyleXfs>
  <cellXfs count="140">
    <xf numFmtId="0" fontId="0" fillId="0" borderId="0" xfId="0"/>
    <xf numFmtId="0" fontId="1" fillId="0" borderId="0" xfId="0" applyFont="1" applyAlignment="1">
      <alignment wrapText="1"/>
    </xf>
    <xf numFmtId="0" fontId="2" fillId="3"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8" borderId="1" xfId="0" applyFont="1" applyFill="1" applyBorder="1" applyAlignment="1">
      <alignment horizontal="center" vertical="center" wrapText="1"/>
    </xf>
    <xf numFmtId="0" fontId="5" fillId="0" borderId="0" xfId="0" applyFont="1" applyAlignment="1">
      <alignment wrapText="1"/>
    </xf>
    <xf numFmtId="0" fontId="7" fillId="2" borderId="1" xfId="0" applyFont="1" applyFill="1" applyBorder="1" applyAlignment="1">
      <alignment wrapText="1"/>
    </xf>
    <xf numFmtId="0" fontId="8" fillId="2" borderId="1" xfId="0" applyFont="1" applyFill="1" applyBorder="1" applyAlignment="1">
      <alignment wrapText="1"/>
    </xf>
    <xf numFmtId="9" fontId="7" fillId="2" borderId="1" xfId="1" applyFont="1" applyFill="1" applyBorder="1" applyAlignment="1">
      <alignment wrapText="1"/>
    </xf>
    <xf numFmtId="0" fontId="7" fillId="0" borderId="0" xfId="0" applyFont="1" applyAlignment="1">
      <alignment wrapText="1"/>
    </xf>
    <xf numFmtId="0" fontId="5" fillId="3" borderId="1" xfId="0" applyFont="1" applyFill="1" applyBorder="1" applyAlignment="1">
      <alignment wrapText="1"/>
    </xf>
    <xf numFmtId="0" fontId="9" fillId="3" borderId="1" xfId="0" applyFont="1" applyFill="1" applyBorder="1" applyAlignment="1">
      <alignment wrapText="1"/>
    </xf>
    <xf numFmtId="9" fontId="9" fillId="3" borderId="1" xfId="0" applyNumberFormat="1" applyFont="1" applyFill="1" applyBorder="1" applyAlignment="1">
      <alignment wrapText="1"/>
    </xf>
    <xf numFmtId="0" fontId="6" fillId="3" borderId="1" xfId="0" applyFont="1" applyFill="1" applyBorder="1"/>
    <xf numFmtId="0" fontId="6" fillId="3" borderId="1" xfId="0" applyFont="1" applyFill="1" applyBorder="1" applyAlignment="1">
      <alignment wrapText="1"/>
    </xf>
    <xf numFmtId="9" fontId="6" fillId="3" borderId="1" xfId="1" applyFont="1" applyFill="1" applyBorder="1" applyAlignment="1">
      <alignment wrapText="1"/>
    </xf>
    <xf numFmtId="9" fontId="6" fillId="3" borderId="1" xfId="1" applyFont="1" applyFill="1" applyBorder="1" applyAlignment="1">
      <alignment horizontal="right" wrapText="1"/>
    </xf>
    <xf numFmtId="9" fontId="9" fillId="3" borderId="1" xfId="0" applyNumberFormat="1" applyFont="1" applyFill="1" applyBorder="1" applyAlignment="1">
      <alignment horizontal="right" wrapText="1"/>
    </xf>
    <xf numFmtId="9" fontId="7" fillId="2" borderId="1" xfId="1" applyFont="1" applyFill="1" applyBorder="1" applyAlignment="1">
      <alignment horizontal="right" wrapText="1"/>
    </xf>
    <xf numFmtId="9" fontId="8" fillId="2" borderId="1" xfId="0" applyNumberFormat="1" applyFont="1" applyFill="1" applyBorder="1" applyAlignment="1">
      <alignment wrapText="1"/>
    </xf>
    <xf numFmtId="0" fontId="2" fillId="2" borderId="1" xfId="0" applyFont="1" applyFill="1" applyBorder="1" applyAlignment="1">
      <alignment horizontal="center" vertical="center" wrapText="1"/>
    </xf>
    <xf numFmtId="0" fontId="1" fillId="0" borderId="1" xfId="0" applyFont="1" applyBorder="1" applyAlignment="1">
      <alignment horizontal="justify" vertical="center" wrapText="1"/>
    </xf>
    <xf numFmtId="0" fontId="1" fillId="0" borderId="1" xfId="0" applyFont="1" applyBorder="1" applyAlignment="1">
      <alignment horizontal="center" vertical="center" wrapText="1"/>
    </xf>
    <xf numFmtId="0" fontId="2" fillId="5"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7" borderId="1" xfId="0" applyFont="1" applyFill="1" applyBorder="1" applyAlignment="1">
      <alignment horizontal="center" vertical="center" wrapText="1"/>
    </xf>
    <xf numFmtId="49" fontId="1" fillId="0" borderId="1" xfId="0" applyNumberFormat="1" applyFont="1" applyBorder="1" applyAlignment="1">
      <alignment horizontal="center" vertical="center" wrapText="1"/>
    </xf>
    <xf numFmtId="1" fontId="1" fillId="0" borderId="1" xfId="0" applyNumberFormat="1" applyFont="1" applyBorder="1" applyAlignment="1">
      <alignment horizontal="justify" vertical="center" wrapText="1"/>
    </xf>
    <xf numFmtId="0" fontId="1" fillId="0" borderId="0" xfId="0" applyFont="1" applyAlignment="1">
      <alignment horizontal="justify" vertical="center" wrapText="1"/>
    </xf>
    <xf numFmtId="10" fontId="1" fillId="0" borderId="1" xfId="0" applyNumberFormat="1" applyFont="1" applyBorder="1" applyAlignment="1">
      <alignment horizontal="justify" vertical="center" wrapText="1"/>
    </xf>
    <xf numFmtId="0" fontId="1" fillId="9" borderId="0" xfId="0" applyFont="1" applyFill="1" applyAlignment="1">
      <alignment wrapText="1"/>
    </xf>
    <xf numFmtId="0" fontId="2" fillId="9" borderId="0" xfId="0" applyFont="1" applyFill="1" applyAlignment="1">
      <alignment vertical="center" wrapText="1"/>
    </xf>
    <xf numFmtId="0" fontId="1" fillId="9" borderId="0" xfId="0" applyFont="1" applyFill="1" applyAlignment="1">
      <alignment vertical="center" wrapText="1"/>
    </xf>
    <xf numFmtId="0" fontId="1" fillId="9" borderId="1" xfId="0" applyFont="1" applyFill="1" applyBorder="1" applyAlignment="1">
      <alignment horizontal="center" vertical="center" wrapText="1"/>
    </xf>
    <xf numFmtId="9" fontId="1" fillId="0" borderId="1" xfId="0" applyNumberFormat="1" applyFont="1" applyBorder="1" applyAlignment="1">
      <alignment horizontal="center" vertical="center" wrapText="1"/>
    </xf>
    <xf numFmtId="1" fontId="1" fillId="0" borderId="1" xfId="0" applyNumberFormat="1" applyFont="1" applyBorder="1" applyAlignment="1">
      <alignment horizontal="center" vertical="center" wrapText="1"/>
    </xf>
    <xf numFmtId="0" fontId="1" fillId="9" borderId="1" xfId="0" applyFont="1" applyFill="1" applyBorder="1" applyAlignment="1">
      <alignment horizontal="justify" vertical="center" wrapText="1"/>
    </xf>
    <xf numFmtId="49" fontId="1" fillId="9" borderId="1" xfId="0" applyNumberFormat="1" applyFont="1" applyFill="1" applyBorder="1" applyAlignment="1">
      <alignment horizontal="center" vertical="center" wrapText="1"/>
    </xf>
    <xf numFmtId="1" fontId="1" fillId="9" borderId="1" xfId="0" applyNumberFormat="1" applyFont="1" applyFill="1" applyBorder="1" applyAlignment="1">
      <alignment horizontal="center" vertical="center" wrapText="1"/>
    </xf>
    <xf numFmtId="0" fontId="1" fillId="9" borderId="0" xfId="0" applyFont="1" applyFill="1" applyAlignment="1">
      <alignment horizontal="justify" vertical="center" wrapText="1"/>
    </xf>
    <xf numFmtId="0" fontId="1" fillId="0" borderId="13" xfId="0" applyFont="1" applyBorder="1" applyAlignment="1">
      <alignment vertical="center" wrapText="1"/>
    </xf>
    <xf numFmtId="0" fontId="13" fillId="0" borderId="1" xfId="0" applyFont="1" applyBorder="1" applyAlignment="1">
      <alignment horizontal="justify" vertical="center" wrapText="1"/>
    </xf>
    <xf numFmtId="9" fontId="1" fillId="0" borderId="1" xfId="1" applyFont="1" applyFill="1" applyBorder="1" applyAlignment="1">
      <alignment horizontal="justify" vertical="center" wrapText="1"/>
    </xf>
    <xf numFmtId="2" fontId="1" fillId="0" borderId="1" xfId="0" applyNumberFormat="1" applyFont="1" applyBorder="1" applyAlignment="1">
      <alignment horizontal="justify" vertical="center" wrapText="1"/>
    </xf>
    <xf numFmtId="0" fontId="4" fillId="0" borderId="1" xfId="0" applyFont="1" applyBorder="1" applyAlignment="1">
      <alignment horizontal="justify" vertical="center" wrapText="1"/>
    </xf>
    <xf numFmtId="0" fontId="4" fillId="9" borderId="1" xfId="0" applyFont="1" applyFill="1" applyBorder="1" applyAlignment="1">
      <alignment horizontal="justify" vertical="center" wrapText="1"/>
    </xf>
    <xf numFmtId="9" fontId="1" fillId="0" borderId="1" xfId="1" applyFont="1" applyBorder="1" applyAlignment="1">
      <alignment horizontal="justify" vertical="center" wrapText="1"/>
    </xf>
    <xf numFmtId="0" fontId="4" fillId="0" borderId="1" xfId="0" applyFont="1" applyBorder="1" applyAlignment="1">
      <alignment horizontal="center" vertical="center" wrapText="1"/>
    </xf>
    <xf numFmtId="9" fontId="4" fillId="9" borderId="1" xfId="0" applyNumberFormat="1" applyFont="1" applyFill="1" applyBorder="1" applyAlignment="1" applyProtection="1">
      <alignment horizontal="center" vertical="center" wrapText="1"/>
      <protection locked="0"/>
    </xf>
    <xf numFmtId="9" fontId="4" fillId="9" borderId="1" xfId="1" applyFont="1" applyFill="1" applyBorder="1" applyAlignment="1">
      <alignment horizontal="center" vertical="center" wrapText="1"/>
    </xf>
    <xf numFmtId="9" fontId="4" fillId="0" borderId="1" xfId="0" applyNumberFormat="1" applyFont="1" applyBorder="1" applyAlignment="1">
      <alignment horizontal="justify" vertical="center" wrapText="1"/>
    </xf>
    <xf numFmtId="0" fontId="4" fillId="0" borderId="1" xfId="0" applyFont="1" applyBorder="1" applyAlignment="1">
      <alignment horizontal="left" vertical="center" wrapText="1"/>
    </xf>
    <xf numFmtId="1" fontId="4" fillId="9" borderId="1" xfId="1" applyNumberFormat="1" applyFont="1" applyFill="1" applyBorder="1" applyAlignment="1">
      <alignment horizontal="center" vertical="center" wrapText="1"/>
    </xf>
    <xf numFmtId="9" fontId="1" fillId="9" borderId="1" xfId="1" applyFont="1" applyFill="1" applyBorder="1" applyAlignment="1">
      <alignment horizontal="center" vertical="center" wrapText="1"/>
    </xf>
    <xf numFmtId="9" fontId="1" fillId="9" borderId="1" xfId="1" applyFont="1" applyFill="1" applyBorder="1" applyAlignment="1">
      <alignment horizontal="justify" vertical="center" wrapText="1"/>
    </xf>
    <xf numFmtId="9" fontId="1" fillId="0" borderId="1" xfId="1" applyFont="1" applyFill="1" applyBorder="1" applyAlignment="1">
      <alignment horizontal="center" vertical="center" wrapText="1"/>
    </xf>
    <xf numFmtId="164" fontId="4" fillId="9" borderId="1" xfId="1" applyNumberFormat="1" applyFont="1" applyFill="1" applyBorder="1" applyAlignment="1">
      <alignment horizontal="center" vertical="center" wrapText="1"/>
    </xf>
    <xf numFmtId="164" fontId="1" fillId="0" borderId="1" xfId="0" applyNumberFormat="1" applyFont="1" applyBorder="1" applyAlignment="1">
      <alignment horizontal="justify" vertical="center" wrapText="1"/>
    </xf>
    <xf numFmtId="164" fontId="1" fillId="9" borderId="1" xfId="0" applyNumberFormat="1" applyFont="1" applyFill="1" applyBorder="1" applyAlignment="1">
      <alignment horizontal="justify" vertical="center" wrapText="1"/>
    </xf>
    <xf numFmtId="10" fontId="1" fillId="9" borderId="1" xfId="0" applyNumberFormat="1" applyFont="1" applyFill="1" applyBorder="1" applyAlignment="1">
      <alignment horizontal="justify" vertical="center" wrapText="1"/>
    </xf>
    <xf numFmtId="10" fontId="6" fillId="3" borderId="1" xfId="1" applyNumberFormat="1" applyFont="1" applyFill="1" applyBorder="1" applyAlignment="1">
      <alignment horizontal="center" wrapText="1"/>
    </xf>
    <xf numFmtId="9" fontId="4" fillId="0" borderId="1" xfId="0" applyNumberFormat="1" applyFont="1" applyBorder="1" applyAlignment="1">
      <alignment horizontal="left" vertical="center" wrapText="1"/>
    </xf>
    <xf numFmtId="164" fontId="4" fillId="0" borderId="1" xfId="0" applyNumberFormat="1" applyFont="1" applyBorder="1" applyAlignment="1">
      <alignment horizontal="left" vertical="center" wrapText="1"/>
    </xf>
    <xf numFmtId="10" fontId="4" fillId="0" borderId="1" xfId="0" applyNumberFormat="1" applyFont="1" applyBorder="1" applyAlignment="1">
      <alignment horizontal="left" vertical="center" wrapText="1"/>
    </xf>
    <xf numFmtId="9" fontId="1" fillId="0" borderId="1" xfId="1" applyFont="1" applyBorder="1" applyAlignment="1">
      <alignment horizontal="center" vertical="center" wrapText="1"/>
    </xf>
    <xf numFmtId="0" fontId="4" fillId="0" borderId="1" xfId="1" applyNumberFormat="1" applyFont="1" applyBorder="1" applyAlignment="1">
      <alignment horizontal="left" vertical="center" wrapText="1"/>
    </xf>
    <xf numFmtId="1" fontId="4" fillId="0" borderId="1" xfId="0" applyNumberFormat="1" applyFont="1" applyBorder="1" applyAlignment="1">
      <alignment horizontal="left" vertical="center" wrapText="1"/>
    </xf>
    <xf numFmtId="164" fontId="4" fillId="0" borderId="1" xfId="1" applyNumberFormat="1" applyFont="1" applyBorder="1" applyAlignment="1">
      <alignment horizontal="left" vertical="center" wrapText="1"/>
    </xf>
    <xf numFmtId="10" fontId="8" fillId="2" borderId="1" xfId="1" applyNumberFormat="1" applyFont="1" applyFill="1" applyBorder="1" applyAlignment="1">
      <alignment horizontal="center" wrapText="1"/>
    </xf>
    <xf numFmtId="0" fontId="1" fillId="9" borderId="0" xfId="0" applyFont="1" applyFill="1" applyAlignment="1">
      <alignment horizontal="center" vertical="center" wrapText="1"/>
    </xf>
    <xf numFmtId="0" fontId="2" fillId="9" borderId="0" xfId="0" applyFont="1" applyFill="1" applyAlignment="1">
      <alignment horizontal="center" vertical="center" wrapText="1"/>
    </xf>
    <xf numFmtId="10" fontId="1" fillId="0" borderId="1" xfId="1" applyNumberFormat="1" applyFont="1" applyBorder="1" applyAlignment="1">
      <alignment horizontal="justify" vertical="center" wrapText="1"/>
    </xf>
    <xf numFmtId="10" fontId="1" fillId="9" borderId="1" xfId="1" applyNumberFormat="1" applyFont="1" applyFill="1" applyBorder="1" applyAlignment="1">
      <alignment horizontal="justify" vertical="center" wrapText="1"/>
    </xf>
    <xf numFmtId="10" fontId="1" fillId="0" borderId="1" xfId="1" applyNumberFormat="1" applyFont="1" applyBorder="1" applyAlignment="1">
      <alignment horizontal="center" vertical="center" wrapText="1"/>
    </xf>
    <xf numFmtId="164" fontId="4" fillId="0" borderId="1" xfId="0" applyNumberFormat="1" applyFont="1" applyBorder="1" applyAlignment="1">
      <alignment horizontal="center" vertical="center" wrapText="1"/>
    </xf>
    <xf numFmtId="10" fontId="4" fillId="0" borderId="1" xfId="0" applyNumberFormat="1" applyFont="1" applyBorder="1" applyAlignment="1">
      <alignment horizontal="center" vertical="center" wrapText="1"/>
    </xf>
    <xf numFmtId="0" fontId="19" fillId="0" borderId="1" xfId="3" applyBorder="1" applyAlignment="1">
      <alignment horizontal="center" vertical="center" wrapText="1"/>
    </xf>
    <xf numFmtId="10" fontId="6" fillId="3" borderId="1" xfId="1" applyNumberFormat="1" applyFont="1" applyFill="1" applyBorder="1" applyAlignment="1">
      <alignment wrapText="1"/>
    </xf>
    <xf numFmtId="10" fontId="8" fillId="2" borderId="1" xfId="0" applyNumberFormat="1" applyFont="1" applyFill="1" applyBorder="1" applyAlignment="1">
      <alignment wrapText="1"/>
    </xf>
    <xf numFmtId="1" fontId="1" fillId="9" borderId="1" xfId="0" applyNumberFormat="1" applyFont="1" applyFill="1" applyBorder="1" applyAlignment="1">
      <alignment horizontal="justify" vertical="center" wrapText="1"/>
    </xf>
    <xf numFmtId="164" fontId="1" fillId="9" borderId="1" xfId="1" applyNumberFormat="1" applyFont="1" applyFill="1" applyBorder="1" applyAlignment="1">
      <alignment horizontal="justify" vertical="center" wrapText="1"/>
    </xf>
    <xf numFmtId="0" fontId="2" fillId="4" borderId="6"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9"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4" borderId="11" xfId="0" applyFont="1" applyFill="1" applyBorder="1" applyAlignment="1">
      <alignment horizontal="center" vertical="center" wrapText="1"/>
    </xf>
    <xf numFmtId="0" fontId="2" fillId="5" borderId="6" xfId="0" applyFont="1" applyFill="1" applyBorder="1" applyAlignment="1">
      <alignment horizontal="center" vertical="center" wrapText="1"/>
    </xf>
    <xf numFmtId="0" fontId="2" fillId="5" borderId="7" xfId="0" applyFont="1" applyFill="1" applyBorder="1" applyAlignment="1">
      <alignment horizontal="center" vertical="center" wrapText="1"/>
    </xf>
    <xf numFmtId="0" fontId="2" fillId="5" borderId="8" xfId="0" applyFont="1" applyFill="1" applyBorder="1" applyAlignment="1">
      <alignment horizontal="center" vertical="center" wrapText="1"/>
    </xf>
    <xf numFmtId="0" fontId="2" fillId="5" borderId="9"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2" fillId="5" borderId="11" xfId="0" applyFont="1" applyFill="1" applyBorder="1" applyAlignment="1">
      <alignment horizontal="center" vertical="center" wrapText="1"/>
    </xf>
    <xf numFmtId="0" fontId="2" fillId="6" borderId="6" xfId="0" applyFont="1" applyFill="1" applyBorder="1" applyAlignment="1">
      <alignment horizontal="center" vertical="center" wrapText="1"/>
    </xf>
    <xf numFmtId="0" fontId="2" fillId="6" borderId="7" xfId="0" applyFont="1" applyFill="1" applyBorder="1" applyAlignment="1">
      <alignment horizontal="center" vertical="center" wrapText="1"/>
    </xf>
    <xf numFmtId="0" fontId="2" fillId="6" borderId="8" xfId="0" applyFont="1" applyFill="1" applyBorder="1" applyAlignment="1">
      <alignment horizontal="center" vertical="center" wrapText="1"/>
    </xf>
    <xf numFmtId="0" fontId="2" fillId="6" borderId="9" xfId="0" applyFont="1" applyFill="1" applyBorder="1" applyAlignment="1">
      <alignment horizontal="center" vertical="center" wrapText="1"/>
    </xf>
    <xf numFmtId="0" fontId="2" fillId="6" borderId="10" xfId="0" applyFont="1" applyFill="1" applyBorder="1" applyAlignment="1">
      <alignment horizontal="center" vertical="center" wrapText="1"/>
    </xf>
    <xf numFmtId="0" fontId="2" fillId="6" borderId="11" xfId="0" applyFont="1" applyFill="1" applyBorder="1" applyAlignment="1">
      <alignment horizontal="center" vertical="center" wrapText="1"/>
    </xf>
    <xf numFmtId="0" fontId="2" fillId="7" borderId="6" xfId="0" applyFont="1" applyFill="1" applyBorder="1" applyAlignment="1">
      <alignment horizontal="center" vertical="center" wrapText="1"/>
    </xf>
    <xf numFmtId="0" fontId="2" fillId="7" borderId="7" xfId="0" applyFont="1" applyFill="1" applyBorder="1" applyAlignment="1">
      <alignment horizontal="center" vertical="center" wrapText="1"/>
    </xf>
    <xf numFmtId="0" fontId="2" fillId="7" borderId="8" xfId="0" applyFont="1" applyFill="1" applyBorder="1" applyAlignment="1">
      <alignment horizontal="center" vertical="center" wrapText="1"/>
    </xf>
    <xf numFmtId="0" fontId="2" fillId="7" borderId="9" xfId="0" applyFont="1" applyFill="1" applyBorder="1" applyAlignment="1">
      <alignment horizontal="center" vertical="center" wrapText="1"/>
    </xf>
    <xf numFmtId="0" fontId="2" fillId="7" borderId="10" xfId="0" applyFont="1" applyFill="1" applyBorder="1" applyAlignment="1">
      <alignment horizontal="center" vertical="center" wrapText="1"/>
    </xf>
    <xf numFmtId="0" fontId="2" fillId="7" borderId="11" xfId="0" applyFont="1" applyFill="1" applyBorder="1" applyAlignment="1">
      <alignment horizontal="center" vertical="center" wrapText="1"/>
    </xf>
    <xf numFmtId="0" fontId="2" fillId="8" borderId="6" xfId="0" applyFont="1" applyFill="1" applyBorder="1" applyAlignment="1">
      <alignment horizontal="center" vertical="center" wrapText="1"/>
    </xf>
    <xf numFmtId="0" fontId="2" fillId="8" borderId="7" xfId="0" applyFont="1" applyFill="1" applyBorder="1" applyAlignment="1">
      <alignment horizontal="center" vertical="center" wrapText="1"/>
    </xf>
    <xf numFmtId="0" fontId="2" fillId="8" borderId="8" xfId="0" applyFont="1" applyFill="1" applyBorder="1" applyAlignment="1">
      <alignment horizontal="center" vertical="center" wrapText="1"/>
    </xf>
    <xf numFmtId="0" fontId="2" fillId="8" borderId="9" xfId="0" applyFont="1" applyFill="1" applyBorder="1" applyAlignment="1">
      <alignment horizontal="center" vertical="center" wrapText="1"/>
    </xf>
    <xf numFmtId="0" fontId="2" fillId="8" borderId="10" xfId="0" applyFont="1" applyFill="1" applyBorder="1" applyAlignment="1">
      <alignment horizontal="center" vertical="center" wrapText="1"/>
    </xf>
    <xf numFmtId="0" fontId="2" fillId="8" borderId="1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9" borderId="1" xfId="0" applyFont="1" applyFill="1" applyBorder="1" applyAlignment="1">
      <alignment horizontal="center" vertical="center" wrapText="1"/>
    </xf>
    <xf numFmtId="0" fontId="1" fillId="9"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9" borderId="6" xfId="0" applyFont="1" applyFill="1" applyBorder="1" applyAlignment="1">
      <alignment horizontal="center" vertical="center" wrapText="1"/>
    </xf>
    <xf numFmtId="0" fontId="2" fillId="9" borderId="7"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0" xfId="0" applyFont="1" applyFill="1" applyAlignment="1">
      <alignment horizontal="center" vertical="center" wrapText="1"/>
    </xf>
    <xf numFmtId="0" fontId="2" fillId="3" borderId="9"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1" fillId="0" borderId="6" xfId="0" applyFont="1" applyBorder="1" applyAlignment="1">
      <alignment horizontal="center" vertical="center" wrapText="1"/>
    </xf>
    <xf numFmtId="0" fontId="1" fillId="0" borderId="8" xfId="0" applyFont="1" applyBorder="1" applyAlignment="1">
      <alignment horizontal="center" vertical="center" wrapText="1"/>
    </xf>
    <xf numFmtId="0" fontId="1" fillId="0" borderId="5"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1" xfId="0" applyFont="1" applyBorder="1" applyAlignment="1">
      <alignment horizontal="center" vertical="center" wrapText="1"/>
    </xf>
    <xf numFmtId="0" fontId="2" fillId="3" borderId="2"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1" fillId="9" borderId="1" xfId="0" applyFont="1" applyFill="1" applyBorder="1" applyAlignment="1">
      <alignment horizontal="justify" vertical="center" wrapText="1"/>
    </xf>
    <xf numFmtId="0" fontId="17" fillId="9" borderId="1" xfId="0" applyFont="1" applyFill="1" applyBorder="1" applyAlignment="1">
      <alignment horizontal="justify" vertical="center"/>
    </xf>
    <xf numFmtId="0" fontId="18" fillId="9" borderId="1" xfId="0" applyFont="1" applyFill="1" applyBorder="1" applyAlignment="1">
      <alignment horizontal="justify" vertical="center"/>
    </xf>
    <xf numFmtId="0" fontId="16" fillId="9" borderId="1" xfId="0" applyFont="1" applyFill="1" applyBorder="1" applyAlignment="1">
      <alignment horizontal="left" vertical="top" wrapText="1"/>
    </xf>
    <xf numFmtId="0" fontId="1" fillId="9" borderId="1" xfId="0" applyFont="1" applyFill="1" applyBorder="1" applyAlignment="1">
      <alignment horizontal="left" vertical="top" wrapText="1"/>
    </xf>
    <xf numFmtId="0" fontId="17" fillId="9" borderId="2" xfId="0" applyFont="1" applyFill="1" applyBorder="1" applyAlignment="1">
      <alignment horizontal="center" vertical="center" wrapText="1"/>
    </xf>
    <xf numFmtId="0" fontId="17" fillId="9" borderId="4" xfId="0" applyFont="1" applyFill="1" applyBorder="1" applyAlignment="1">
      <alignment horizontal="center" vertical="center" wrapText="1"/>
    </xf>
    <xf numFmtId="0" fontId="17" fillId="9" borderId="3" xfId="0" applyFont="1" applyFill="1" applyBorder="1" applyAlignment="1">
      <alignment horizontal="center" vertical="center" wrapText="1"/>
    </xf>
  </cellXfs>
  <cellStyles count="4">
    <cellStyle name="Hipervínculo" xfId="3" builtinId="8"/>
    <cellStyle name="Millares [0] 2" xfId="2" xr:uid="{00000000-0005-0000-0000-000000000000}"/>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2</xdr:col>
      <xdr:colOff>298986</xdr:colOff>
      <xdr:row>0</xdr:row>
      <xdr:rowOff>742950</xdr:rowOff>
    </xdr:to>
    <xdr:pic>
      <xdr:nvPicPr>
        <xdr:cNvPr id="2" name="Imagen 1">
          <a:extLst>
            <a:ext uri="{FF2B5EF4-FFF2-40B4-BE49-F238E27FC236}">
              <a16:creationId xmlns:a16="http://schemas.microsoft.com/office/drawing/2014/main" id="{0D703797-4AAF-448D-A59A-0DA885684A1E}"/>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9050"/>
          <a:ext cx="2374900" cy="7239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gobiernobogota-my.sharepoint.com/:f:/g/personal/miguel_cardozo_gobiernobogota_gov_co/Em3Cl6hCPQhDioiu_JLgoPYBkPVfsju4ScZS7Z6vKKn1PQ?e=Q2RSJH"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Q27"/>
  <sheetViews>
    <sheetView tabSelected="1" topLeftCell="F6" zoomScale="85" zoomScaleNormal="85" workbookViewId="0">
      <selection activeCell="P6" sqref="P6"/>
    </sheetView>
  </sheetViews>
  <sheetFormatPr baseColWidth="10" defaultColWidth="10.85546875" defaultRowHeight="15" x14ac:dyDescent="0.25"/>
  <cols>
    <col min="1" max="1" width="4.140625" style="1" customWidth="1"/>
    <col min="2" max="2" width="25.5703125" style="1" customWidth="1"/>
    <col min="3" max="3" width="8.140625" style="1" customWidth="1"/>
    <col min="4" max="4" width="42.7109375" style="1" customWidth="1"/>
    <col min="5" max="5" width="10.85546875" style="1" customWidth="1"/>
    <col min="6" max="6" width="24.42578125" style="1" customWidth="1"/>
    <col min="7" max="7" width="23.5703125" style="1" customWidth="1"/>
    <col min="8" max="8" width="17.7109375" style="1" customWidth="1"/>
    <col min="9" max="9" width="18.42578125" style="1" customWidth="1"/>
    <col min="10" max="10" width="15.85546875" style="1" customWidth="1"/>
    <col min="11" max="14" width="7.28515625" style="1" customWidth="1"/>
    <col min="15" max="15" width="22.5703125" style="1" customWidth="1"/>
    <col min="16" max="16" width="17.85546875" style="1" customWidth="1"/>
    <col min="17" max="17" width="19.7109375" style="1" customWidth="1"/>
    <col min="18" max="18" width="21.7109375" style="1" customWidth="1"/>
    <col min="19" max="19" width="25.42578125" style="1" customWidth="1"/>
    <col min="20" max="22" width="16.5703125" style="1" customWidth="1"/>
    <col min="23" max="23" width="40.28515625" style="1" customWidth="1"/>
    <col min="24" max="24" width="21.28515625" style="1" customWidth="1"/>
    <col min="25" max="27" width="16.5703125" style="1" customWidth="1"/>
    <col min="28" max="28" width="33.42578125" style="1" customWidth="1"/>
    <col min="29" max="29" width="16.5703125" style="1" customWidth="1"/>
    <col min="30" max="32" width="16.5703125" style="1" hidden="1" customWidth="1"/>
    <col min="33" max="33" width="43.7109375" style="1" hidden="1" customWidth="1"/>
    <col min="34" max="34" width="16.5703125" style="1" hidden="1" customWidth="1"/>
    <col min="35" max="36" width="22" style="1" hidden="1" customWidth="1"/>
    <col min="37" max="37" width="16.5703125" style="1" hidden="1" customWidth="1"/>
    <col min="38" max="38" width="34.85546875" style="1" hidden="1" customWidth="1"/>
    <col min="39" max="39" width="16.5703125" style="1" hidden="1" customWidth="1"/>
    <col min="40" max="41" width="16.5703125" style="1" customWidth="1"/>
    <col min="42" max="42" width="21.5703125" style="1" customWidth="1"/>
    <col min="43" max="43" width="39.42578125" style="1" customWidth="1"/>
    <col min="44" max="16384" width="10.85546875" style="1"/>
  </cols>
  <sheetData>
    <row r="1" spans="1:43" s="30" customFormat="1" ht="70.5" customHeight="1" x14ac:dyDescent="0.25">
      <c r="A1" s="112" t="s">
        <v>0</v>
      </c>
      <c r="B1" s="113"/>
      <c r="C1" s="113"/>
      <c r="D1" s="113"/>
      <c r="E1" s="113"/>
      <c r="F1" s="113"/>
      <c r="G1" s="113"/>
      <c r="H1" s="113"/>
      <c r="I1" s="113"/>
      <c r="J1" s="113"/>
      <c r="K1" s="135" t="s">
        <v>1</v>
      </c>
      <c r="L1" s="136"/>
      <c r="M1" s="136"/>
      <c r="N1" s="136"/>
      <c r="O1" s="136"/>
    </row>
    <row r="2" spans="1:43" s="32" customFormat="1" ht="23.45" customHeight="1" x14ac:dyDescent="0.25">
      <c r="A2" s="115" t="s">
        <v>2</v>
      </c>
      <c r="B2" s="116"/>
      <c r="C2" s="116"/>
      <c r="D2" s="116"/>
      <c r="E2" s="116"/>
      <c r="F2" s="116"/>
      <c r="G2" s="116"/>
      <c r="H2" s="116"/>
      <c r="I2" s="116"/>
      <c r="J2" s="116"/>
      <c r="K2" s="31"/>
      <c r="L2" s="31"/>
      <c r="M2" s="31"/>
      <c r="N2" s="31"/>
      <c r="O2" s="31"/>
    </row>
    <row r="3" spans="1:43" s="30" customFormat="1" x14ac:dyDescent="0.25"/>
    <row r="4" spans="1:43" s="30" customFormat="1" ht="29.1" customHeight="1" x14ac:dyDescent="0.25">
      <c r="A4" s="117" t="s">
        <v>3</v>
      </c>
      <c r="B4" s="118"/>
      <c r="C4" s="123" t="s">
        <v>4</v>
      </c>
      <c r="D4" s="124"/>
      <c r="E4" s="129" t="s">
        <v>5</v>
      </c>
      <c r="F4" s="130"/>
      <c r="G4" s="130"/>
      <c r="H4" s="130"/>
      <c r="I4" s="130"/>
      <c r="J4" s="131"/>
    </row>
    <row r="5" spans="1:43" s="30" customFormat="1" ht="15" customHeight="1" x14ac:dyDescent="0.25">
      <c r="A5" s="119"/>
      <c r="B5" s="120"/>
      <c r="C5" s="125"/>
      <c r="D5" s="126"/>
      <c r="E5" s="2" t="s">
        <v>6</v>
      </c>
      <c r="F5" s="2" t="s">
        <v>7</v>
      </c>
      <c r="G5" s="129" t="s">
        <v>8</v>
      </c>
      <c r="H5" s="130"/>
      <c r="I5" s="130"/>
      <c r="J5" s="131"/>
    </row>
    <row r="6" spans="1:43" s="30" customFormat="1" x14ac:dyDescent="0.25">
      <c r="A6" s="119"/>
      <c r="B6" s="120"/>
      <c r="C6" s="125"/>
      <c r="D6" s="126"/>
      <c r="E6" s="33">
        <v>1</v>
      </c>
      <c r="F6" s="33" t="s">
        <v>9</v>
      </c>
      <c r="G6" s="132" t="s">
        <v>10</v>
      </c>
      <c r="H6" s="132"/>
      <c r="I6" s="132"/>
      <c r="J6" s="132"/>
    </row>
    <row r="7" spans="1:43" s="30" customFormat="1" ht="74.25" customHeight="1" x14ac:dyDescent="0.25">
      <c r="A7" s="119"/>
      <c r="B7" s="120"/>
      <c r="C7" s="125"/>
      <c r="D7" s="126"/>
      <c r="E7" s="22">
        <v>2</v>
      </c>
      <c r="F7" s="22" t="s">
        <v>11</v>
      </c>
      <c r="G7" s="132" t="s">
        <v>12</v>
      </c>
      <c r="H7" s="132"/>
      <c r="I7" s="132"/>
      <c r="J7" s="132"/>
    </row>
    <row r="8" spans="1:43" s="30" customFormat="1" ht="65.25" customHeight="1" x14ac:dyDescent="0.25">
      <c r="A8" s="121"/>
      <c r="B8" s="122"/>
      <c r="C8" s="127"/>
      <c r="D8" s="128"/>
      <c r="E8" s="33">
        <v>3</v>
      </c>
      <c r="F8" s="33" t="s">
        <v>13</v>
      </c>
      <c r="G8" s="133" t="s">
        <v>14</v>
      </c>
      <c r="H8" s="134"/>
      <c r="I8" s="134"/>
      <c r="J8" s="134"/>
    </row>
    <row r="9" spans="1:43" s="30" customFormat="1" ht="65.25" customHeight="1" x14ac:dyDescent="0.25">
      <c r="A9" s="70"/>
      <c r="B9" s="70"/>
      <c r="C9" s="69"/>
      <c r="D9" s="69"/>
      <c r="E9" s="33">
        <v>4</v>
      </c>
      <c r="F9" s="33" t="s">
        <v>15</v>
      </c>
      <c r="G9" s="133" t="s">
        <v>16</v>
      </c>
      <c r="H9" s="134"/>
      <c r="I9" s="134"/>
      <c r="J9" s="134"/>
    </row>
    <row r="10" spans="1:43" s="30" customFormat="1" ht="65.25" customHeight="1" x14ac:dyDescent="0.25">
      <c r="A10" s="70"/>
      <c r="B10" s="70"/>
      <c r="C10" s="69"/>
      <c r="D10" s="69"/>
      <c r="E10" s="33">
        <v>5</v>
      </c>
      <c r="F10" s="33" t="s">
        <v>17</v>
      </c>
      <c r="G10" s="137" t="s">
        <v>18</v>
      </c>
      <c r="H10" s="138"/>
      <c r="I10" s="138"/>
      <c r="J10" s="139"/>
    </row>
    <row r="11" spans="1:43" s="30" customFormat="1" x14ac:dyDescent="0.25"/>
    <row r="12" spans="1:43" ht="14.45" customHeight="1" x14ac:dyDescent="0.25">
      <c r="A12" s="111" t="s">
        <v>19</v>
      </c>
      <c r="B12" s="111"/>
      <c r="C12" s="111" t="s">
        <v>20</v>
      </c>
      <c r="D12" s="111"/>
      <c r="E12" s="111"/>
      <c r="F12" s="114" t="s">
        <v>21</v>
      </c>
      <c r="G12" s="114"/>
      <c r="H12" s="114"/>
      <c r="I12" s="114"/>
      <c r="J12" s="114"/>
      <c r="K12" s="114"/>
      <c r="L12" s="114"/>
      <c r="M12" s="114"/>
      <c r="N12" s="114"/>
      <c r="O12" s="114"/>
      <c r="P12" s="114"/>
      <c r="Q12" s="111" t="s">
        <v>22</v>
      </c>
      <c r="R12" s="111"/>
      <c r="S12" s="111"/>
      <c r="T12" s="81" t="s">
        <v>23</v>
      </c>
      <c r="U12" s="82"/>
      <c r="V12" s="82"/>
      <c r="W12" s="82"/>
      <c r="X12" s="83"/>
      <c r="Y12" s="87" t="s">
        <v>24</v>
      </c>
      <c r="Z12" s="88"/>
      <c r="AA12" s="88"/>
      <c r="AB12" s="88"/>
      <c r="AC12" s="89"/>
      <c r="AD12" s="93" t="s">
        <v>25</v>
      </c>
      <c r="AE12" s="94"/>
      <c r="AF12" s="94"/>
      <c r="AG12" s="94"/>
      <c r="AH12" s="95"/>
      <c r="AI12" s="99" t="s">
        <v>26</v>
      </c>
      <c r="AJ12" s="100"/>
      <c r="AK12" s="100"/>
      <c r="AL12" s="100"/>
      <c r="AM12" s="101"/>
      <c r="AN12" s="105" t="s">
        <v>27</v>
      </c>
      <c r="AO12" s="106"/>
      <c r="AP12" s="106"/>
      <c r="AQ12" s="107"/>
    </row>
    <row r="13" spans="1:43" ht="14.45" customHeight="1" x14ac:dyDescent="0.25">
      <c r="A13" s="111"/>
      <c r="B13" s="111"/>
      <c r="C13" s="111"/>
      <c r="D13" s="111"/>
      <c r="E13" s="111"/>
      <c r="F13" s="114"/>
      <c r="G13" s="114"/>
      <c r="H13" s="114"/>
      <c r="I13" s="114"/>
      <c r="J13" s="114"/>
      <c r="K13" s="114"/>
      <c r="L13" s="114"/>
      <c r="M13" s="114"/>
      <c r="N13" s="114"/>
      <c r="O13" s="114"/>
      <c r="P13" s="114"/>
      <c r="Q13" s="111"/>
      <c r="R13" s="111"/>
      <c r="S13" s="111"/>
      <c r="T13" s="84"/>
      <c r="U13" s="85"/>
      <c r="V13" s="85"/>
      <c r="W13" s="85"/>
      <c r="X13" s="86"/>
      <c r="Y13" s="90"/>
      <c r="Z13" s="91"/>
      <c r="AA13" s="91"/>
      <c r="AB13" s="91"/>
      <c r="AC13" s="92"/>
      <c r="AD13" s="96"/>
      <c r="AE13" s="97"/>
      <c r="AF13" s="97"/>
      <c r="AG13" s="97"/>
      <c r="AH13" s="98"/>
      <c r="AI13" s="102"/>
      <c r="AJ13" s="103"/>
      <c r="AK13" s="103"/>
      <c r="AL13" s="103"/>
      <c r="AM13" s="104"/>
      <c r="AN13" s="108"/>
      <c r="AO13" s="109"/>
      <c r="AP13" s="109"/>
      <c r="AQ13" s="110"/>
    </row>
    <row r="14" spans="1:43" ht="45" x14ac:dyDescent="0.25">
      <c r="A14" s="2" t="s">
        <v>28</v>
      </c>
      <c r="B14" s="2" t="s">
        <v>29</v>
      </c>
      <c r="C14" s="2" t="s">
        <v>30</v>
      </c>
      <c r="D14" s="2" t="s">
        <v>31</v>
      </c>
      <c r="E14" s="2" t="s">
        <v>32</v>
      </c>
      <c r="F14" s="20" t="s">
        <v>33</v>
      </c>
      <c r="G14" s="20" t="s">
        <v>34</v>
      </c>
      <c r="H14" s="20" t="s">
        <v>35</v>
      </c>
      <c r="I14" s="20" t="s">
        <v>36</v>
      </c>
      <c r="J14" s="20" t="s">
        <v>37</v>
      </c>
      <c r="K14" s="20" t="s">
        <v>38</v>
      </c>
      <c r="L14" s="20" t="s">
        <v>39</v>
      </c>
      <c r="M14" s="20" t="s">
        <v>40</v>
      </c>
      <c r="N14" s="20" t="s">
        <v>41</v>
      </c>
      <c r="O14" s="20" t="s">
        <v>42</v>
      </c>
      <c r="P14" s="20" t="s">
        <v>43</v>
      </c>
      <c r="Q14" s="2" t="s">
        <v>44</v>
      </c>
      <c r="R14" s="2" t="s">
        <v>45</v>
      </c>
      <c r="S14" s="2" t="s">
        <v>46</v>
      </c>
      <c r="T14" s="3" t="s">
        <v>47</v>
      </c>
      <c r="U14" s="3" t="s">
        <v>48</v>
      </c>
      <c r="V14" s="3" t="s">
        <v>49</v>
      </c>
      <c r="W14" s="3" t="s">
        <v>50</v>
      </c>
      <c r="X14" s="3" t="s">
        <v>51</v>
      </c>
      <c r="Y14" s="23" t="s">
        <v>47</v>
      </c>
      <c r="Z14" s="23" t="s">
        <v>48</v>
      </c>
      <c r="AA14" s="23" t="s">
        <v>49</v>
      </c>
      <c r="AB14" s="23" t="s">
        <v>50</v>
      </c>
      <c r="AC14" s="23" t="s">
        <v>51</v>
      </c>
      <c r="AD14" s="24" t="s">
        <v>47</v>
      </c>
      <c r="AE14" s="24" t="s">
        <v>48</v>
      </c>
      <c r="AF14" s="24" t="s">
        <v>49</v>
      </c>
      <c r="AG14" s="24" t="s">
        <v>50</v>
      </c>
      <c r="AH14" s="24" t="s">
        <v>51</v>
      </c>
      <c r="AI14" s="25" t="s">
        <v>47</v>
      </c>
      <c r="AJ14" s="25" t="s">
        <v>48</v>
      </c>
      <c r="AK14" s="25" t="s">
        <v>49</v>
      </c>
      <c r="AL14" s="25" t="s">
        <v>50</v>
      </c>
      <c r="AM14" s="25" t="s">
        <v>51</v>
      </c>
      <c r="AN14" s="4" t="s">
        <v>47</v>
      </c>
      <c r="AO14" s="4" t="s">
        <v>48</v>
      </c>
      <c r="AP14" s="4" t="s">
        <v>49</v>
      </c>
      <c r="AQ14" s="4" t="s">
        <v>50</v>
      </c>
    </row>
    <row r="15" spans="1:43" s="28" customFormat="1" ht="180" x14ac:dyDescent="0.25">
      <c r="A15" s="40">
        <v>1</v>
      </c>
      <c r="B15" s="40" t="s">
        <v>52</v>
      </c>
      <c r="C15" s="26" t="s">
        <v>53</v>
      </c>
      <c r="D15" s="21" t="s">
        <v>54</v>
      </c>
      <c r="E15" s="21" t="s">
        <v>55</v>
      </c>
      <c r="F15" s="21" t="s">
        <v>56</v>
      </c>
      <c r="G15" s="21" t="s">
        <v>57</v>
      </c>
      <c r="H15" s="29" t="s">
        <v>58</v>
      </c>
      <c r="I15" s="21" t="s">
        <v>59</v>
      </c>
      <c r="J15" s="41" t="s">
        <v>60</v>
      </c>
      <c r="K15" s="34">
        <v>0.1</v>
      </c>
      <c r="L15" s="34">
        <v>0.25</v>
      </c>
      <c r="M15" s="34">
        <v>0.5</v>
      </c>
      <c r="N15" s="34">
        <v>0.8</v>
      </c>
      <c r="O15" s="34">
        <v>0.8</v>
      </c>
      <c r="P15" s="21" t="s">
        <v>61</v>
      </c>
      <c r="Q15" s="21" t="s">
        <v>62</v>
      </c>
      <c r="R15" s="21" t="s">
        <v>63</v>
      </c>
      <c r="S15" s="21" t="s">
        <v>64</v>
      </c>
      <c r="T15" s="42">
        <v>0.1</v>
      </c>
      <c r="U15" s="57">
        <v>0.26</v>
      </c>
      <c r="V15" s="29">
        <f>IF(U15/T15&gt;100%,100%,U15/T15)</f>
        <v>1</v>
      </c>
      <c r="W15" s="21" t="s">
        <v>65</v>
      </c>
      <c r="X15" s="21" t="s">
        <v>66</v>
      </c>
      <c r="Y15" s="42">
        <v>0.25</v>
      </c>
      <c r="Z15" s="57">
        <v>0.26</v>
      </c>
      <c r="AA15" s="71">
        <f>IF(Z15/Y15&gt;100%,100%,Z15/Y15)</f>
        <v>1</v>
      </c>
      <c r="AB15" s="21" t="s">
        <v>67</v>
      </c>
      <c r="AC15" s="21" t="s">
        <v>68</v>
      </c>
      <c r="AD15" s="42">
        <v>0.5</v>
      </c>
      <c r="AE15" s="21"/>
      <c r="AF15" s="21">
        <f>IF(AE15/AD15&gt;100%,100%,AE15/AD15)</f>
        <v>0</v>
      </c>
      <c r="AG15" s="21"/>
      <c r="AH15" s="21"/>
      <c r="AI15" s="42">
        <v>0.8</v>
      </c>
      <c r="AJ15" s="21"/>
      <c r="AK15" s="21">
        <f>IF(AJ15/AI15&gt;100%,100%,AJ15/AI15)</f>
        <v>0</v>
      </c>
      <c r="AL15" s="21"/>
      <c r="AM15" s="21"/>
      <c r="AN15" s="54">
        <f>O15</f>
        <v>0.8</v>
      </c>
      <c r="AO15" s="57">
        <v>0.26</v>
      </c>
      <c r="AP15" s="59">
        <f t="shared" ref="AP15:AP20" si="0">IF(AO15/AN15&gt;100%,100%,AO15/AN15)</f>
        <v>0.32500000000000001</v>
      </c>
      <c r="AQ15" s="21" t="s">
        <v>67</v>
      </c>
    </row>
    <row r="16" spans="1:43" s="39" customFormat="1" ht="195" x14ac:dyDescent="0.25">
      <c r="A16" s="40">
        <v>1</v>
      </c>
      <c r="B16" s="40" t="s">
        <v>52</v>
      </c>
      <c r="C16" s="37" t="s">
        <v>69</v>
      </c>
      <c r="D16" s="41" t="s">
        <v>70</v>
      </c>
      <c r="E16" s="36" t="s">
        <v>71</v>
      </c>
      <c r="F16" s="41" t="s">
        <v>72</v>
      </c>
      <c r="G16" s="22" t="s">
        <v>73</v>
      </c>
      <c r="H16" s="29" t="s">
        <v>74</v>
      </c>
      <c r="I16" s="36" t="s">
        <v>75</v>
      </c>
      <c r="J16" s="41" t="s">
        <v>73</v>
      </c>
      <c r="K16" s="35">
        <v>1</v>
      </c>
      <c r="L16" s="38">
        <v>1</v>
      </c>
      <c r="M16" s="38">
        <v>1</v>
      </c>
      <c r="N16" s="38">
        <v>1</v>
      </c>
      <c r="O16" s="38">
        <v>4</v>
      </c>
      <c r="P16" s="36" t="s">
        <v>61</v>
      </c>
      <c r="Q16" s="36" t="s">
        <v>76</v>
      </c>
      <c r="R16" s="36" t="s">
        <v>77</v>
      </c>
      <c r="S16" s="36" t="s">
        <v>64</v>
      </c>
      <c r="T16" s="27">
        <v>1</v>
      </c>
      <c r="U16" s="27">
        <v>1</v>
      </c>
      <c r="V16" s="59">
        <f t="shared" ref="V16:V21" si="1">IF(U16/T16&gt;100%,100%,U16/T16)</f>
        <v>1</v>
      </c>
      <c r="W16" s="36" t="s">
        <v>78</v>
      </c>
      <c r="X16" s="36" t="s">
        <v>79</v>
      </c>
      <c r="Y16" s="43">
        <v>1</v>
      </c>
      <c r="Z16" s="36">
        <v>1</v>
      </c>
      <c r="AA16" s="71">
        <f>IF(Z16/Y16&gt;100%,100%,Z16/Y16)</f>
        <v>1</v>
      </c>
      <c r="AB16" s="36" t="s">
        <v>78</v>
      </c>
      <c r="AC16" s="36" t="s">
        <v>79</v>
      </c>
      <c r="AD16" s="43">
        <v>1</v>
      </c>
      <c r="AE16" s="36"/>
      <c r="AF16" s="36"/>
      <c r="AG16" s="36"/>
      <c r="AH16" s="36"/>
      <c r="AI16" s="43">
        <v>1</v>
      </c>
      <c r="AJ16" s="36"/>
      <c r="AK16" s="36"/>
      <c r="AL16" s="36"/>
      <c r="AM16" s="36"/>
      <c r="AN16" s="36">
        <f t="shared" ref="AN16:AN17" si="2">O16</f>
        <v>4</v>
      </c>
      <c r="AO16" s="79">
        <f>SUM(U16,Z16,AE16,AJ16)</f>
        <v>2</v>
      </c>
      <c r="AP16" s="59">
        <f t="shared" si="0"/>
        <v>0.5</v>
      </c>
      <c r="AQ16" s="36" t="s">
        <v>78</v>
      </c>
    </row>
    <row r="17" spans="1:43" s="39" customFormat="1" ht="138" customHeight="1" x14ac:dyDescent="0.25">
      <c r="A17" s="40">
        <v>1</v>
      </c>
      <c r="B17" s="40" t="s">
        <v>52</v>
      </c>
      <c r="C17" s="37" t="s">
        <v>80</v>
      </c>
      <c r="D17" s="41" t="s">
        <v>81</v>
      </c>
      <c r="E17" s="36" t="s">
        <v>55</v>
      </c>
      <c r="F17" s="41" t="s">
        <v>82</v>
      </c>
      <c r="G17" s="22" t="s">
        <v>83</v>
      </c>
      <c r="H17" s="29" t="s">
        <v>84</v>
      </c>
      <c r="I17" s="36" t="s">
        <v>75</v>
      </c>
      <c r="J17" s="41" t="s">
        <v>85</v>
      </c>
      <c r="K17" s="35">
        <v>0</v>
      </c>
      <c r="L17" s="38">
        <v>0</v>
      </c>
      <c r="M17" s="38">
        <v>0</v>
      </c>
      <c r="N17" s="38">
        <v>1</v>
      </c>
      <c r="O17" s="38">
        <v>1</v>
      </c>
      <c r="P17" s="36" t="s">
        <v>61</v>
      </c>
      <c r="Q17" s="36" t="s">
        <v>86</v>
      </c>
      <c r="R17" s="36" t="s">
        <v>87</v>
      </c>
      <c r="S17" s="36" t="s">
        <v>64</v>
      </c>
      <c r="T17" s="43">
        <v>0</v>
      </c>
      <c r="U17" s="36" t="s">
        <v>88</v>
      </c>
      <c r="V17" s="36" t="s">
        <v>88</v>
      </c>
      <c r="W17" s="36" t="s">
        <v>88</v>
      </c>
      <c r="X17" s="36" t="s">
        <v>88</v>
      </c>
      <c r="Y17" s="43">
        <v>0</v>
      </c>
      <c r="Z17" s="36" t="s">
        <v>89</v>
      </c>
      <c r="AA17" s="36" t="s">
        <v>89</v>
      </c>
      <c r="AB17" s="36" t="s">
        <v>89</v>
      </c>
      <c r="AC17" s="36" t="s">
        <v>89</v>
      </c>
      <c r="AD17" s="43">
        <v>0</v>
      </c>
      <c r="AE17" s="36"/>
      <c r="AF17" s="36"/>
      <c r="AG17" s="36"/>
      <c r="AH17" s="36"/>
      <c r="AI17" s="43">
        <v>1</v>
      </c>
      <c r="AJ17" s="36"/>
      <c r="AK17" s="36"/>
      <c r="AL17" s="36"/>
      <c r="AM17" s="36"/>
      <c r="AN17" s="36">
        <f t="shared" si="2"/>
        <v>1</v>
      </c>
      <c r="AO17" s="36" t="s">
        <v>88</v>
      </c>
      <c r="AP17" s="59" t="s">
        <v>88</v>
      </c>
      <c r="AQ17" s="36" t="s">
        <v>90</v>
      </c>
    </row>
    <row r="18" spans="1:43" s="39" customFormat="1" ht="270" x14ac:dyDescent="0.25">
      <c r="A18" s="40">
        <v>1</v>
      </c>
      <c r="B18" s="40" t="s">
        <v>52</v>
      </c>
      <c r="C18" s="37" t="s">
        <v>91</v>
      </c>
      <c r="D18" s="41" t="s">
        <v>92</v>
      </c>
      <c r="E18" s="36" t="s">
        <v>55</v>
      </c>
      <c r="F18" s="41" t="s">
        <v>93</v>
      </c>
      <c r="G18" s="22" t="s">
        <v>94</v>
      </c>
      <c r="H18" s="29" t="s">
        <v>95</v>
      </c>
      <c r="I18" s="36" t="s">
        <v>75</v>
      </c>
      <c r="J18" s="41" t="s">
        <v>85</v>
      </c>
      <c r="K18" s="35">
        <v>1</v>
      </c>
      <c r="L18" s="38">
        <v>1</v>
      </c>
      <c r="M18" s="38">
        <v>1</v>
      </c>
      <c r="N18" s="38">
        <v>1</v>
      </c>
      <c r="O18" s="38">
        <v>4</v>
      </c>
      <c r="P18" s="36" t="s">
        <v>61</v>
      </c>
      <c r="Q18" s="36" t="s">
        <v>96</v>
      </c>
      <c r="R18" s="36" t="s">
        <v>87</v>
      </c>
      <c r="S18" s="36" t="s">
        <v>64</v>
      </c>
      <c r="T18" s="27">
        <v>1</v>
      </c>
      <c r="U18" s="27">
        <v>1</v>
      </c>
      <c r="V18" s="59">
        <f t="shared" si="1"/>
        <v>1</v>
      </c>
      <c r="W18" s="36" t="s">
        <v>97</v>
      </c>
      <c r="X18" s="36" t="s">
        <v>98</v>
      </c>
      <c r="Y18" s="43">
        <f t="shared" ref="Y18:Y21" si="3">L18</f>
        <v>1</v>
      </c>
      <c r="Z18" s="36">
        <v>1</v>
      </c>
      <c r="AA18" s="72">
        <f t="shared" ref="AA18:AA21" si="4">IF(Z18/Y18&gt;100%,100%,Z18/Y18)</f>
        <v>1</v>
      </c>
      <c r="AB18" s="36" t="s">
        <v>99</v>
      </c>
      <c r="AC18" s="36" t="s">
        <v>98</v>
      </c>
      <c r="AD18" s="43">
        <f t="shared" ref="AD18:AD21" si="5">M18</f>
        <v>1</v>
      </c>
      <c r="AE18" s="36"/>
      <c r="AF18" s="36">
        <f t="shared" ref="AF18:AF21" si="6">IF(AE18/AD18&gt;100%,100%,AE18/AD18)</f>
        <v>0</v>
      </c>
      <c r="AG18" s="36"/>
      <c r="AH18" s="36"/>
      <c r="AI18" s="43">
        <f t="shared" ref="AI18:AI21" si="7">N18</f>
        <v>1</v>
      </c>
      <c r="AJ18" s="36"/>
      <c r="AK18" s="36">
        <f t="shared" ref="AK18:AK21" si="8">IF(AJ18/AI18&gt;100%,100%,AJ18/AI18)</f>
        <v>0</v>
      </c>
      <c r="AL18" s="36"/>
      <c r="AM18" s="36"/>
      <c r="AN18" s="36">
        <f t="shared" ref="AN18:AN21" si="9">O18</f>
        <v>4</v>
      </c>
      <c r="AO18" s="79">
        <f>SUM(U18,Z18,AE18,AJ18)</f>
        <v>2</v>
      </c>
      <c r="AP18" s="59">
        <f t="shared" si="0"/>
        <v>0.5</v>
      </c>
      <c r="AQ18" s="36" t="s">
        <v>99</v>
      </c>
    </row>
    <row r="19" spans="1:43" s="39" customFormat="1" ht="345" x14ac:dyDescent="0.25">
      <c r="A19" s="40">
        <v>2</v>
      </c>
      <c r="B19" s="40" t="s">
        <v>100</v>
      </c>
      <c r="C19" s="37" t="s">
        <v>101</v>
      </c>
      <c r="D19" s="41" t="s">
        <v>102</v>
      </c>
      <c r="E19" s="36" t="s">
        <v>55</v>
      </c>
      <c r="F19" s="41" t="s">
        <v>103</v>
      </c>
      <c r="G19" s="22" t="s">
        <v>104</v>
      </c>
      <c r="H19" s="29" t="s">
        <v>105</v>
      </c>
      <c r="I19" s="36" t="s">
        <v>106</v>
      </c>
      <c r="J19" s="41" t="s">
        <v>107</v>
      </c>
      <c r="K19" s="55">
        <v>1</v>
      </c>
      <c r="L19" s="55">
        <v>1</v>
      </c>
      <c r="M19" s="55">
        <v>1</v>
      </c>
      <c r="N19" s="55">
        <v>1</v>
      </c>
      <c r="O19" s="53">
        <v>1</v>
      </c>
      <c r="P19" s="36" t="s">
        <v>61</v>
      </c>
      <c r="Q19" s="36" t="s">
        <v>108</v>
      </c>
      <c r="R19" s="36" t="s">
        <v>109</v>
      </c>
      <c r="S19" s="36" t="s">
        <v>64</v>
      </c>
      <c r="T19" s="46">
        <v>1</v>
      </c>
      <c r="U19" s="58">
        <v>1</v>
      </c>
      <c r="V19" s="59">
        <f>IF(U19/T19&gt;100%,100%,U19/T19)</f>
        <v>1</v>
      </c>
      <c r="W19" s="36" t="s">
        <v>110</v>
      </c>
      <c r="X19" s="36" t="s">
        <v>111</v>
      </c>
      <c r="Y19" s="46">
        <v>1</v>
      </c>
      <c r="Z19" s="80">
        <v>1</v>
      </c>
      <c r="AA19" s="72">
        <f>IF(Z19/Y19&gt;100%,100%,Z19/Y19)</f>
        <v>1</v>
      </c>
      <c r="AB19" s="36" t="s">
        <v>112</v>
      </c>
      <c r="AC19" s="36" t="s">
        <v>111</v>
      </c>
      <c r="AD19" s="46">
        <v>1</v>
      </c>
      <c r="AE19" s="36"/>
      <c r="AF19" s="36">
        <f>IF(AE19/AD19&gt;100%,100%,AE19/AD19)</f>
        <v>0</v>
      </c>
      <c r="AG19" s="36"/>
      <c r="AH19" s="36"/>
      <c r="AI19" s="46">
        <v>1</v>
      </c>
      <c r="AJ19" s="36"/>
      <c r="AK19" s="36">
        <f>IF(AJ19/AI19&gt;100%,100%,AJ19/AI19)</f>
        <v>0</v>
      </c>
      <c r="AL19" s="36"/>
      <c r="AM19" s="36"/>
      <c r="AN19" s="54">
        <f t="shared" si="9"/>
        <v>1</v>
      </c>
      <c r="AO19" s="58">
        <f>AVERAGE(U19,Z19,AE19,AJ19)</f>
        <v>1</v>
      </c>
      <c r="AP19" s="59">
        <f t="shared" si="0"/>
        <v>1</v>
      </c>
      <c r="AQ19" s="36" t="s">
        <v>113</v>
      </c>
    </row>
    <row r="20" spans="1:43" s="39" customFormat="1" ht="135" x14ac:dyDescent="0.25">
      <c r="A20" s="40">
        <v>2</v>
      </c>
      <c r="B20" s="40" t="s">
        <v>100</v>
      </c>
      <c r="C20" s="37" t="s">
        <v>114</v>
      </c>
      <c r="D20" s="41" t="s">
        <v>115</v>
      </c>
      <c r="E20" s="36" t="s">
        <v>55</v>
      </c>
      <c r="F20" s="41" t="s">
        <v>116</v>
      </c>
      <c r="G20" s="22" t="s">
        <v>117</v>
      </c>
      <c r="H20" s="29" t="s">
        <v>118</v>
      </c>
      <c r="I20" s="36" t="s">
        <v>75</v>
      </c>
      <c r="J20" s="41" t="s">
        <v>85</v>
      </c>
      <c r="K20" s="35">
        <v>3</v>
      </c>
      <c r="L20" s="38">
        <v>3</v>
      </c>
      <c r="M20" s="38">
        <v>3</v>
      </c>
      <c r="N20" s="38">
        <v>3</v>
      </c>
      <c r="O20" s="38">
        <v>12</v>
      </c>
      <c r="P20" s="36" t="s">
        <v>61</v>
      </c>
      <c r="Q20" s="36" t="s">
        <v>119</v>
      </c>
      <c r="R20" s="36" t="s">
        <v>120</v>
      </c>
      <c r="S20" s="36" t="s">
        <v>64</v>
      </c>
      <c r="T20" s="27">
        <v>3</v>
      </c>
      <c r="U20" s="36">
        <v>3</v>
      </c>
      <c r="V20" s="59">
        <f t="shared" si="1"/>
        <v>1</v>
      </c>
      <c r="W20" s="36" t="s">
        <v>121</v>
      </c>
      <c r="X20" s="36" t="s">
        <v>122</v>
      </c>
      <c r="Y20" s="43">
        <f t="shared" si="3"/>
        <v>3</v>
      </c>
      <c r="Z20" s="36">
        <v>3</v>
      </c>
      <c r="AA20" s="72">
        <f t="shared" si="4"/>
        <v>1</v>
      </c>
      <c r="AB20" s="36" t="s">
        <v>123</v>
      </c>
      <c r="AC20" s="36" t="s">
        <v>122</v>
      </c>
      <c r="AD20" s="43">
        <f t="shared" si="5"/>
        <v>3</v>
      </c>
      <c r="AE20" s="36"/>
      <c r="AF20" s="36">
        <f t="shared" si="6"/>
        <v>0</v>
      </c>
      <c r="AG20" s="36"/>
      <c r="AH20" s="36"/>
      <c r="AI20" s="43">
        <f t="shared" si="7"/>
        <v>3</v>
      </c>
      <c r="AJ20" s="36"/>
      <c r="AK20" s="36">
        <f t="shared" si="8"/>
        <v>0</v>
      </c>
      <c r="AL20" s="36"/>
      <c r="AM20" s="36"/>
      <c r="AN20" s="36">
        <f t="shared" si="9"/>
        <v>12</v>
      </c>
      <c r="AO20" s="36">
        <f>SUM(U20,Z20,AE20,AJ20)</f>
        <v>6</v>
      </c>
      <c r="AP20" s="59">
        <f t="shared" si="0"/>
        <v>0.5</v>
      </c>
      <c r="AQ20" s="36" t="s">
        <v>123</v>
      </c>
    </row>
    <row r="21" spans="1:43" s="39" customFormat="1" ht="330" x14ac:dyDescent="0.25">
      <c r="A21" s="40">
        <v>2</v>
      </c>
      <c r="B21" s="40" t="s">
        <v>100</v>
      </c>
      <c r="C21" s="37" t="s">
        <v>124</v>
      </c>
      <c r="D21" s="41" t="s">
        <v>125</v>
      </c>
      <c r="E21" s="36" t="s">
        <v>55</v>
      </c>
      <c r="F21" s="41" t="s">
        <v>126</v>
      </c>
      <c r="G21" s="22" t="s">
        <v>127</v>
      </c>
      <c r="H21" s="29" t="s">
        <v>128</v>
      </c>
      <c r="I21" s="36" t="s">
        <v>75</v>
      </c>
      <c r="J21" s="41" t="s">
        <v>85</v>
      </c>
      <c r="K21" s="35">
        <v>13</v>
      </c>
      <c r="L21" s="38">
        <v>13</v>
      </c>
      <c r="M21" s="38">
        <v>13</v>
      </c>
      <c r="N21" s="38">
        <v>13</v>
      </c>
      <c r="O21" s="38">
        <v>52</v>
      </c>
      <c r="P21" s="36" t="s">
        <v>61</v>
      </c>
      <c r="Q21" s="36" t="s">
        <v>129</v>
      </c>
      <c r="R21" s="36" t="s">
        <v>120</v>
      </c>
      <c r="S21" s="36" t="s">
        <v>64</v>
      </c>
      <c r="T21" s="27">
        <v>13</v>
      </c>
      <c r="U21" s="36">
        <v>13</v>
      </c>
      <c r="V21" s="59">
        <f t="shared" si="1"/>
        <v>1</v>
      </c>
      <c r="W21" s="36" t="s">
        <v>130</v>
      </c>
      <c r="X21" s="36" t="s">
        <v>131</v>
      </c>
      <c r="Y21" s="43">
        <f t="shared" si="3"/>
        <v>13</v>
      </c>
      <c r="Z21" s="36">
        <v>3</v>
      </c>
      <c r="AA21" s="72">
        <f t="shared" si="4"/>
        <v>0.23076923076923078</v>
      </c>
      <c r="AB21" s="36" t="s">
        <v>132</v>
      </c>
      <c r="AC21" s="36" t="s">
        <v>131</v>
      </c>
      <c r="AD21" s="43">
        <f t="shared" si="5"/>
        <v>13</v>
      </c>
      <c r="AE21" s="36"/>
      <c r="AF21" s="36">
        <f t="shared" si="6"/>
        <v>0</v>
      </c>
      <c r="AG21" s="36"/>
      <c r="AH21" s="36"/>
      <c r="AI21" s="43">
        <f t="shared" si="7"/>
        <v>13</v>
      </c>
      <c r="AJ21" s="36"/>
      <c r="AK21" s="36">
        <f t="shared" si="8"/>
        <v>0</v>
      </c>
      <c r="AL21" s="36"/>
      <c r="AM21" s="36"/>
      <c r="AN21" s="36">
        <f t="shared" si="9"/>
        <v>52</v>
      </c>
      <c r="AO21" s="36">
        <f>SUM(U21,Z21,AE21,AJ21)</f>
        <v>16</v>
      </c>
      <c r="AP21" s="59">
        <f t="shared" ref="AP21:AP23" si="10">IF(AO21/AN21&gt;100%,100%,AO21/AN21)</f>
        <v>0.30769230769230771</v>
      </c>
      <c r="AQ21" s="36" t="s">
        <v>132</v>
      </c>
    </row>
    <row r="22" spans="1:43" s="5" customFormat="1" ht="15.75" x14ac:dyDescent="0.25">
      <c r="A22" s="10"/>
      <c r="B22" s="10"/>
      <c r="C22" s="10"/>
      <c r="D22" s="13" t="s">
        <v>133</v>
      </c>
      <c r="E22" s="10"/>
      <c r="F22" s="10"/>
      <c r="G22" s="10"/>
      <c r="H22" s="10"/>
      <c r="I22" s="10"/>
      <c r="J22" s="10"/>
      <c r="K22" s="15"/>
      <c r="L22" s="15"/>
      <c r="M22" s="15"/>
      <c r="N22" s="15"/>
      <c r="O22" s="15"/>
      <c r="P22" s="10"/>
      <c r="Q22" s="10"/>
      <c r="R22" s="10"/>
      <c r="S22" s="10"/>
      <c r="T22" s="15"/>
      <c r="U22" s="15"/>
      <c r="V22" s="60">
        <f>AVERAGE(V15:V21)*80%</f>
        <v>0.8</v>
      </c>
      <c r="W22" s="15"/>
      <c r="X22" s="15"/>
      <c r="Y22" s="15"/>
      <c r="Z22" s="15"/>
      <c r="AA22" s="77">
        <f>AVERAGE(AA15:AA21)*80%</f>
        <v>0.69743589743589751</v>
      </c>
      <c r="AB22" s="15"/>
      <c r="AC22" s="15"/>
      <c r="AD22" s="15"/>
      <c r="AE22" s="15"/>
      <c r="AF22" s="15">
        <f>AVERAGE(AF15:AF21)*80%</f>
        <v>0</v>
      </c>
      <c r="AG22" s="15"/>
      <c r="AH22" s="15"/>
      <c r="AI22" s="15"/>
      <c r="AJ22" s="15"/>
      <c r="AK22" s="15">
        <f>AVERAGE(AK15:AK21)*80%</f>
        <v>0</v>
      </c>
      <c r="AL22" s="10"/>
      <c r="AM22" s="10"/>
      <c r="AN22" s="16"/>
      <c r="AO22" s="16"/>
      <c r="AP22" s="60">
        <f>AVERAGE(AP15:AP21)*80%</f>
        <v>0.41769230769230775</v>
      </c>
      <c r="AQ22" s="10"/>
    </row>
    <row r="23" spans="1:43" s="28" customFormat="1" ht="210" x14ac:dyDescent="0.25">
      <c r="A23" s="47">
        <v>7</v>
      </c>
      <c r="B23" s="44" t="s">
        <v>134</v>
      </c>
      <c r="C23" s="47" t="s">
        <v>135</v>
      </c>
      <c r="D23" s="44" t="s">
        <v>136</v>
      </c>
      <c r="E23" s="44" t="s">
        <v>137</v>
      </c>
      <c r="F23" s="44" t="s">
        <v>138</v>
      </c>
      <c r="G23" s="44" t="s">
        <v>139</v>
      </c>
      <c r="H23" s="50" t="s">
        <v>140</v>
      </c>
      <c r="I23" s="45" t="s">
        <v>106</v>
      </c>
      <c r="J23" s="44" t="s">
        <v>138</v>
      </c>
      <c r="K23" s="48" t="s">
        <v>88</v>
      </c>
      <c r="L23" s="48">
        <v>0.8</v>
      </c>
      <c r="M23" s="48" t="s">
        <v>88</v>
      </c>
      <c r="N23" s="48">
        <v>0.8</v>
      </c>
      <c r="O23" s="48">
        <v>0.8</v>
      </c>
      <c r="P23" s="44" t="s">
        <v>61</v>
      </c>
      <c r="Q23" s="51" t="s">
        <v>141</v>
      </c>
      <c r="R23" s="51" t="s">
        <v>142</v>
      </c>
      <c r="S23" s="51" t="s">
        <v>143</v>
      </c>
      <c r="T23" s="61" t="str">
        <f>K23</f>
        <v>No programada</v>
      </c>
      <c r="U23" s="62">
        <v>0</v>
      </c>
      <c r="V23" s="63" t="s">
        <v>144</v>
      </c>
      <c r="W23" s="47" t="s">
        <v>88</v>
      </c>
      <c r="X23" s="47" t="s">
        <v>118</v>
      </c>
      <c r="Y23" s="64">
        <f>L23</f>
        <v>0.8</v>
      </c>
      <c r="Z23" s="74">
        <v>0.6</v>
      </c>
      <c r="AA23" s="73">
        <f t="shared" ref="AA23:AA25" si="11">IF(Z23/Y23&gt;100%,100%,Z23/Y23)</f>
        <v>0.74999999999999989</v>
      </c>
      <c r="AB23" s="47" t="s">
        <v>145</v>
      </c>
      <c r="AC23" s="47" t="s">
        <v>146</v>
      </c>
      <c r="AD23" s="35" t="str">
        <f>M23</f>
        <v>No programada</v>
      </c>
      <c r="AE23" s="47"/>
      <c r="AF23" s="22" t="e">
        <f t="shared" ref="AF23:AF25" si="12">IF(AE23/AD23&gt;100%,100%,AE23/AD23)</f>
        <v>#VALUE!</v>
      </c>
      <c r="AG23" s="47"/>
      <c r="AH23" s="47"/>
      <c r="AI23" s="64">
        <f>N23</f>
        <v>0.8</v>
      </c>
      <c r="AJ23" s="47"/>
      <c r="AK23" s="22">
        <f t="shared" ref="AK23:AK25" si="13">IF(AJ23/AI23&gt;100%,100%,AJ23/AI23)</f>
        <v>0</v>
      </c>
      <c r="AL23" s="47"/>
      <c r="AM23" s="47"/>
      <c r="AN23" s="61">
        <f>O23</f>
        <v>0.8</v>
      </c>
      <c r="AO23" s="62">
        <f>AVERAGE(Z23,AE23)</f>
        <v>0.6</v>
      </c>
      <c r="AP23" s="63">
        <f t="shared" si="10"/>
        <v>0.74999999999999989</v>
      </c>
      <c r="AQ23" s="47" t="s">
        <v>145</v>
      </c>
    </row>
    <row r="24" spans="1:43" s="28" customFormat="1" ht="105" x14ac:dyDescent="0.25">
      <c r="A24" s="47">
        <v>7</v>
      </c>
      <c r="B24" s="44" t="s">
        <v>134</v>
      </c>
      <c r="C24" s="47" t="s">
        <v>147</v>
      </c>
      <c r="D24" s="44" t="s">
        <v>148</v>
      </c>
      <c r="E24" s="44" t="s">
        <v>137</v>
      </c>
      <c r="F24" s="44" t="s">
        <v>149</v>
      </c>
      <c r="G24" s="44" t="s">
        <v>150</v>
      </c>
      <c r="H24" s="50" t="s">
        <v>151</v>
      </c>
      <c r="I24" s="45" t="s">
        <v>75</v>
      </c>
      <c r="J24" s="44" t="s">
        <v>149</v>
      </c>
      <c r="K24" s="56">
        <v>0.125</v>
      </c>
      <c r="L24" s="49">
        <v>0.25</v>
      </c>
      <c r="M24" s="56">
        <v>0.625</v>
      </c>
      <c r="N24" s="49">
        <v>0</v>
      </c>
      <c r="O24" s="49">
        <v>1</v>
      </c>
      <c r="P24" s="44" t="s">
        <v>61</v>
      </c>
      <c r="Q24" s="51" t="s">
        <v>152</v>
      </c>
      <c r="R24" s="51" t="s">
        <v>153</v>
      </c>
      <c r="S24" s="51" t="s">
        <v>143</v>
      </c>
      <c r="T24" s="67">
        <f>K24</f>
        <v>0.125</v>
      </c>
      <c r="U24" s="62">
        <v>0.5</v>
      </c>
      <c r="V24" s="63">
        <v>1</v>
      </c>
      <c r="W24" s="47" t="s">
        <v>154</v>
      </c>
      <c r="X24" s="47" t="s">
        <v>155</v>
      </c>
      <c r="Y24" s="64">
        <f>L24</f>
        <v>0.25</v>
      </c>
      <c r="Z24" s="75">
        <v>0.5</v>
      </c>
      <c r="AA24" s="73">
        <f t="shared" si="11"/>
        <v>1</v>
      </c>
      <c r="AB24" s="47" t="s">
        <v>156</v>
      </c>
      <c r="AC24" s="47" t="s">
        <v>157</v>
      </c>
      <c r="AD24" s="64">
        <f>M24</f>
        <v>0.625</v>
      </c>
      <c r="AE24" s="47"/>
      <c r="AF24" s="64">
        <f t="shared" si="12"/>
        <v>0</v>
      </c>
      <c r="AG24" s="47"/>
      <c r="AH24" s="47"/>
      <c r="AI24" s="64">
        <f>N24</f>
        <v>0</v>
      </c>
      <c r="AJ24" s="47"/>
      <c r="AK24" s="22" t="e">
        <f t="shared" si="13"/>
        <v>#DIV/0!</v>
      </c>
      <c r="AL24" s="47"/>
      <c r="AM24" s="47"/>
      <c r="AN24" s="61">
        <f>O24</f>
        <v>1</v>
      </c>
      <c r="AO24" s="62">
        <f>SUM(U24,Z24,AE24)</f>
        <v>1</v>
      </c>
      <c r="AP24" s="63">
        <f>IF(AO24/AN24&gt;100%,100%,AO24/AN24)</f>
        <v>1</v>
      </c>
      <c r="AQ24" s="47" t="s">
        <v>157</v>
      </c>
    </row>
    <row r="25" spans="1:43" s="28" customFormat="1" ht="120" x14ac:dyDescent="0.25">
      <c r="A25" s="47">
        <v>7</v>
      </c>
      <c r="B25" s="44" t="s">
        <v>134</v>
      </c>
      <c r="C25" s="47" t="s">
        <v>158</v>
      </c>
      <c r="D25" s="44" t="s">
        <v>159</v>
      </c>
      <c r="E25" s="44" t="s">
        <v>137</v>
      </c>
      <c r="F25" s="44" t="s">
        <v>160</v>
      </c>
      <c r="G25" s="44" t="s">
        <v>161</v>
      </c>
      <c r="H25" s="44" t="s">
        <v>118</v>
      </c>
      <c r="I25" s="45" t="s">
        <v>75</v>
      </c>
      <c r="J25" s="44" t="s">
        <v>160</v>
      </c>
      <c r="K25" s="52">
        <v>0</v>
      </c>
      <c r="L25" s="52">
        <v>1</v>
      </c>
      <c r="M25" s="52">
        <v>1</v>
      </c>
      <c r="N25" s="52">
        <v>0</v>
      </c>
      <c r="O25" s="52">
        <v>2</v>
      </c>
      <c r="P25" s="44" t="s">
        <v>61</v>
      </c>
      <c r="Q25" s="44" t="s">
        <v>162</v>
      </c>
      <c r="R25" s="44" t="s">
        <v>162</v>
      </c>
      <c r="S25" s="44" t="s">
        <v>163</v>
      </c>
      <c r="T25" s="51">
        <f>K25</f>
        <v>0</v>
      </c>
      <c r="U25" s="65">
        <v>0</v>
      </c>
      <c r="V25" s="63" t="s">
        <v>144</v>
      </c>
      <c r="W25" s="47" t="s">
        <v>88</v>
      </c>
      <c r="X25" s="47" t="s">
        <v>118</v>
      </c>
      <c r="Y25" s="35">
        <f>L25</f>
        <v>1</v>
      </c>
      <c r="Z25" s="47">
        <v>1</v>
      </c>
      <c r="AA25" s="73">
        <f t="shared" si="11"/>
        <v>1</v>
      </c>
      <c r="AB25" s="76" t="s">
        <v>164</v>
      </c>
      <c r="AC25" s="47" t="s">
        <v>165</v>
      </c>
      <c r="AD25" s="35">
        <f>M25</f>
        <v>1</v>
      </c>
      <c r="AE25" s="47"/>
      <c r="AF25" s="22">
        <f t="shared" si="12"/>
        <v>0</v>
      </c>
      <c r="AG25" s="47"/>
      <c r="AH25" s="47"/>
      <c r="AI25" s="35">
        <f>N25</f>
        <v>0</v>
      </c>
      <c r="AJ25" s="47"/>
      <c r="AK25" s="22" t="e">
        <f t="shared" si="13"/>
        <v>#DIV/0!</v>
      </c>
      <c r="AL25" s="47"/>
      <c r="AM25" s="47"/>
      <c r="AN25" s="66">
        <f>O25</f>
        <v>2</v>
      </c>
      <c r="AO25" s="51">
        <f>SUM(Z25,AE25)</f>
        <v>1</v>
      </c>
      <c r="AP25" s="63">
        <f>IF(AO25/AN25&gt;100%,100%,AO25/AN25)</f>
        <v>0.5</v>
      </c>
      <c r="AQ25" s="47" t="s">
        <v>165</v>
      </c>
    </row>
    <row r="26" spans="1:43" s="5" customFormat="1" ht="15.75" x14ac:dyDescent="0.25">
      <c r="A26" s="10"/>
      <c r="B26" s="10"/>
      <c r="C26" s="10"/>
      <c r="D26" s="11" t="s">
        <v>166</v>
      </c>
      <c r="E26" s="11"/>
      <c r="F26" s="11"/>
      <c r="G26" s="11"/>
      <c r="H26" s="11"/>
      <c r="I26" s="11"/>
      <c r="J26" s="11"/>
      <c r="K26" s="12"/>
      <c r="L26" s="12"/>
      <c r="M26" s="12"/>
      <c r="N26" s="12"/>
      <c r="O26" s="12"/>
      <c r="P26" s="11"/>
      <c r="Q26" s="10"/>
      <c r="R26" s="10"/>
      <c r="S26" s="10"/>
      <c r="T26" s="12"/>
      <c r="U26" s="12"/>
      <c r="V26" s="60">
        <f>AVERAGE(V23:V25)*20%</f>
        <v>0.2</v>
      </c>
      <c r="W26" s="10"/>
      <c r="X26" s="10"/>
      <c r="Y26" s="12"/>
      <c r="Z26" s="12"/>
      <c r="AA26" s="77">
        <f>AVERAGE(AA23:AA25)*20%</f>
        <v>0.18333333333333335</v>
      </c>
      <c r="AB26" s="10"/>
      <c r="AC26" s="10"/>
      <c r="AD26" s="12"/>
      <c r="AE26" s="12"/>
      <c r="AF26" s="14" t="e">
        <f>AVERAGE(AF23:AF25)*20%</f>
        <v>#VALUE!</v>
      </c>
      <c r="AG26" s="10"/>
      <c r="AH26" s="10"/>
      <c r="AI26" s="12"/>
      <c r="AJ26" s="12"/>
      <c r="AK26" s="14" t="e">
        <f>AVERAGE(AK23:AK25)*20%</f>
        <v>#DIV/0!</v>
      </c>
      <c r="AL26" s="10"/>
      <c r="AM26" s="10"/>
      <c r="AN26" s="17"/>
      <c r="AO26" s="17"/>
      <c r="AP26" s="60">
        <f>AVERAGE(AP23:AP25)*20%</f>
        <v>0.15000000000000002</v>
      </c>
      <c r="AQ26" s="10"/>
    </row>
    <row r="27" spans="1:43" s="9" customFormat="1" ht="18.75" x14ac:dyDescent="0.3">
      <c r="A27" s="6"/>
      <c r="B27" s="6"/>
      <c r="C27" s="6"/>
      <c r="D27" s="7" t="s">
        <v>167</v>
      </c>
      <c r="E27" s="6"/>
      <c r="F27" s="6"/>
      <c r="G27" s="6"/>
      <c r="H27" s="6"/>
      <c r="I27" s="6"/>
      <c r="J27" s="6"/>
      <c r="K27" s="8"/>
      <c r="L27" s="8"/>
      <c r="M27" s="8"/>
      <c r="N27" s="8"/>
      <c r="O27" s="8"/>
      <c r="P27" s="6"/>
      <c r="Q27" s="6"/>
      <c r="R27" s="6"/>
      <c r="S27" s="6"/>
      <c r="T27" s="8"/>
      <c r="U27" s="8"/>
      <c r="V27" s="68">
        <f>V22+V26</f>
        <v>1</v>
      </c>
      <c r="W27" s="6"/>
      <c r="X27" s="6"/>
      <c r="Y27" s="8"/>
      <c r="Z27" s="8"/>
      <c r="AA27" s="78">
        <f>AA22+AA26</f>
        <v>0.88076923076923086</v>
      </c>
      <c r="AB27" s="6"/>
      <c r="AC27" s="6"/>
      <c r="AD27" s="8"/>
      <c r="AE27" s="8"/>
      <c r="AF27" s="19" t="e">
        <f>AF22+AF26</f>
        <v>#VALUE!</v>
      </c>
      <c r="AG27" s="6"/>
      <c r="AH27" s="6"/>
      <c r="AI27" s="8"/>
      <c r="AJ27" s="8"/>
      <c r="AK27" s="19" t="e">
        <f>AK22+AK26</f>
        <v>#DIV/0!</v>
      </c>
      <c r="AL27" s="6"/>
      <c r="AM27" s="6"/>
      <c r="AN27" s="18"/>
      <c r="AO27" s="18"/>
      <c r="AP27" s="68">
        <f>AP22+AP26</f>
        <v>0.56769230769230772</v>
      </c>
      <c r="AQ27" s="6"/>
    </row>
  </sheetData>
  <mergeCells count="21">
    <mergeCell ref="A12:B13"/>
    <mergeCell ref="Q12:S13"/>
    <mergeCell ref="A1:J1"/>
    <mergeCell ref="C12:E13"/>
    <mergeCell ref="F12:P13"/>
    <mergeCell ref="A2:J2"/>
    <mergeCell ref="A4:B8"/>
    <mergeCell ref="C4:D8"/>
    <mergeCell ref="E4:J4"/>
    <mergeCell ref="G5:J5"/>
    <mergeCell ref="G6:J6"/>
    <mergeCell ref="G7:J7"/>
    <mergeCell ref="G8:J8"/>
    <mergeCell ref="K1:O1"/>
    <mergeCell ref="G9:J9"/>
    <mergeCell ref="G10:J10"/>
    <mergeCell ref="T12:X13"/>
    <mergeCell ref="Y12:AC13"/>
    <mergeCell ref="AD12:AH13"/>
    <mergeCell ref="AI12:AM13"/>
    <mergeCell ref="AN12:AQ13"/>
  </mergeCells>
  <dataValidations count="1">
    <dataValidation allowBlank="1" showInputMessage="1" showErrorMessage="1" error="Escriba un texto " promptTitle="Cualquier contenido" sqref="E14 E3:E6 E8:E11" xr:uid="{00000000-0002-0000-0000-000000000000}"/>
  </dataValidations>
  <hyperlinks>
    <hyperlink ref="AB25" r:id="rId1" xr:uid="{C3E2481D-F04A-4291-B4BD-6456C3A11ED5}"/>
  </hyperlinks>
  <pageMargins left="0.25" right="0.25" top="0.75" bottom="0.75" header="0.3" footer="0.3"/>
  <pageSetup paperSize="281" scale="18" orientation="landscape" r:id="rId2"/>
  <ignoredErrors>
    <ignoredError sqref="C15" numberStoredAsText="1"/>
    <ignoredError sqref="V22" evalError="1"/>
  </ignoredErrors>
  <drawing r:id="rId3"/>
  <legacyDrawing r:id="rId4"/>
  <extLst>
    <ext xmlns:x14="http://schemas.microsoft.com/office/spreadsheetml/2009/9/main" uri="{CCE6A557-97BC-4b89-ADB6-D9C93CAAB3DF}">
      <x14:dataValidations xmlns:xm="http://schemas.microsoft.com/office/excel/2006/main" count="1">
        <x14:dataValidation type="list" allowBlank="1" showInputMessage="1" showErrorMessage="1" error="Escriba un texto " promptTitle="Cualquier contenido" xr:uid="{00000000-0002-0000-0000-000001000000}">
          <x14:formula1>
            <xm:f>Listas!$A$2:$A$4</xm:f>
          </x14:formula1>
          <xm:sqref>E1 E12:E13 E15:E22 E26:E1048576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11.42578125" defaultRowHeight="15" x14ac:dyDescent="0.25"/>
  <cols>
    <col min="1" max="1" width="34.5703125" bestFit="1" customWidth="1"/>
  </cols>
  <sheetData>
    <row r="1" spans="1:1" x14ac:dyDescent="0.25">
      <c r="A1" t="s">
        <v>32</v>
      </c>
    </row>
    <row r="2" spans="1:1" x14ac:dyDescent="0.25">
      <c r="A2" t="s">
        <v>55</v>
      </c>
    </row>
    <row r="3" spans="1:1" x14ac:dyDescent="0.25">
      <c r="A3" t="s">
        <v>71</v>
      </c>
    </row>
    <row r="4" spans="1:1" x14ac:dyDescent="0.25">
      <c r="A4" t="s">
        <v>137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Flow_SignoffStatus xmlns="4d1d2e24-7be0-47eb-a1db-99cc6d75caff"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41BFFB4411CFC54CA6A3FA228255AE4E" ma:contentTypeVersion="14" ma:contentTypeDescription="Crear nuevo documento." ma:contentTypeScope="" ma:versionID="9adc6aef112ce374d4d3a5f2145baaab">
  <xsd:schema xmlns:xsd="http://www.w3.org/2001/XMLSchema" xmlns:xs="http://www.w3.org/2001/XMLSchema" xmlns:p="http://schemas.microsoft.com/office/2006/metadata/properties" xmlns:ns2="4d1d2e24-7be0-47eb-a1db-99cc6d75caff" xmlns:ns3="d6eaa91c-3afb-4015-aba1-5ff992c1a5ca" targetNamespace="http://schemas.microsoft.com/office/2006/metadata/properties" ma:root="true" ma:fieldsID="726275b6cf75e4812a1477c958f750fd" ns2:_="" ns3:_="">
    <xsd:import namespace="4d1d2e24-7be0-47eb-a1db-99cc6d75caff"/>
    <xsd:import namespace="d6eaa91c-3afb-4015-aba1-5ff992c1a5c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_Flow_SignoffStatus"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d1d2e24-7be0-47eb-a1db-99cc6d75caf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_Flow_SignoffStatus" ma:index="18" nillable="true" ma:displayName="Estado de aprobación" ma:internalName="Estado_x0020_de_x0020_aprobaci_x00f3_n">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1"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6eaa91c-3afb-4015-aba1-5ff992c1a5ca"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BD912C2-67FF-4F74-B857-B8D2F5FE6CA6}">
  <ds:schemaRefs>
    <ds:schemaRef ds:uri="http://schemas.microsoft.com/office/2006/metadata/properties"/>
    <ds:schemaRef ds:uri="http://schemas.microsoft.com/office/infopath/2007/PartnerControls"/>
    <ds:schemaRef ds:uri="4d1d2e24-7be0-47eb-a1db-99cc6d75caff"/>
  </ds:schemaRefs>
</ds:datastoreItem>
</file>

<file path=customXml/itemProps2.xml><?xml version="1.0" encoding="utf-8"?>
<ds:datastoreItem xmlns:ds="http://schemas.openxmlformats.org/officeDocument/2006/customXml" ds:itemID="{9FC9A537-6340-403E-AE9D-33BDBA51BF4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d1d2e24-7be0-47eb-a1db-99cc6d75caff"/>
    <ds:schemaRef ds:uri="d6eaa91c-3afb-4015-aba1-5ff992c1a5c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65251AB-C88B-4079-B78F-2291AC2E7AB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Listas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liliana casas</dc:creator>
  <cp:keywords/>
  <dc:description/>
  <cp:lastModifiedBy>Dora Elcy Guevara Agudelo</cp:lastModifiedBy>
  <cp:revision/>
  <dcterms:created xsi:type="dcterms:W3CDTF">2021-01-25T18:44:53Z</dcterms:created>
  <dcterms:modified xsi:type="dcterms:W3CDTF">2023-08-03T19:56:25Z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0x01010041BFFB4411CFC54CA6A3FA228255AE4E</vt:lpwstr>
  </property>
</Properties>
</file>