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D7B054ED-4A13-436C-B469-F990302584DA}"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0" i="1" l="1"/>
  <c r="AA17" i="1"/>
  <c r="AP26" i="1"/>
  <c r="AO22" i="1"/>
  <c r="AP22" i="1" s="1"/>
  <c r="AO23" i="1"/>
  <c r="AP23" i="1" s="1"/>
  <c r="AO21" i="1"/>
  <c r="AP21" i="1" s="1"/>
  <c r="AO16" i="1"/>
  <c r="AP16" i="1" s="1"/>
  <c r="AO19" i="1"/>
  <c r="AO18" i="1"/>
  <c r="AN18" i="1"/>
  <c r="AO17" i="1"/>
  <c r="AP17" i="1" s="1"/>
  <c r="AP15" i="1"/>
  <c r="AO24" i="1"/>
  <c r="AO25" i="1"/>
  <c r="AO15" i="1"/>
  <c r="AA23" i="1"/>
  <c r="AA22" i="1"/>
  <c r="AA21" i="1"/>
  <c r="AA26" i="1" s="1"/>
  <c r="AA16" i="1"/>
  <c r="O19" i="1"/>
  <c r="AN19" i="1" s="1"/>
  <c r="AI18" i="1"/>
  <c r="AK18" i="1" s="1"/>
  <c r="AD18" i="1"/>
  <c r="AF18" i="1" s="1"/>
  <c r="Y18" i="1"/>
  <c r="AA18" i="1" s="1"/>
  <c r="T18" i="1"/>
  <c r="AL17" i="1"/>
  <c r="AG17" i="1"/>
  <c r="AK15" i="1"/>
  <c r="AK26" i="1"/>
  <c r="AN25" i="1"/>
  <c r="AP25" i="1"/>
  <c r="AN24" i="1"/>
  <c r="AP24" i="1" s="1"/>
  <c r="AI25" i="1"/>
  <c r="AK25" i="1" s="1"/>
  <c r="AI24" i="1"/>
  <c r="AK24" i="1"/>
  <c r="AI19" i="1"/>
  <c r="AK19" i="1"/>
  <c r="AD25" i="1"/>
  <c r="AF25" i="1" s="1"/>
  <c r="AD24" i="1"/>
  <c r="AF24" i="1" s="1"/>
  <c r="AD19" i="1"/>
  <c r="AF19" i="1"/>
  <c r="AF15" i="1"/>
  <c r="Y25" i="1"/>
  <c r="AA25" i="1" s="1"/>
  <c r="Y24" i="1"/>
  <c r="AA24" i="1" s="1"/>
  <c r="Y19" i="1"/>
  <c r="AA19" i="1"/>
  <c r="AA15" i="1"/>
  <c r="T25" i="1"/>
  <c r="V25" i="1" s="1"/>
  <c r="T24" i="1"/>
  <c r="V24" i="1" s="1"/>
  <c r="T19" i="1"/>
  <c r="V19" i="1" s="1"/>
  <c r="V20" i="1" s="1"/>
  <c r="AF26" i="1"/>
  <c r="AP18" i="1" l="1"/>
  <c r="AF20" i="1"/>
  <c r="AF27" i="1" s="1"/>
  <c r="AK20" i="1"/>
  <c r="AK27" i="1" s="1"/>
  <c r="AP19" i="1"/>
  <c r="V27" i="1"/>
  <c r="AP27" i="1" l="1"/>
  <c r="AA20" i="1"/>
  <c r="AA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4" authorId="0" shapeId="0" xr:uid="{00000000-0006-0000-0000-000005000000}">
      <text>
        <r>
          <rPr>
            <b/>
            <sz val="9"/>
            <color indexed="81"/>
            <rFont val="Tahoma"/>
            <family val="2"/>
          </rPr>
          <t>Incluya el número del objetivo estratégico, de acuerdo con lo adoptado en el Plan Estratégico Institucional</t>
        </r>
      </text>
    </comment>
    <comment ref="B14"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4" authorId="0" shapeId="0" xr:uid="{00000000-0006-0000-0000-000007000000}">
      <text>
        <r>
          <rPr>
            <b/>
            <sz val="9"/>
            <color indexed="81"/>
            <rFont val="Tahoma"/>
            <family val="2"/>
          </rPr>
          <t>Escriba el número de la meta, en orden consecutivo</t>
        </r>
      </text>
    </comment>
    <comment ref="D14"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4" authorId="0" shapeId="0" xr:uid="{00000000-0006-0000-0000-000009000000}">
      <text>
        <r>
          <rPr>
            <b/>
            <sz val="9"/>
            <color indexed="81"/>
            <rFont val="Tahoma"/>
            <family val="2"/>
          </rPr>
          <t xml:space="preserve">Seleccione la opción que corresponda
</t>
        </r>
      </text>
    </comment>
    <comment ref="F14" authorId="0" shapeId="0" xr:uid="{00000000-0006-0000-0000-00000A000000}">
      <text>
        <r>
          <rPr>
            <b/>
            <sz val="9"/>
            <color indexed="81"/>
            <rFont val="Tahoma"/>
            <family val="2"/>
          </rPr>
          <t>Indique un nombre corto que refleje lo que pretende medir. 
Ej. Porcentaje de giros acumulados</t>
        </r>
      </text>
    </comment>
    <comment ref="G14"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4"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4"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4"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4" authorId="0" shapeId="0" xr:uid="{00000000-0006-0000-0000-00000F000000}">
      <text>
        <r>
          <rPr>
            <b/>
            <sz val="9"/>
            <color indexed="81"/>
            <rFont val="Tahoma"/>
            <family val="2"/>
          </rPr>
          <t xml:space="preserve">Indique la magnitud programada para el trimestre.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Indique la programación total de la vigencia. 
Debe ser coherente con la meta.</t>
        </r>
      </text>
    </comment>
    <comment ref="P14" authorId="0" shapeId="0" xr:uid="{00000000-0006-0000-0000-000014000000}">
      <text>
        <r>
          <rPr>
            <b/>
            <sz val="9"/>
            <color indexed="81"/>
            <rFont val="Tahoma"/>
            <family val="2"/>
          </rPr>
          <t xml:space="preserve">Indique el tipo de indicador: 
- Eficancia 
- Eficiencia 
- Efectividad </t>
        </r>
      </text>
    </comment>
    <comment ref="Q14" authorId="0" shapeId="0" xr:uid="{00000000-0006-0000-0000-000015000000}">
      <text>
        <r>
          <rPr>
            <b/>
            <sz val="9"/>
            <color indexed="81"/>
            <rFont val="Tahoma"/>
            <family val="2"/>
          </rPr>
          <t>Indique la evidencia a presentar del cumplimiento de la meta. Se debe redactar de forma concreta y coherente con la meta</t>
        </r>
      </text>
    </comment>
    <comment ref="R14"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4" authorId="0" shapeId="0" xr:uid="{00000000-0006-0000-0000-000017000000}">
      <text>
        <r>
          <rPr>
            <b/>
            <sz val="9"/>
            <color indexed="81"/>
            <rFont val="Tahoma"/>
            <family val="2"/>
          </rPr>
          <t>Indique el área y grupo de trabajo (si se tiene), responsable de cumplir o ejecutar la meta</t>
        </r>
      </text>
    </comment>
    <comment ref="T14" authorId="0" shapeId="0" xr:uid="{00000000-0006-0000-0000-000018000000}">
      <text>
        <r>
          <rPr>
            <b/>
            <sz val="9"/>
            <color indexed="81"/>
            <rFont val="Tahoma"/>
            <family val="2"/>
          </rPr>
          <t>Indique la magnitud programada</t>
        </r>
      </text>
    </comment>
    <comment ref="U14" authorId="0" shapeId="0" xr:uid="{00000000-0006-0000-0000-000019000000}">
      <text>
        <r>
          <rPr>
            <b/>
            <sz val="9"/>
            <color indexed="81"/>
            <rFont val="Tahoma"/>
            <family val="2"/>
          </rPr>
          <t>Indique la magnitud ejecutada. Corresponde al resultado de medir el indicador de la meta</t>
        </r>
      </text>
    </comment>
    <comment ref="V14"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4"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4" authorId="0" shapeId="0" xr:uid="{00000000-0006-0000-0000-00001C000000}">
      <text>
        <r>
          <rPr>
            <b/>
            <sz val="9"/>
            <color indexed="81"/>
            <rFont val="Tahoma"/>
            <family val="2"/>
          </rPr>
          <t xml:space="preserve">Indicar el nombre concreto de la evidencia aportada. </t>
        </r>
      </text>
    </comment>
    <comment ref="Y14" authorId="0" shapeId="0" xr:uid="{00000000-0006-0000-0000-00001D000000}">
      <text>
        <r>
          <rPr>
            <b/>
            <sz val="9"/>
            <color indexed="81"/>
            <rFont val="Tahoma"/>
            <family val="2"/>
          </rPr>
          <t>Indique la magnitud programada</t>
        </r>
      </text>
    </comment>
    <comment ref="Z14" authorId="0" shapeId="0" xr:uid="{00000000-0006-0000-0000-00001E000000}">
      <text>
        <r>
          <rPr>
            <b/>
            <sz val="9"/>
            <color indexed="81"/>
            <rFont val="Tahoma"/>
            <family val="2"/>
          </rPr>
          <t>Indique la magnitud ejecutada. Corresponde al resultado de medir el indicador de la meta</t>
        </r>
      </text>
    </comment>
    <comment ref="AA14"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4"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4" authorId="0" shapeId="0" xr:uid="{00000000-0006-0000-0000-000021000000}">
      <text>
        <r>
          <rPr>
            <b/>
            <sz val="9"/>
            <color indexed="81"/>
            <rFont val="Tahoma"/>
            <family val="2"/>
          </rPr>
          <t xml:space="preserve">Indicar el nombre concreto de la evidencia aportada. </t>
        </r>
      </text>
    </comment>
    <comment ref="AD14" authorId="0" shapeId="0" xr:uid="{00000000-0006-0000-0000-000022000000}">
      <text>
        <r>
          <rPr>
            <b/>
            <sz val="9"/>
            <color indexed="81"/>
            <rFont val="Tahoma"/>
            <family val="2"/>
          </rPr>
          <t>Indique la magnitud programada</t>
        </r>
      </text>
    </comment>
    <comment ref="AE14" authorId="0" shapeId="0" xr:uid="{00000000-0006-0000-0000-000023000000}">
      <text>
        <r>
          <rPr>
            <b/>
            <sz val="9"/>
            <color indexed="81"/>
            <rFont val="Tahoma"/>
            <family val="2"/>
          </rPr>
          <t>Indique la magnitud ejecutada. Corresponde al resultado de medir el indicador de la meta</t>
        </r>
      </text>
    </comment>
    <comment ref="AF14"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4"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4" authorId="0" shapeId="0" xr:uid="{00000000-0006-0000-0000-000026000000}">
      <text>
        <r>
          <rPr>
            <b/>
            <sz val="9"/>
            <color indexed="81"/>
            <rFont val="Tahoma"/>
            <family val="2"/>
          </rPr>
          <t xml:space="preserve">Indicar el nombre concreto de la evidencia aportada. </t>
        </r>
      </text>
    </comment>
    <comment ref="AI14" authorId="0" shapeId="0" xr:uid="{00000000-0006-0000-0000-000027000000}">
      <text>
        <r>
          <rPr>
            <b/>
            <sz val="9"/>
            <color indexed="81"/>
            <rFont val="Tahoma"/>
            <family val="2"/>
          </rPr>
          <t>Indique la magnitud programada</t>
        </r>
      </text>
    </comment>
    <comment ref="AJ14" authorId="0" shapeId="0" xr:uid="{00000000-0006-0000-0000-000028000000}">
      <text>
        <r>
          <rPr>
            <b/>
            <sz val="9"/>
            <color indexed="81"/>
            <rFont val="Tahoma"/>
            <family val="2"/>
          </rPr>
          <t>Indique la magnitud ejecutada. Corresponde al resultado de medir el indicador de la meta</t>
        </r>
      </text>
    </comment>
    <comment ref="AK14"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4"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4" authorId="0" shapeId="0" xr:uid="{00000000-0006-0000-0000-00002B000000}">
      <text>
        <r>
          <rPr>
            <b/>
            <sz val="9"/>
            <color indexed="81"/>
            <rFont val="Tahoma"/>
            <family val="2"/>
          </rPr>
          <t xml:space="preserve">Indicar el nombre concreto de la evidencia aportada. </t>
        </r>
      </text>
    </comment>
    <comment ref="AN14" authorId="0" shapeId="0" xr:uid="{00000000-0006-0000-0000-00002C000000}">
      <text>
        <r>
          <rPr>
            <b/>
            <sz val="9"/>
            <color indexed="81"/>
            <rFont val="Tahoma"/>
            <family val="2"/>
          </rPr>
          <t>Indique la magnitud total programada para la vigencia</t>
        </r>
      </text>
    </comment>
    <comment ref="AO14" authorId="0" shapeId="0" xr:uid="{00000000-0006-0000-0000-00002D000000}">
      <text>
        <r>
          <rPr>
            <b/>
            <sz val="9"/>
            <color indexed="81"/>
            <rFont val="Tahoma"/>
            <family val="2"/>
          </rPr>
          <t xml:space="preserve">Indique la magnitud ejecutada acumulada para la vigencia </t>
        </r>
      </text>
    </comment>
    <comment ref="AP14"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4" authorId="0" shapeId="0" xr:uid="{00000000-0006-0000-0000-00002F000000}">
      <text>
        <r>
          <rPr>
            <b/>
            <sz val="9"/>
            <color indexed="81"/>
            <rFont val="Tahoma"/>
            <family val="2"/>
          </rPr>
          <t>Es la descripción detallada de los avances y logros obtenidos con la ejecución de la meta acumulados para la vigencia</t>
        </r>
      </text>
    </comment>
    <comment ref="D20" authorId="0" shapeId="0" xr:uid="{00000000-0006-0000-0000-000032000000}">
      <text>
        <r>
          <rPr>
            <b/>
            <sz val="9"/>
            <color indexed="81"/>
            <rFont val="Tahoma"/>
            <family val="2"/>
          </rPr>
          <t>Promedio obtenido para el periodo x 80%</t>
        </r>
      </text>
    </comment>
    <comment ref="D26" authorId="0" shapeId="0" xr:uid="{00000000-0006-0000-0000-000033000000}">
      <text>
        <r>
          <rPr>
            <b/>
            <sz val="9"/>
            <color indexed="81"/>
            <rFont val="Tahoma"/>
            <family val="2"/>
          </rPr>
          <t>Promedio obtenido en las metas transversales para el periodo x 20%</t>
        </r>
      </text>
    </comment>
    <comment ref="D27"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<sst xmlns="http://schemas.openxmlformats.org/spreadsheetml/2006/main" count="235" uniqueCount="153">
  <si>
    <r>
      <rPr>
        <b/>
        <sz val="14"/>
        <rFont val="Calibri Light"/>
        <family val="2"/>
      </rPr>
      <t>FORMULACIÓN Y SEGUIMIENTO PLANES DE GESTIÓN NIVEL CENTRAL</t>
    </r>
    <r>
      <rPr>
        <b/>
        <sz val="11"/>
        <color indexed="8"/>
        <rFont val="Calibri Light"/>
        <family val="2"/>
      </rPr>
      <t xml:space="preserve">
PROCESO  </t>
    </r>
    <r>
      <rPr>
        <b/>
        <u/>
        <sz val="11"/>
        <color indexed="8"/>
        <rFont val="Calibri Light"/>
        <family val="2"/>
      </rPr>
      <t>CONVIVENCIA Y DIÁLOGO</t>
    </r>
    <r>
      <rPr>
        <b/>
        <u/>
        <sz val="11"/>
        <color theme="1"/>
        <rFont val="Calibri Light"/>
        <family val="2"/>
      </rPr>
      <t xml:space="preserve"> SOCIAL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</si>
  <si>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</si>
  <si>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</si>
  <si>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</si>
  <si>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Dirección de Convivencia y Diálogo Social</t>
  </si>
  <si>
    <t>CONTROL DE CAMBIOS</t>
  </si>
  <si>
    <t>VERSIÓN</t>
  </si>
  <si>
    <t>FECHA</t>
  </si>
  <si>
    <t>DESCRIPCIÓN DE LA MODIFICACIÓN</t>
  </si>
  <si>
    <t>27 de enero 2023</t>
  </si>
  <si>
    <t>Publicación del plan de gestión aprobado. Caso HOLA: 292312</t>
  </si>
  <si>
    <t>27 de marzo de 2023</t>
  </si>
  <si>
    <t>De conformidad con la comunicación del Director de Convivencia y Diálogo Social mediante la cual da alcance al memorando 20233200080853, en la que se presentó el cronograma de actualización documental asociado a la meta transversal No. 2 y de acuerdo con la validación de la analista del proceso Angela Patricia Cabeza presentada el 14 de marzo de 2023, se actualiza la programación trimestral de dicha meta. Caso Hola No. 311073</t>
  </si>
  <si>
    <t>28 de abril de 2023</t>
  </si>
  <si>
    <t>Para el primer trimestre de la vigencia 2023, el Plan de Gestión del proceso Convivencia y Diálogo Social alcanzó un nivel de desempeño del 100,00% y 56,00% del acumulado para la vigencia.</t>
  </si>
  <si>
    <t>03 de mayo de 2023</t>
  </si>
  <si>
    <t>Para el primer trimestre de la vigencia 2023, el Plan de Gestión del proceso Convivencia y Diálogo Social alcanzó un nivel de desempeño del 100,00% y 36,00% del acumulado para la vigencia.</t>
  </si>
  <si>
    <t>28 de julio de 2023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</si>
  <si>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</si>
  <si>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</si>
  <si>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</si>
  <si>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</si>
  <si>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</si>
  <si>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</si>
  <si>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</si>
  <si>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</si>
  <si>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</si>
  <si>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</si>
  <si>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</si>
  <si>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</si>
  <si>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</si>
  <si>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</si>
  <si>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</si>
  <si>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</si>
  <si>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</si>
  <si>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</si>
  <si>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</si>
  <si>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</si>
  <si>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</si>
  <si>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</si>
  <si>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</si>
  <si>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</si>
  <si>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</si>
  <si>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</si>
  <si>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</si>
  <si>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</si>
  <si>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</si>
  <si>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</si>
  <si>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</si>
  <si>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</si>
  <si>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</si>
  <si>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Promover una ciudadanía activa y responsable, propiciando espacios de participación, formación y diálogo con mayor inteligencia colectiva y conciencia común, donde las nuevas ciudadanías se sientan vinculadas e identificadas con el Gobierno Distrital.</t>
  </si>
  <si>
    <t>1</t>
  </si>
  <si>
    <t>Realizar 100% de acompañamientos por parte de la Dirección de Convivencia y Diálogo Social a eventos de alta complejidad solicitados y aprobados mediante plataforma SUGA.</t>
  </si>
  <si>
    <t>Gestión</t>
  </si>
  <si>
    <t xml:space="preserve">Porcentaje de acompañamientos realizados </t>
  </si>
  <si>
    <t>(Número acompañamientos realizados/Número acompañamientos de alta complejidad en sistema SUGA)x 100</t>
  </si>
  <si>
    <t>Constante</t>
  </si>
  <si>
    <t>Acompañamientos</t>
  </si>
  <si>
    <t>Eficiencia</t>
  </si>
  <si>
    <t>Acta evento(s) acompañado(s).
Matriz registro.</t>
  </si>
  <si>
    <t>Actas PMU.
Plataforma SUGA.</t>
  </si>
  <si>
    <t>Dirección de Convivencia y Diálogo SociaL (Equipo SUGA).</t>
  </si>
  <si>
    <t xml:space="preserve">En el primer trimestre de 2023, el equipo SUGA de la Dirección de Convivencia y Diálogo Social, realizó el acompañamiento y labores de secretaría técnica del PMU en el 100% de eventos con aglomeración de público de alta complejidad solicitados y aprobados en la plataforma SUGA equivalente a setenta (70), dentro de los que se encuentran veintisiete (27) eventos deportivos, cuarenta y tres (43) eventos culturales, que se contrastan con el registro en plataforma SUGA. Adicionalmente, se realizaron veintiocho (28) reuniones previas a eventos culturales y 29 soportes de acompañamiento a las verificaciones técnicas de los escenarios. De los 70 eventos acompañados, se reportan 38 soportes de convocatoria, teniendo en cuenta que una misma convocatoria corresponde a varias fechas del mismo evento.
a. EVENTOS DEPORTIVOS: 27 partidos.
1) Millonarios vs. Liga de Quito del 22/01/2023; 2) Colombia vs. Uruguay - Brasil vs. Ecuador del 31/01/2023; 3) Paraguay vs. Venezuela del 31/01/2023; 4) Colombia vs. Paraguay del 03/02/2023; 5)Uruguay vs Ecuador – Brasil vs Venezuela del 03/02/2023; 6) Brasil vs. Paraguay - Colombia vs. Ecuador del 06/02/2023; 7) Venezuela vs. Uruguay del 06/02/2023; 8) Colombia vs. Brasil del 09/02/2023; 9) Ecuador vs. Venezuela - Uruguay vs. Paraguay del 09/02/2023; 10) Colombia vs. Venezuela - Brasil vs. Uruguay del 12/02/2023; 11) Ecuador vs. Paraguay del 12/02/2023; 12) Santa Fe vs. Pasto del 14/02/2023; 13) Equidad vs. Medellín del 15/02/2023; 14) Santa Fe vs. América (Fem) – Santa Fe vs. Unión Magdalena del 26/02/2023; 15) Millonarios vs. Universidad Católica del 02/03/2023; 16) Equidad vs. Alianza Petrolera del 04/03/2023; 17) Millonarios vs. Cali del 05/03/2023; 18) Santa Fe vs. Medellín del 06/03/2023; 19) Millonarios vs. Atlético Mineiro del 08/03/2023; 20) Fortaleza vs. Cúcuta del 08/03/2023 ; 21) Santa Fe vs. América del 14/03/2023; 22) Equidad vs. Millonarios - Equidad vs. Unión Magdalena del 18/03/2023; 23) Millonarios vs. Aguilas Doradas del 19/03/2023 ; 24) Santa Fe vs. Tolima del 21/03/2023; 25) Millonarios vs. Pasto del 22/03/2023; 26) Santa Fe vs. Millonarios del 26/03/2023; 27) Santa Fe vs. Pasto – Santa Fe vs. Boyacá Chicó del 31/03/2023.
b. EVENTOS CULTURALES: 43
1) Celebración Reyes 2023 del 07/01/2023; 2) Celebración Reyes 2023 del 08/01/2023; 3) Celebración Reyes 2023 del 09/01/2023; 4) NCT 127 del 25/01/2023; 5) Convención Luz del Mundo del 31/01/2023; 6) Convención Luz del Mundo del 01/02/2023; 7) Convención Luz del Mundo del 02/02/2023; 8) Convención Luz del Mundo del 03/02/2023; 9) Gaby del 04/02/2023; 10) Alimentarte Virrey del 04/02/2023; 11) Alimentarte Virrey del 05/02/2023; 12) Alimentarte Virrey del 10/02/2023; 13) Alimentarte Virrey del 11/02/2023; 14) Alimentarte Virrey del 12/02/2023; 15) Peter Pan On Ice del 17/02/2023; 16) Peter Pan On Ice del 18/02/2023; 17) Ha ash del 22/02/2023; 18) Suena Vol 1 del 25/02/2023; 19) Motley Crue del 25/02/2023; 20) IL VOLO del 26/02/2023; 21) Plantando la semilla del 26/02/2023; 22) Big Time Rush del 28/02/2023; 23) Joaquín Sabina del 01/03/2023; 24) Miguel Mateos del 04/03/2023; 25) Pájara Race del 05/03/2023; 26) Romeo Santos 07-03-2023; 27) Romeo Santos 08-03-2023; 28) Festival pa gozar y cantar del 11/03/2023; 29) Final FMS Internacional del 11/03/2023; 30) Final FMS Internacional del 12/03/2023; 31) Paramore Sur America 14/03/2023; 32) Alejandro Fernández del 16/03/2023; 33) Alejandro Fernández del 17/03/2023; 34) Conexión 4Life del 17/03/2023; 35) Conexión 4Life del 18/03/2023; 36) Más Salsa del 18/03/2023; 37) Cuarto aniversario Doom Bogotá del 18/03/2023; 38) Carrera Night Race 10K del 19/03/2023; 39) Blondie Mas Cut Copy del 22/03/2023; 40) Día de la Mujer Davivienda 22/03/2023; 41) Rendición de cuentas Secretaría General 23/03/2023; 42) Natalia Jiménez 24/03/2023; 43) Sube Monserrate 25/03/2023.     </t>
  </si>
  <si>
    <t xml:space="preserve">1) Matriz en excel con el listado de eventos acompañados desde el equipo SUGA por ser de alta complejidad y participación en reuniones previas de PMU.
2) veintisiete (27) actas de PMU, eventos deportivos y cuarenta y tres (43) actas de PMU, eventos culturales.
3) Pantallazos en PDF de la plataforma SUGA con el registro de los eventos acompañados y actos administrativos de aprobación de los eventos, como evidencia de la convocatoria para acompañamiento, se adjuntan 38 registros discriminados de la siguiente manera:
EVENTOS DEPORTIVOS: 8 soportes correspondientes al desarrollo de 27 partidos 
EVENTOS CULTURALES: 30 soportes correspondientes al desarrollo de 43 eventos </t>
  </si>
  <si>
    <t>En el segundo trimestre de 2023, el equipo SUGA de la Dirección de Convivencia y Diálogo Social, realizó el acompañamiento y labores de secretaría técnica del PMU en el 100% de eventos de alta complejidad solicitados y aprobados en SUGA equivalentes a 73 eventos, dentro de los cuales se encuentran 41 eventos culturales, 32 eventos deportivos, 37 reuniones previas y 36 verificaciones previas.</t>
  </si>
  <si>
    <t xml:space="preserve">Listado de eventos de alta aglomeración con sus respectivas actas.                                                                                                                   *Actas PMU eventos culturales: 41                                                            
*Actas PMU eventos deportivos: 32                                                       
*Actas reuniones previas: 37  
*Actas de verificaciones previas: 36
A continuación se discriminan los soportes de convocatoria a los eventos (pantallazos SUGA), ya que de los 73 eventos acompañados, se reportan 35 soportes de convocatoria, teniendo en cuenta que en algunos casos una misma convocatoria corresponde a varias fechas del mismo evento.                                                                                                    
Soportes de convocatoria eventos deportivos:
1) Soporte “EQUIDAD TECHO RES 026 Y 162”: Equidad vs. Once Caldas 11/04/2023, Equidad vs. Huila 22/04/2023 ,Equidad vs. Pereira 30/04/2023, Equidad vs. Atlético Bucaramanga 12/05/2023, Equidad vs. América (Femenino) 29/05/2023
2) Soporte ”EQUIDAD CAMPIN RES 175”: Equidad vs. Nacional del 01/04/2023
3) Soporte “SANTAFE MASCULINO - RES 034 Y 161”: Santafe vs. Gimnasia y Esgrima 18/04/2023, Santafe vs. Atlético Bucaramanga 22/04/2023, Santafe vs. Nacional (Masculino) y Santafe vs. Tolima (Femenino) 29/04/2023, Santafe vs. Nacional 11/05/2023, Santafe vs. Equidad (Femenino) y Santafe vs. Huila (Masculino) 14/05/2023, Santafe vs. Universitarios 08/06/2023, Santafe vs. Goias 28/06/2023
4) Soporte “SANTAFE FEMENINO RES 164”: Santafe vs. Cali 20/04/2023, Santafe vs. Nacional (Fem) y Santafe vs. Tolima (Masc) 29/04/2023, Santafe vs. Equidad (Fem) y Santafe vs. Huila (Masc) 14/05/2023, Santafe vs. Cortulua 05/06/2023, Santafe vs. Nacional 14/06/2023, Santafe vs. América 25/06/2023
5) Soporte “FORTALEZA RES 547”: Fortaleza vs. Quindio 27/05/2023, Fortaleza vs. Llaneros 04/06/2023
6) Soporte ”MILLONARIOS RES 025 – 160 – 255”: Millonarios vs. Defensa y Justicia 04/04/2023, Millonarios vs. Medellín 08/04/2023, Millonarios vs. América 27/04/2023, Millonarios vs. América MG 03/05/2023, Millonarios vs. Santafe (Femenino) y Millonarios vs. Envigado (Masculino) 04/05/2023, Millonarios vs. Medellín (Femenino) y Millonarios vs. Santafe (Masculino) 07/05/2023, Millonarios vs. Alianza Petrolera 10/05/2023, Millonarios vs. Equidad 17/05/2023, Millonarios vs. Peñarol 23/05/2023, Millonarios vs. Boyacá Chicó 27/05/2023, Millonarios vs. América 03/06/2023, Millonarios vs. Medellín 17/06/2023, Millonarios vs. Nacional 24/06/2023
Soportes de convocatoria eventos culturales:
1) Hombres G 15/04/2023
2) Monsters of Rock 14/04/2023
3) Santiago Cruz 21/04/2023
4) Reik en cambio 20/04/2023
5) Gusi 24 7 Tour 22/04/2023
6) Atercipelados 22/04/2023
7) Carrera Verde 23/04/2023
8) Los Auténticos Decadentes 28/04/2023
9) Shot Ring 28/04/2023
10) Les Luthiers 04/05/2023
11) Viva el merengue 05/05/2023
12) Arte para sanar 07/05/2023
13) Serenata 06/05/2023
14) Alicia Keys 11/05/2023
15) Fonseca 12/05/2023
16) Noche del Guaro 13/05/2023
17) Kany García 14/05/2023
18) Buena Vibra Tour 18/05/2023
19) CNCO 19/05/2023
20) Baum Festival 20/05/2023
21) Olimpiadas FIDES 22/05/2023
22) Fito Paez 21/05/2023
23) Jesús Adrián Romero 23/05/2023
24) Gloria Trevi 25/05/2023
25) Kraftwerk 27/05/2023
26) Petitfellas 26/05/2023
27) Salsa al Parque 03/06/2023 y 04/06/2023
28) Sin Bandera 08/06/2023
29) Disney Junior 10/06/2023
30) Carrera 10K Antioquia es magia 11/06/2023
31) Celebración Maestros SED 15/06/2023
32) Bogotá Trail Urbano 25/06/2023
33) Cielo Abierto 17/06/2023
34) Mix Festival 17/06/2023
35) Joropo al parque 24/06/2023 y 25/06/2023                                                                                                                                                                                                                                                                                                                                                          </t>
  </si>
  <si>
    <t>Durante el primer y segundo trimestre,  el equipo SUGA de la Dirección de Convivencia y Diálogo Social, realizó el acompañamiento y labores de secretaría técnica del PMU en el 100% de eventos de alta complejidad solicitados y aprobados en SUGA equivalentes a 143 eventos de aglomeración de carácter cultural y deportivo.</t>
  </si>
  <si>
    <t>Fomentar la gestión del conocimiento y la innovación para agilizar la comunicación con el ciudadano, la prestación de trámites y servicios, y garantizar la toma de decisiones con base en evidencia.</t>
  </si>
  <si>
    <t>Realizar el 100% de los informes y/o solicitudes de información requeridos a  la Dirección de convivencia y diálogo social con relación a temas de convivencia, diálogo y/o conflictividades.</t>
  </si>
  <si>
    <t>Porcentaje de informes y/o solicitudes de información realizados.</t>
  </si>
  <si>
    <t>(Número de informes y/o solicitud de información realizados/Número de informes  y/o solicitud de información solicitados)*100</t>
  </si>
  <si>
    <t>Informes
Documentos respuesta.</t>
  </si>
  <si>
    <t>Eficacia</t>
  </si>
  <si>
    <t>Informe(s)
Documentos de respuesta</t>
  </si>
  <si>
    <t>Durante el periodo comprendido entre el 1 de enero y el 31 de marzo de 2023, el equipo de la Dirección de Convivencia y Diálogo Social, por medio del Observatorio de Conflictividad Social, ha logrado desarrollar treinta y ocho (38) informes o documentos en materia de conflictividad social, cumpliendo así, el 100% del indicador hasta la fecha. Estos informes se dividen en documentos de la línea de protesta social y la línea de profundización. Frente a la línea de protesta se han producido veinte (20) documentos discriminados en siete (7) informes de balance de posmovilización, seis (6) Resumen de Contexto Semanal de Movilizaciones y Eventos, cuatro (4) resúmenes de movilización social y tres (3) informes de contexto de movilizaciones. Para la línea de profundización se entregaron doce (12) informes de línea base por sector, cuatro (4) fichas de conflictividades por localidad y dos (2) informes especiales de disposición inadecuada de residuos y carretismo en Bogotá. 
Así mismo, se elaboraron (93) noveta y tres Oficios y Memorandos, mediante los cuales se atendieron diversas solicitudes de información de clientes internos y externos de la Entidad. Tales como ciudadanía, procuraduría, personería, Concejo de Bogotá, entre otros.</t>
  </si>
  <si>
    <t>*Total de informes: 38
*Total de respuestas a solicitud de información: 93</t>
  </si>
  <si>
    <t>Durante el segundo trimetre hay un total de 99 personas del equipo de la Dirección de Convivencia y Diálogo Social  que ha culminado efectivamente el proceso de cualificación "Herramientas para el fortalecimiento de habilidades y competencias hacia la transformación de conflictos", alojado en la plataforma Moodle. Como resultado d este proceso, este grupo de personas cuentan con el certificado de participación en el curso, el cual está codificado. Esto equivale al  38,52% del equipo de la dirección, con lo cual se supera el 25% programado.
Este proceso de cualificación reconoce la experiencia y los conocimientos previos de las y los participantes   es de carácter interactivo, sincrónico y asincrónico articulando componentes técnicos y conceptuales que aportan al abordaje de la gestión de conflictividades, proveyendo guías de acción en un entorno de aprendizaje que se traduzcan en prácticas que mejoren las intervenciones del equipo de Diálogo Social en los territorios.</t>
  </si>
  <si>
    <t>* Total de informes: 28
* Total de solucitud de información: 265</t>
  </si>
  <si>
    <t>Durante el primer y segundo trimestre , el equipo de la Dirección de Convivencia y Diálogo Social, por medio del Observatorio de Conflictividad Social, ha logrado desarrollar sesenta y seis (66) informes o documentos en materia de conflictividad social, cumpliendo así, el 100% del indicador hasta la fecha. Estos informes se dividen en documentos de la línea de protesta social y la línea de profundización. 
Así mismo, se elaboraron trecientos cincuenta y ocho (358)Oficios y Memorandos, mediante los cuales se atendieron diversas solicitudes de información de clientes internos y externos de la Entidad. Tales como ciudadanía, procuraduría, personería, Concejo de Bogotá, entre otros.</t>
  </si>
  <si>
    <t>Brindar  al 80% de los y las integrantes de la Dirección el curso  "herramientas para el fortalecimiento de habilidades y competencias hacia la transformación de conflictos", alojado en la plataforma moodle, para el fortalecimiento de las herramientas, mitigación de conflictividades y manejo de las conversaciones.</t>
  </si>
  <si>
    <t>Retadora (Mejora)</t>
  </si>
  <si>
    <t>Porcentaje de integrantes de la dirección que reciben el curso.</t>
  </si>
  <si>
    <t>(Número de integrantes de la dirección que finalicen curso/(Número integrantes de la dirección)*100%)</t>
  </si>
  <si>
    <t>100 gestores recibieron el curso en el 2021.</t>
  </si>
  <si>
    <t>Suma</t>
  </si>
  <si>
    <t>Integrantes de la dirección formados.</t>
  </si>
  <si>
    <t>Cronograma.
Matriz reporte registro de integrantes de la dirección y estado de participación en el curso.</t>
  </si>
  <si>
    <t>No programado</t>
  </si>
  <si>
    <t>Durante el primer trimestre desde la Dirección de Convivencia y Diálogo Social se realizó la actualización y edición del Curso: "herramientas para el fortalecimiento de habilidades y competencias hacia la transformación de conflictos", alojado en la plataforma Moodle de la SDG. De forma complementaria se construyó una segunda versión de la cartilla de trabajo que sirve de insumo para el desarrollo del curso. Adicionalmente se realizaron fichas metodológicas para la implementación de las sesiones presenciales. Se da inicio al proceso de cualificación de la primera cohorte con un grupo de 18 servidoras y servidores de la Dirección de los Programas de Goles en Paz 2.0 y Programa de Diálogo Social, con quienes se realizó la primera jornada presencial de 7 horas y se continuo con jornadas virtuales, esta cohorte se concluye en las primeras semanas del mes de abril.</t>
  </si>
  <si>
    <t>* 1 Cronograma de ejecución del curso.
* 1 Documento cartilla de trabajo
* 4 Acta jornada de trabajo primera sesión
* 2 fichas metodológicas de las sesiones presenciales del curso</t>
  </si>
  <si>
    <t>Durente en segundo trimestre, se relaizaron un total de doce (12) socializaciones a la ciudadania desde la Dirección de Convivencia y Diálogo Social, el desarrollo fue así: Programa de Diálogo Social realizó tres (03) jornadas de socialización a la ciudadania sobre la estrategia de Diálogo Local. Así mismo, el equipo de Pactos de Acción Colectiva realizó en ocho (08) localidades de la ciudad, socialización a la ciudadania los avances de las acciones adelantadas por parte del equipo de Pactos de Acción Colectiva, en el marco de "PACTARTE Hip Hop por el arte y la vida". Finalmente, el programa Goles en Paz 2.0 realizó un (01) ejecicio de socialización a la ciudadanía del municipio de Chía Cundinamarca, en el marco de un espacio liderado por la estrategia de Mujer y Género con la emisora Chiaradio24 y el canal 8.</t>
  </si>
  <si>
    <t>Base de datos 2023-06-30_Personas cualificadas certificadas</t>
  </si>
  <si>
    <t>Durante el primer y segundo trimestre,  hay un total de 99 personas cualificadad con el curso n "Herramientas para el fortalecimiento de habilidades y competencias hacia la transformación de conflictos", alojado en la plataforma Moodle, con este resultado estamos superando la meta de cumpliento hasta el momento con un 38,52%</t>
  </si>
  <si>
    <t>Implementar estrategias de Gobierno Abierto y transparencia, haciendo uso de herramientas de las TIC para su divulgación, como parte del fortalecimiento de la relación entre la ciudadanía y el gobierno.</t>
  </si>
  <si>
    <t>Realizar nueve (9) actividades de socialización de las acciones desarrolladas por parte del observatorio conflictividad social, programa de diálogo social, Pactos de acción colectiva y/o Programa de Goles en paz 2.0. a la ciudadanía.</t>
  </si>
  <si>
    <t>Número de socializaciones desarrolladas.</t>
  </si>
  <si>
    <t>Sumatoria número de socializaciones.</t>
  </si>
  <si>
    <t>Socializaciones realizadas.</t>
  </si>
  <si>
    <t>No programada</t>
  </si>
  <si>
    <t xml:space="preserve">No programada </t>
  </si>
  <si>
    <t xml:space="preserve">Durente en segundo trimestre, se relaizaron un total de doce (12) socializaciones a la ciudadania desde la Dirección de Convivencia y Diálogo Social, el desarrollo fue así: Programa de Diálogo Social realizó tres (03) jornadas de socialización a la ciudadania sobre la estrategia de Diálogo Local. Así mismo, el equipo de Pactos de Acción Colectiva realizó en ocho (08) localidades de la ciudad, socialización a la ciudadania los avances de las acciones adelantadas por parte del equipo de Pactos de Acción Colectiva, en el marco de "PACTARTE Hip Hop por el arte y la vida". Finalmente, el programa Goles en Paz 2.0 realizó un (01) ejecicio de socialización a la ciudadanía del municipio de Chía Cundinamarca, en el marco de un espacio liderado por la estrategia de Mujer y Género con la emisora Chiaradio24 y el canal 8. </t>
  </si>
  <si>
    <t>- 03 actas del programa de diálogo. 
- 08 acta de Pactos de acción colectiva.
- 01 acta del programa goles en paz 2.0</t>
  </si>
  <si>
    <t>Fortalecer la gestión institucional aumentando las capacidades de la entidad para la planeación, seguimiento y ejecución de sus metas y recursos, y la gestión del talento humano.</t>
  </si>
  <si>
    <t>Realizar cuatro (4) informes de seguimiento de los temas a cargo de la Dirección en los cuales se consolide las acciones adelantadas (uno trimestralmente), de forma que permita conocer situación y estrategias para garantizar la implementación de acciones.</t>
  </si>
  <si>
    <t>Número de informes.</t>
  </si>
  <si>
    <t>Sumatoria número de informes</t>
  </si>
  <si>
    <t>Informes de seguimiento</t>
  </si>
  <si>
    <t>Informe(s)</t>
  </si>
  <si>
    <t>Durante el primer trimestre de 2023 se construyó el informe seguimiento primer trimestre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t>
  </si>
  <si>
    <t>Un (01) Informe de ejecutivo de gestión del I Trimestre de la Dirección de Conviencia y Diálogo Social</t>
  </si>
  <si>
    <t>Durante el segundo trimestre de 2023 se construyó el informe seguimiento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t>
  </si>
  <si>
    <t>un (01) informe ejecutivo de gestión del II trimestre de la Dirección en Convivencias y Diálogo Social.</t>
  </si>
  <si>
    <t>Hasta el momento se han realizado dos (02) informes de seguimiento al primer y segundo  trimestre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</si>
  <si>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</si>
  <si>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</si>
  <si>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</si>
  <si>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</si>
  <si>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</si>
  <si>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</si>
  <si>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</si>
  <si>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</si>
  <si>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</si>
  <si>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</si>
  <si>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 </t>
  </si>
  <si>
    <t> Subsecretaría para la Gobernabilidad y Garantía de Derechos (Calificación 43%): 
Consumo de papel: Reporte de consumo de papel hasta el mes de junio
Jornada presencial: Obtuvó calificación de 56%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Dirección de Convivencia y Diálogo Social (calificación 63%): 
Consumo de papel: El reporte de consumo de papel cuenta con fecha de última actualización del mes de junio de 2023.
Participación:  Crecimiento verde (1 participantes)  , Día Internacional del agua (2 participante).
Jornada presencial: Obtuvó calificación de 52% en la evaluación efectuada en la jornada.          
Semana ambiental:
ciclopaseo ( 0 participantes), taller de compostaje (0 participante),  caminata ( 0 participante) jardín vertical (1 participantes), Museo del Mar (1 participante), feria ambiental (0 participante), saberes ancestrales (1 participantes).</t>
  </si>
  <si>
    <t> Reporte meta ambiental OAP</t>
  </si>
  <si>
    <t xml:space="preserve"> Subsecretaría para la Gobernabilidad y Garantía de Derechos (Calificación 43%): 
Consumo de papel: Reporte de consumo de papel hasta el mes de junio
Jornada presencial: Obtuvó calificación de 56%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Dirección de Convivencia y Diálogo Social (calificación 63%): 
Consumo de papel: El reporte de consumo de papel cuenta con fecha de última actualización del mes de junio de 2023.
Participación:  Crecimiento verde (1 participantes)  , Día Internacional del agua (2 participante).
Jornada presencial: Obtuvó calificación de 52% en la evaluación efectuada en la jornada.          
Semana ambiental:
ciclopaseo ( 0 participantes), taller de compostaje (0 participante),  caminata ( 0 participante) jardín vertical (1 participantes), Museo del Mar (1 participante), feria ambiental (0 participante), saberes ancestrales (1 participantes).</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</si>
  <si>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</si>
  <si>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</si>
  <si>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</si>
  <si>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</si>
  <si>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</si>
  <si>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</si>
  <si>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</si>
  <si>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Porcentaje de actualizacion documental </t>
  </si>
  <si>
    <t xml:space="preserve">Listado Maestro de documentos </t>
  </si>
  <si>
    <t xml:space="preserve">Porcentaje de actualizacion documental en el listado maestro de documentos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</si>
  <si>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</si>
  <si>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</si>
  <si>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</si>
  <si>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</si>
  <si>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</si>
  <si>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</si>
  <si>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</si>
  <si>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 xml:space="preserve"> https://gobiernobogota-my.sharepoint.com/:f:/g/personal/miguel_cardozo_gobiernobogota_gov_co/Em3Cl6hCPQhDioiu_JLgoPYBkPVfsju4ScZS7Z6vKKn1PQ?e=Q2RSJH 
</t>
  </si>
  <si>
    <t>Jornada de capacitacion del ssitema de gestion  22 de junio de 2023</t>
  </si>
  <si>
    <t>Total metas transversales (20%)</t>
  </si>
  <si>
    <t xml:space="preserve">Total plan de gestión </t>
  </si>
  <si>
    <t>Retadora (mejora)</t>
  </si>
  <si>
    <t>Durante el segundo trimestre, se realizaron un total de doce (12) socializaciones a la ciudadania desde la Dirección de Convivencia y Diálogo Social desde el Programa de Convivencia y Diálogo Social, Pactos de Acción Colectiva y Goles en Paz 2.0</t>
  </si>
  <si>
    <t xml:space="preserve">Listado de asistencia </t>
  </si>
  <si>
    <t>Para el primer trimestre de la vigencia 2023, el Plan de Gestión del proceso Convivencia y Diálogo Social alcanzó un nivel de desempeño del 96,42% y 55,56%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</si>
</sst>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3" x14ac:knownFonts="1">
    <font>
      <sz val="11"/>
      <color theme="1"/>
      <name val="Calibri"/>
      <family val="2"/>
      <scheme val="minor"/>
    </font>
    <font>
      <b/>
      <sz val="11"/>
      <color indexed="8"/>
      <name val="Calibri Light"/>
      <family val="2"/>
    </font>
    <font>
      <b/>
      <sz val="14"/>
      <name val="Calibri Light"/>
      <family val="2"/>
    </font>
    <font>
      <b/>
      <sz val="9"/>
      <color indexed="81"/>
      <name val="Tahoma"/>
      <family val="2"/>
    </font>
    <font>
      <sz val="9"/>
      <color indexed="81"/>
      <name val="Tahoma"/>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sz val="11"/>
      <name val="Calibri Light"/>
      <family val="2"/>
      <scheme val="major"/>
    </font>
    <font>
      <b/>
      <sz val="11"/>
      <color theme="1"/>
      <name val="Calibri Light"/>
      <family val="2"/>
    </font>
    <font>
      <sz val="11"/>
      <color rgb="FF000000"/>
      <name val="Calibri Light"/>
      <family val="2"/>
    </font>
    <font>
      <sz val="11"/>
      <color rgb="FF000000"/>
      <name val="Calibri Light"/>
    </font>
    <font>
      <sz val="11"/>
      <name val="Calibri Light"/>
      <family val="2"/>
    </font>
    <font>
      <b/>
      <u/>
      <sz val="11"/>
      <color indexed="8"/>
      <name val="Calibri Light"/>
      <family val="2"/>
    </font>
    <font>
      <b/>
      <u/>
      <sz val="11"/>
      <color theme="1"/>
      <name val="Calibri Light"/>
      <family val="2"/>
    </font>
    <font>
      <sz val="11"/>
      <color theme="8" tint="-0.249977111117893"/>
      <name val="Calibri Light"/>
      <family val="2"/>
    </font>
    <font>
      <sz val="11"/>
      <color theme="8" tint="-0.249977111117893"/>
      <name val="Calibri Light"/>
      <family val="2"/>
      <scheme val="major"/>
    </font>
  </fonts>
  <fills count="1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43">
    <xf numFmtId="0" fontId="0" fillId="0" borderId="0" xfId="0"/>
    <xf numFmtId="0" fontId="6" fillId="0" borderId="0" xfId="0" applyFont="1" applyAlignment="1">
      <alignment wrapText="1"/>
    </xf>
    <xf numFmtId="0" fontId="7" fillId="2" borderId="1" xfId="0" applyFont="1" applyFill="1" applyBorder="1" applyAlignment="1">
      <alignment horizontal="center" vertical="center" wrapText="1"/>
    </xf>
    <xf numFmtId="0" fontId="8" fillId="0" borderId="0" xfId="0" applyFont="1" applyAlignment="1">
      <alignment wrapText="1"/>
    </xf>
    <xf numFmtId="0" fontId="9" fillId="0" borderId="0" xfId="0" applyFont="1" applyAlignment="1">
      <alignment wrapText="1"/>
    </xf>
    <xf numFmtId="0" fontId="6" fillId="0" borderId="0" xfId="0" applyFont="1" applyAlignment="1">
      <alignment horizontal="justify" vertical="center" wrapText="1"/>
    </xf>
    <xf numFmtId="0" fontId="6" fillId="9" borderId="0" xfId="0" applyFont="1" applyFill="1" applyAlignment="1">
      <alignment wrapText="1"/>
    </xf>
    <xf numFmtId="0" fontId="7" fillId="9" borderId="0" xfId="0" applyFont="1" applyFill="1" applyAlignment="1">
      <alignment vertical="center" wrapText="1"/>
    </xf>
    <xf numFmtId="0" fontId="6" fillId="9" borderId="0" xfId="0" applyFont="1" applyFill="1" applyAlignment="1">
      <alignment vertical="center" wrapText="1"/>
    </xf>
    <xf numFmtId="0" fontId="6" fillId="9"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justify" vertical="center" wrapText="1"/>
    </xf>
    <xf numFmtId="49" fontId="6" fillId="0" borderId="13" xfId="0" applyNumberFormat="1" applyFont="1" applyBorder="1" applyAlignment="1">
      <alignment horizontal="center" vertical="center" wrapText="1"/>
    </xf>
    <xf numFmtId="10" fontId="6" fillId="11" borderId="13" xfId="0" applyNumberFormat="1" applyFont="1" applyFill="1" applyBorder="1" applyAlignment="1">
      <alignment horizontal="justify" vertical="center" wrapText="1"/>
    </xf>
    <xf numFmtId="1" fontId="6" fillId="0" borderId="13" xfId="0" applyNumberFormat="1" applyFont="1" applyBorder="1" applyAlignment="1">
      <alignment horizontal="justify" vertical="center" wrapText="1"/>
    </xf>
    <xf numFmtId="0" fontId="8" fillId="2" borderId="13" xfId="0" applyFont="1" applyFill="1" applyBorder="1" applyAlignment="1">
      <alignment wrapText="1"/>
    </xf>
    <xf numFmtId="0" fontId="12" fillId="2" borderId="13" xfId="0" applyFont="1" applyFill="1" applyBorder="1"/>
    <xf numFmtId="9" fontId="12" fillId="2" borderId="13" xfId="1" applyFont="1" applyFill="1" applyBorder="1" applyAlignment="1">
      <alignment wrapText="1"/>
    </xf>
    <xf numFmtId="0" fontId="13" fillId="0" borderId="13" xfId="0" applyFont="1" applyBorder="1" applyAlignment="1">
      <alignment horizontal="center" vertical="center" wrapText="1"/>
    </xf>
    <xf numFmtId="0" fontId="13" fillId="0" borderId="13" xfId="0" applyFont="1" applyBorder="1" applyAlignment="1">
      <alignment horizontal="justify" vertical="center" wrapText="1"/>
    </xf>
    <xf numFmtId="0" fontId="13" fillId="9" borderId="13" xfId="0" applyFont="1" applyFill="1" applyBorder="1" applyAlignment="1">
      <alignment horizontal="justify" vertical="center" wrapText="1"/>
    </xf>
    <xf numFmtId="9" fontId="13" fillId="9" borderId="13" xfId="1" applyFont="1" applyFill="1" applyBorder="1" applyAlignment="1">
      <alignment horizontal="justify" vertical="center" wrapText="1"/>
    </xf>
    <xf numFmtId="9" fontId="13" fillId="9" borderId="13" xfId="0" applyNumberFormat="1" applyFont="1" applyFill="1" applyBorder="1" applyAlignment="1">
      <alignment horizontal="justify" vertical="center" wrapText="1"/>
    </xf>
    <xf numFmtId="0" fontId="11" fillId="2" borderId="13" xfId="0" applyFont="1" applyFill="1" applyBorder="1" applyAlignment="1">
      <alignment wrapText="1"/>
    </xf>
    <xf numFmtId="9" fontId="11" fillId="2" borderId="13" xfId="0" applyNumberFormat="1" applyFont="1" applyFill="1" applyBorder="1" applyAlignment="1">
      <alignment wrapText="1"/>
    </xf>
    <xf numFmtId="0" fontId="9" fillId="5" borderId="13" xfId="0" applyFont="1" applyFill="1" applyBorder="1" applyAlignment="1">
      <alignment wrapText="1"/>
    </xf>
    <xf numFmtId="0" fontId="10" fillId="5" borderId="13" xfId="0" applyFont="1" applyFill="1" applyBorder="1" applyAlignment="1">
      <alignment wrapText="1"/>
    </xf>
    <xf numFmtId="9" fontId="9" fillId="5" borderId="13" xfId="1" applyFont="1" applyFill="1" applyBorder="1" applyAlignment="1">
      <alignment wrapText="1"/>
    </xf>
    <xf numFmtId="0" fontId="6" fillId="9" borderId="0" xfId="0" applyFont="1" applyFill="1" applyAlignment="1">
      <alignment horizontal="center" wrapText="1"/>
    </xf>
    <xf numFmtId="0" fontId="6" fillId="9" borderId="0" xfId="0" applyFont="1" applyFill="1" applyAlignment="1">
      <alignment horizontal="center" vertical="center" wrapText="1"/>
    </xf>
    <xf numFmtId="1" fontId="6" fillId="0" borderId="13" xfId="0" applyNumberFormat="1" applyFont="1" applyBorder="1" applyAlignment="1">
      <alignment horizontal="center" vertical="center" wrapText="1"/>
    </xf>
    <xf numFmtId="9" fontId="12" fillId="2" borderId="13" xfId="1" applyFont="1" applyFill="1" applyBorder="1" applyAlignment="1">
      <alignment horizontal="center" wrapText="1"/>
    </xf>
    <xf numFmtId="9" fontId="11" fillId="2" borderId="13" xfId="0" applyNumberFormat="1" applyFont="1" applyFill="1" applyBorder="1" applyAlignment="1">
      <alignment horizontal="center" wrapText="1"/>
    </xf>
    <xf numFmtId="0" fontId="12" fillId="2" borderId="13" xfId="0" applyFont="1" applyFill="1" applyBorder="1" applyAlignment="1">
      <alignment horizontal="center" wrapText="1"/>
    </xf>
    <xf numFmtId="9" fontId="9" fillId="5" borderId="13" xfId="1" applyFont="1" applyFill="1" applyBorder="1" applyAlignment="1">
      <alignment horizontal="center" wrapText="1"/>
    </xf>
    <xf numFmtId="9" fontId="10" fillId="5" borderId="13" xfId="0" applyNumberFormat="1" applyFont="1" applyFill="1" applyBorder="1" applyAlignment="1">
      <alignment horizontal="center" wrapText="1"/>
    </xf>
    <xf numFmtId="0" fontId="6" fillId="0" borderId="0" xfId="0" applyFont="1" applyAlignment="1">
      <alignment horizontal="center" wrapText="1"/>
    </xf>
    <xf numFmtId="0" fontId="6" fillId="0" borderId="13" xfId="0" applyFont="1" applyBorder="1" applyAlignment="1">
      <alignment horizontal="left" vertical="center" wrapText="1"/>
    </xf>
    <xf numFmtId="9" fontId="6" fillId="0" borderId="13" xfId="0" applyNumberFormat="1" applyFont="1" applyBorder="1" applyAlignment="1">
      <alignment horizontal="center" vertical="center" wrapText="1"/>
    </xf>
    <xf numFmtId="9" fontId="6" fillId="0" borderId="13" xfId="1" applyFont="1" applyBorder="1" applyAlignment="1">
      <alignment horizontal="center" vertical="center" wrapText="1"/>
    </xf>
    <xf numFmtId="9" fontId="6" fillId="0" borderId="13" xfId="1" applyFont="1" applyBorder="1" applyAlignment="1">
      <alignment horizontal="right" vertical="center" wrapText="1"/>
    </xf>
    <xf numFmtId="0" fontId="14" fillId="0" borderId="13" xfId="0" applyFont="1" applyBorder="1" applyAlignment="1">
      <alignment horizontal="left" vertical="center" wrapText="1"/>
    </xf>
    <xf numFmtId="1" fontId="6" fillId="0" borderId="13" xfId="0" applyNumberFormat="1" applyFont="1" applyBorder="1" applyAlignment="1">
      <alignment horizontal="left" vertical="center" wrapText="1"/>
    </xf>
    <xf numFmtId="1" fontId="6" fillId="0" borderId="13" xfId="1" applyNumberFormat="1" applyFont="1" applyFill="1" applyBorder="1" applyAlignment="1">
      <alignment horizontal="center" vertical="center" wrapText="1"/>
    </xf>
    <xf numFmtId="0" fontId="6" fillId="0" borderId="0" xfId="0" applyFont="1" applyAlignment="1">
      <alignment horizontal="left" vertical="center" wrapText="1"/>
    </xf>
    <xf numFmtId="0" fontId="16" fillId="0" borderId="13" xfId="0" applyFont="1" applyBorder="1" applyAlignment="1">
      <alignment vertical="top" wrapText="1"/>
    </xf>
    <xf numFmtId="0" fontId="17" fillId="0" borderId="13" xfId="0" applyFont="1" applyBorder="1" applyAlignment="1">
      <alignment vertical="top" wrapText="1"/>
    </xf>
    <xf numFmtId="1" fontId="6" fillId="0" borderId="14" xfId="0" applyNumberFormat="1" applyFont="1" applyBorder="1" applyAlignment="1">
      <alignment horizontal="justify" vertical="center" wrapText="1"/>
    </xf>
    <xf numFmtId="0" fontId="16" fillId="0" borderId="18" xfId="0" applyFont="1" applyBorder="1" applyAlignment="1">
      <alignment vertical="center" wrapText="1"/>
    </xf>
    <xf numFmtId="0" fontId="6" fillId="0" borderId="19" xfId="0" applyFont="1" applyBorder="1" applyAlignment="1">
      <alignment horizontal="justify" vertical="center" wrapText="1"/>
    </xf>
    <xf numFmtId="0" fontId="16" fillId="0" borderId="16" xfId="0" applyFont="1" applyBorder="1" applyAlignment="1">
      <alignment vertical="top" wrapText="1"/>
    </xf>
    <xf numFmtId="0" fontId="16" fillId="0" borderId="17" xfId="0" applyFont="1" applyBorder="1" applyAlignment="1">
      <alignment vertical="top" wrapText="1"/>
    </xf>
    <xf numFmtId="9" fontId="6" fillId="0" borderId="13" xfId="1" applyFont="1" applyBorder="1" applyAlignment="1">
      <alignment horizontal="left" vertical="center" wrapText="1"/>
    </xf>
    <xf numFmtId="164" fontId="6" fillId="0" borderId="13" xfId="0" applyNumberFormat="1" applyFont="1" applyBorder="1" applyAlignment="1">
      <alignment horizontal="left" vertical="center" wrapText="1"/>
    </xf>
    <xf numFmtId="10" fontId="6" fillId="0" borderId="13" xfId="0" applyNumberFormat="1" applyFont="1" applyBorder="1" applyAlignment="1">
      <alignment horizontal="left" vertical="center" wrapText="1"/>
    </xf>
    <xf numFmtId="164" fontId="6" fillId="0" borderId="13" xfId="0" applyNumberFormat="1" applyFont="1" applyBorder="1" applyAlignment="1">
      <alignment horizontal="justify" vertical="center" wrapText="1"/>
    </xf>
    <xf numFmtId="164" fontId="6" fillId="0" borderId="13" xfId="1" applyNumberFormat="1" applyFont="1" applyBorder="1" applyAlignment="1">
      <alignment horizontal="left" vertical="center" wrapText="1"/>
    </xf>
    <xf numFmtId="10" fontId="6" fillId="0" borderId="13" xfId="1" applyNumberFormat="1" applyFont="1" applyBorder="1" applyAlignment="1">
      <alignment horizontal="center" vertical="center" wrapText="1"/>
    </xf>
    <xf numFmtId="10" fontId="6" fillId="0" borderId="13" xfId="1" applyNumberFormat="1" applyFont="1" applyBorder="1" applyAlignment="1">
      <alignment horizontal="left" vertical="center" wrapText="1"/>
    </xf>
    <xf numFmtId="0" fontId="6" fillId="0" borderId="15" xfId="0" applyFont="1" applyBorder="1" applyAlignment="1">
      <alignment horizontal="left" vertical="center" wrapText="1"/>
    </xf>
    <xf numFmtId="10" fontId="12" fillId="2" borderId="13" xfId="1" applyNumberFormat="1" applyFont="1" applyFill="1" applyBorder="1" applyAlignment="1">
      <alignment horizontal="center" wrapText="1"/>
    </xf>
    <xf numFmtId="10" fontId="10" fillId="5" borderId="13" xfId="0" applyNumberFormat="1" applyFont="1" applyFill="1" applyBorder="1" applyAlignment="1">
      <alignment horizontal="center" wrapText="1"/>
    </xf>
    <xf numFmtId="10" fontId="10" fillId="5" borderId="13" xfId="1" applyNumberFormat="1" applyFont="1" applyFill="1" applyBorder="1" applyAlignment="1">
      <alignment horizontal="center" wrapText="1"/>
    </xf>
    <xf numFmtId="0" fontId="6" fillId="0" borderId="15" xfId="0" applyFont="1" applyBorder="1" applyAlignment="1">
      <alignment horizontal="justify" vertical="center" wrapText="1"/>
    </xf>
    <xf numFmtId="9" fontId="6" fillId="0" borderId="16" xfId="1" applyFont="1" applyBorder="1" applyAlignment="1">
      <alignment horizontal="center" vertical="center" wrapText="1"/>
    </xf>
    <xf numFmtId="10" fontId="6" fillId="0" borderId="1" xfId="1" applyNumberFormat="1" applyFont="1" applyBorder="1" applyAlignment="1">
      <alignment horizontal="left" vertical="center" wrapText="1"/>
    </xf>
    <xf numFmtId="0" fontId="6" fillId="0" borderId="1" xfId="0" applyFont="1" applyBorder="1" applyAlignment="1">
      <alignment horizontal="left" vertical="center" wrapText="1"/>
    </xf>
    <xf numFmtId="0" fontId="7" fillId="9" borderId="0" xfId="0" applyFont="1" applyFill="1" applyAlignment="1">
      <alignment horizontal="center" vertical="center" wrapText="1"/>
    </xf>
    <xf numFmtId="0" fontId="6" fillId="9" borderId="0" xfId="0" applyFont="1" applyFill="1" applyAlignment="1">
      <alignment horizontal="left" vertical="center" wrapText="1"/>
    </xf>
    <xf numFmtId="0" fontId="6" fillId="9" borderId="13" xfId="0" applyFont="1" applyFill="1" applyBorder="1" applyAlignment="1">
      <alignment horizontal="center" vertical="center" wrapText="1"/>
    </xf>
    <xf numFmtId="0" fontId="6" fillId="9" borderId="20" xfId="0" applyFont="1" applyFill="1" applyBorder="1" applyAlignment="1">
      <alignment horizontal="center" vertical="center" wrapText="1"/>
    </xf>
    <xf numFmtId="164" fontId="6" fillId="0" borderId="13" xfId="0" applyNumberFormat="1" applyFont="1" applyBorder="1" applyAlignment="1">
      <alignment horizontal="center" vertical="center" wrapText="1"/>
    </xf>
    <xf numFmtId="10" fontId="6" fillId="0" borderId="16" xfId="1" applyNumberFormat="1" applyFont="1" applyBorder="1" applyAlignment="1">
      <alignment horizontal="center" vertical="center" wrapText="1"/>
    </xf>
    <xf numFmtId="9" fontId="6" fillId="0" borderId="1" xfId="1" applyFont="1" applyBorder="1" applyAlignment="1">
      <alignment horizontal="center" vertical="center" wrapText="1"/>
    </xf>
    <xf numFmtId="10" fontId="6" fillId="0" borderId="1" xfId="1" applyNumberFormat="1" applyFont="1" applyBorder="1" applyAlignment="1">
      <alignment horizontal="center" vertical="center" wrapText="1"/>
    </xf>
    <xf numFmtId="1" fontId="6" fillId="0" borderId="19" xfId="0" applyNumberFormat="1" applyFont="1" applyBorder="1" applyAlignment="1">
      <alignment horizontal="center" vertical="center" wrapText="1"/>
    </xf>
    <xf numFmtId="10" fontId="6" fillId="0" borderId="19" xfId="1" applyNumberFormat="1" applyFont="1" applyBorder="1" applyAlignment="1">
      <alignment horizontal="center" vertical="center" wrapText="1"/>
    </xf>
    <xf numFmtId="0" fontId="21" fillId="0" borderId="13" xfId="0" applyFont="1" applyBorder="1" applyAlignment="1">
      <alignment vertical="center" wrapText="1"/>
    </xf>
    <xf numFmtId="0" fontId="21" fillId="10" borderId="13" xfId="0" applyFont="1" applyFill="1" applyBorder="1" applyAlignment="1">
      <alignment vertical="center" wrapText="1"/>
    </xf>
    <xf numFmtId="9" fontId="21" fillId="10" borderId="13" xfId="0" applyNumberFormat="1" applyFont="1" applyFill="1" applyBorder="1" applyAlignment="1">
      <alignment vertical="center" wrapText="1"/>
    </xf>
    <xf numFmtId="9" fontId="22" fillId="0" borderId="1" xfId="0" applyNumberFormat="1" applyFont="1" applyBorder="1" applyAlignment="1">
      <alignment horizontal="left" vertical="center" wrapText="1"/>
    </xf>
    <xf numFmtId="164" fontId="22" fillId="0" borderId="1" xfId="0" applyNumberFormat="1" applyFont="1" applyBorder="1" applyAlignment="1">
      <alignment horizontal="left" vertical="center" wrapText="1"/>
    </xf>
    <xf numFmtId="10" fontId="22" fillId="0" borderId="1" xfId="0" applyNumberFormat="1" applyFont="1" applyBorder="1" applyAlignment="1">
      <alignment horizontal="left" vertical="center" wrapText="1"/>
    </xf>
    <xf numFmtId="0" fontId="22" fillId="0" borderId="1" xfId="0" applyFont="1" applyBorder="1" applyAlignment="1">
      <alignment horizontal="center" vertical="center" wrapText="1"/>
    </xf>
    <xf numFmtId="9" fontId="21" fillId="0" borderId="13" xfId="0" applyNumberFormat="1" applyFont="1" applyBorder="1" applyAlignment="1">
      <alignment vertical="center" wrapText="1"/>
    </xf>
    <xf numFmtId="10" fontId="21" fillId="9" borderId="13" xfId="0" applyNumberFormat="1" applyFont="1" applyFill="1" applyBorder="1" applyAlignment="1">
      <alignment vertical="center" wrapText="1"/>
    </xf>
    <xf numFmtId="0" fontId="21" fillId="0" borderId="13" xfId="0" applyFont="1" applyBorder="1" applyAlignment="1">
      <alignment horizontal="center" vertical="center" wrapText="1"/>
    </xf>
    <xf numFmtId="9" fontId="21" fillId="0" borderId="13" xfId="0" applyNumberFormat="1" applyFont="1" applyBorder="1" applyAlignment="1">
      <alignment horizontal="center" vertical="center" wrapText="1"/>
    </xf>
    <xf numFmtId="9" fontId="22" fillId="0" borderId="1" xfId="0" applyNumberFormat="1" applyFont="1" applyBorder="1" applyAlignment="1">
      <alignment horizontal="center" vertical="center" wrapText="1"/>
    </xf>
    <xf numFmtId="164" fontId="22" fillId="0" borderId="13" xfId="0" applyNumberFormat="1" applyFont="1" applyBorder="1" applyAlignment="1">
      <alignment horizontal="center" vertical="center" wrapText="1"/>
    </xf>
    <xf numFmtId="10" fontId="22" fillId="0" borderId="1" xfId="0" applyNumberFormat="1" applyFont="1" applyBorder="1" applyAlignment="1">
      <alignment horizontal="center" vertical="center" wrapText="1"/>
    </xf>
    <xf numFmtId="9" fontId="22" fillId="0" borderId="1" xfId="1" applyFont="1" applyBorder="1" applyAlignment="1">
      <alignment horizontal="left" vertical="center" wrapText="1"/>
    </xf>
    <xf numFmtId="164" fontId="21" fillId="9" borderId="13" xfId="0" applyNumberFormat="1" applyFont="1" applyFill="1" applyBorder="1" applyAlignment="1">
      <alignment vertical="center" wrapText="1"/>
    </xf>
    <xf numFmtId="0" fontId="22" fillId="0" borderId="1" xfId="0" applyFont="1" applyBorder="1" applyAlignment="1">
      <alignment horizontal="left" vertical="center" wrapText="1"/>
    </xf>
    <xf numFmtId="0" fontId="22" fillId="0" borderId="1" xfId="1" applyNumberFormat="1" applyFont="1" applyBorder="1" applyAlignment="1">
      <alignment horizontal="left" vertical="center" wrapText="1"/>
    </xf>
    <xf numFmtId="0" fontId="21" fillId="9" borderId="13" xfId="0" applyFont="1" applyFill="1" applyBorder="1" applyAlignment="1">
      <alignment vertical="center" wrapText="1"/>
    </xf>
    <xf numFmtId="1" fontId="22"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 fontId="22" fillId="0" borderId="13" xfId="0" applyNumberFormat="1" applyFont="1" applyBorder="1" applyAlignment="1">
      <alignment horizontal="center" vertical="center" wrapText="1"/>
    </xf>
    <xf numFmtId="10" fontId="6" fillId="0" borderId="13" xfId="0" applyNumberFormat="1" applyFont="1" applyBorder="1" applyAlignment="1">
      <alignment horizontal="center" vertical="center" wrapText="1"/>
    </xf>
    <xf numFmtId="10" fontId="21" fillId="9" borderId="13" xfId="0" applyNumberFormat="1" applyFont="1" applyFill="1" applyBorder="1" applyAlignment="1">
      <alignment horizontal="center" vertical="center" wrapText="1"/>
    </xf>
    <xf numFmtId="10" fontId="12" fillId="2" borderId="13" xfId="0" applyNumberFormat="1" applyFont="1" applyFill="1" applyBorder="1" applyAlignment="1">
      <alignment horizontal="center" wrapText="1"/>
    </xf>
    <xf numFmtId="9" fontId="21" fillId="9" borderId="13" xfId="0" applyNumberFormat="1" applyFont="1" applyFill="1" applyBorder="1" applyAlignment="1">
      <alignment vertical="center" wrapText="1"/>
    </xf>
    <xf numFmtId="0" fontId="7" fillId="4"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7" fillId="3"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18" fillId="9" borderId="20" xfId="0" applyFont="1" applyFill="1" applyBorder="1" applyAlignment="1">
      <alignment horizontal="justify" vertical="center"/>
    </xf>
    <xf numFmtId="0" fontId="14" fillId="9" borderId="20" xfId="0" applyFont="1" applyFill="1" applyBorder="1" applyAlignment="1">
      <alignment horizontal="justify" vertical="center"/>
    </xf>
    <xf numFmtId="0" fontId="18" fillId="9" borderId="13" xfId="0" applyFont="1" applyFill="1" applyBorder="1" applyAlignment="1">
      <alignment horizontal="left" vertical="center" wrapText="1"/>
    </xf>
    <xf numFmtId="0" fontId="15"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1" xfId="0" applyFont="1" applyFill="1" applyBorder="1" applyAlignment="1">
      <alignment horizontal="left" vertical="top" wrapText="1"/>
    </xf>
    <xf numFmtId="0" fontId="7" fillId="5" borderId="13"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18" fillId="9" borderId="1" xfId="0" applyFont="1" applyFill="1" applyBorder="1" applyAlignment="1">
      <alignment horizontal="justify" vertical="center"/>
    </xf>
    <xf numFmtId="0" fontId="14" fillId="9" borderId="1" xfId="0" applyFont="1" applyFill="1" applyBorder="1" applyAlignment="1">
      <alignment horizontal="justify" vertical="center"/>
    </xf>
  </cellXfs>
  <cellStyles count="6">
    <cellStyle name="Millares [0] 2" xfId="2" xr:uid="{5289C2A0-1260-462A-A206-775B0F559CE2}"/>
    <cellStyle name="Millares 2" xfId="3" xr:uid="{8AD21D06-C3CF-4856-8A68-09E57014F34D}"/>
    <cellStyle name="Millares 3" xfId="4" xr:uid="{A104D665-BF6C-4A8F-BEF5-1AF7E4FA5CAE}"/>
    <cellStyle name="Millares 4" xfId="5" xr:uid="{39D7C5F1-B537-4F21-8A7C-36AFB4DA9DC1}"/>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19050</xdr:colOff>
      <xdr:row>0</xdr:row>
      <xdr:rowOff>742950</xdr:rowOff>
    </xdr:to>
    <xdr:pic>
      <xdr:nvPicPr>
        <xdr:cNvPr id="1105" name="Imagen 1">
          <a:extLst>
            <a:ext uri="{FF2B5EF4-FFF2-40B4-BE49-F238E27FC236}">
              <a16:creationId xmlns:a16="http://schemas.microsoft.com/office/drawing/2014/main" id="{42BD3B92-7B8C-3090-F224-333891FA1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7"/>
  <sheetViews>
    <sheetView tabSelected="1" topLeftCell="V5" zoomScale="85" zoomScaleNormal="85" workbookViewId="0">
      <selection activeCell="K10" sqref="K10"/>
    </sheetView>
  </sheetViews>
  <sheetFormatPr baseColWidth="10" defaultColWidth="10.85546875" defaultRowHeight="15" x14ac:dyDescent="0.25"/>
  <cols>
    <col min="1" max="1" width="4.140625" style="1" customWidth="1"/>
    <col min="2" max="2" width="29.7109375" style="1" customWidth="1"/>
    <col min="3" max="3" width="8.140625" style="1" customWidth="1"/>
    <col min="4" max="4" width="44.28515625" style="1" bestFit="1" customWidth="1"/>
    <col min="5" max="5" width="10.85546875" style="1" customWidth="1"/>
    <col min="6" max="6" width="24.42578125" style="1" customWidth="1"/>
    <col min="7" max="7" width="23.5703125" style="1" customWidth="1"/>
    <col min="8" max="8" width="10" style="1" customWidth="1"/>
    <col min="9" max="9" width="18.42578125" style="1" customWidth="1"/>
    <col min="10" max="10" width="17.4257812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43" customWidth="1"/>
    <col min="23" max="23" width="40.28515625" style="1" customWidth="1"/>
    <col min="24" max="26" width="16.5703125" style="1" customWidth="1"/>
    <col min="27" max="27" width="16.5703125" style="43" customWidth="1"/>
    <col min="28" max="28" width="33.42578125" style="1" customWidth="1"/>
    <col min="29" max="29" width="16.5703125" style="1" customWidth="1"/>
    <col min="30" max="32" width="16.5703125" style="43" hidden="1" customWidth="1"/>
    <col min="33" max="33" width="43.7109375" style="1" hidden="1" customWidth="1"/>
    <col min="34" max="34" width="16.5703125" style="1" hidden="1" customWidth="1"/>
    <col min="35" max="36" width="22" style="43" hidden="1" customWidth="1"/>
    <col min="37" max="37" width="16.5703125" style="43" hidden="1" customWidth="1"/>
    <col min="38" max="38" width="34.85546875" style="1" hidden="1" customWidth="1"/>
    <col min="39" max="39" width="16.5703125" style="1" hidden="1" customWidth="1"/>
    <col min="40" max="41" width="16.5703125" style="43" customWidth="1"/>
    <col min="42" max="42" width="21.5703125" style="43" customWidth="1"/>
    <col min="43" max="43" width="39.42578125" style="1" customWidth="1"/>
    <col min="44" max="16384" width="10.85546875" style="1"/>
  </cols>
  <sheetData>
    <row r="1" spans="1:43" s="6" customFormat="1" ht="70.5" customHeight="1" x14ac:dyDescent="0.25">
      <c r="A1" s="123" t="s">
        <v>0</v>
      </c>
      <c r="B1" s="124"/>
      <c r="C1" s="124"/>
      <c r="D1" s="124"/>
      <c r="E1" s="124"/>
      <c r="F1" s="124"/>
      <c r="G1" s="124"/>
      <c r="H1" s="124"/>
      <c r="I1" s="124"/>
      <c r="J1" s="124"/>
      <c r="K1" s="125" t="s">
        <v>1</v>
      </c>
      <c r="L1" s="125"/>
      <c r="M1" s="125"/>
      <c r="N1" s="125"/>
      <c r="O1" s="125"/>
      <c r="T1" s="35"/>
      <c r="U1" s="35"/>
      <c r="V1" s="35"/>
      <c r="AA1" s="35"/>
      <c r="AD1" s="35"/>
      <c r="AE1" s="35"/>
      <c r="AF1" s="35"/>
      <c r="AI1" s="35"/>
      <c r="AJ1" s="35"/>
      <c r="AK1" s="35"/>
      <c r="AN1" s="35"/>
      <c r="AO1" s="35"/>
      <c r="AP1" s="35"/>
    </row>
    <row r="2" spans="1:43" s="8" customFormat="1" ht="23.45" customHeight="1" x14ac:dyDescent="0.25">
      <c r="A2" s="127" t="s">
        <v>2</v>
      </c>
      <c r="B2" s="128"/>
      <c r="C2" s="128"/>
      <c r="D2" s="128"/>
      <c r="E2" s="128"/>
      <c r="F2" s="128"/>
      <c r="G2" s="128"/>
      <c r="H2" s="128"/>
      <c r="I2" s="128"/>
      <c r="J2" s="128"/>
      <c r="K2" s="7"/>
      <c r="L2" s="7"/>
      <c r="M2" s="7"/>
      <c r="N2" s="7"/>
      <c r="O2" s="7"/>
      <c r="T2" s="36"/>
      <c r="U2" s="36"/>
      <c r="V2" s="36"/>
      <c r="AA2" s="36"/>
      <c r="AD2" s="36"/>
      <c r="AE2" s="36"/>
      <c r="AF2" s="36"/>
      <c r="AI2" s="36"/>
      <c r="AJ2" s="36"/>
      <c r="AK2" s="36"/>
      <c r="AN2" s="36"/>
      <c r="AO2" s="36"/>
      <c r="AP2" s="36"/>
    </row>
    <row r="3" spans="1:43" s="6" customFormat="1" x14ac:dyDescent="0.25">
      <c r="T3" s="35"/>
      <c r="U3" s="35"/>
      <c r="V3" s="35"/>
      <c r="AA3" s="35"/>
      <c r="AD3" s="35"/>
      <c r="AE3" s="35"/>
      <c r="AF3" s="35"/>
      <c r="AI3" s="35"/>
      <c r="AJ3" s="35"/>
      <c r="AK3" s="35"/>
      <c r="AN3" s="35"/>
      <c r="AO3" s="35"/>
      <c r="AP3" s="35"/>
    </row>
    <row r="4" spans="1:43" s="6" customFormat="1" ht="29.1" customHeight="1" x14ac:dyDescent="0.25">
      <c r="A4" s="129" t="s">
        <v>3</v>
      </c>
      <c r="B4" s="130"/>
      <c r="C4" s="135" t="s">
        <v>4</v>
      </c>
      <c r="D4" s="136"/>
      <c r="E4" s="112" t="s">
        <v>5</v>
      </c>
      <c r="F4" s="113"/>
      <c r="G4" s="113"/>
      <c r="H4" s="113"/>
      <c r="I4" s="113"/>
      <c r="J4" s="114"/>
      <c r="T4" s="35"/>
      <c r="U4" s="35"/>
      <c r="V4" s="35"/>
      <c r="AA4" s="35"/>
      <c r="AD4" s="35"/>
      <c r="AE4" s="35"/>
      <c r="AF4" s="35"/>
      <c r="AI4" s="35"/>
      <c r="AJ4" s="35"/>
      <c r="AK4" s="35"/>
      <c r="AN4" s="35"/>
      <c r="AO4" s="35"/>
      <c r="AP4" s="35"/>
    </row>
    <row r="5" spans="1:43" s="6" customFormat="1" ht="15" customHeight="1" x14ac:dyDescent="0.25">
      <c r="A5" s="131"/>
      <c r="B5" s="132"/>
      <c r="C5" s="137"/>
      <c r="D5" s="138"/>
      <c r="E5" s="2" t="s">
        <v>6</v>
      </c>
      <c r="F5" s="2" t="s">
        <v>7</v>
      </c>
      <c r="G5" s="112" t="s">
        <v>8</v>
      </c>
      <c r="H5" s="113"/>
      <c r="I5" s="113"/>
      <c r="J5" s="114"/>
      <c r="T5" s="35"/>
      <c r="U5" s="35"/>
      <c r="V5" s="35"/>
      <c r="AA5" s="35"/>
      <c r="AD5" s="35"/>
      <c r="AE5" s="35"/>
      <c r="AF5" s="35"/>
      <c r="AI5" s="35"/>
      <c r="AJ5" s="35"/>
      <c r="AK5" s="35"/>
      <c r="AN5" s="35"/>
      <c r="AO5" s="35"/>
      <c r="AP5" s="35"/>
    </row>
    <row r="6" spans="1:43" s="6" customFormat="1" x14ac:dyDescent="0.25">
      <c r="A6" s="131"/>
      <c r="B6" s="132"/>
      <c r="C6" s="137"/>
      <c r="D6" s="138"/>
      <c r="E6" s="9">
        <v>1</v>
      </c>
      <c r="F6" s="9" t="s">
        <v>9</v>
      </c>
      <c r="G6" s="115" t="s">
        <v>10</v>
      </c>
      <c r="H6" s="115"/>
      <c r="I6" s="115"/>
      <c r="J6" s="115"/>
      <c r="T6" s="35"/>
      <c r="U6" s="35"/>
      <c r="V6" s="35"/>
      <c r="AA6" s="35"/>
      <c r="AD6" s="35"/>
      <c r="AE6" s="35"/>
      <c r="AF6" s="35"/>
      <c r="AI6" s="35"/>
      <c r="AJ6" s="35"/>
      <c r="AK6" s="35"/>
      <c r="AN6" s="35"/>
      <c r="AO6" s="35"/>
      <c r="AP6" s="35"/>
    </row>
    <row r="7" spans="1:43" s="6" customFormat="1" ht="109.5" customHeight="1" x14ac:dyDescent="0.25">
      <c r="A7" s="131"/>
      <c r="B7" s="132"/>
      <c r="C7" s="137"/>
      <c r="D7" s="138"/>
      <c r="E7" s="9">
        <v>2</v>
      </c>
      <c r="F7" s="9" t="s">
        <v>11</v>
      </c>
      <c r="G7" s="115" t="s">
        <v>12</v>
      </c>
      <c r="H7" s="115"/>
      <c r="I7" s="115"/>
      <c r="J7" s="115"/>
      <c r="T7" s="35"/>
      <c r="U7" s="35"/>
      <c r="V7" s="35"/>
      <c r="AA7" s="35"/>
      <c r="AD7" s="35"/>
      <c r="AE7" s="35"/>
      <c r="AF7" s="35"/>
      <c r="AI7" s="35"/>
      <c r="AJ7" s="35"/>
      <c r="AK7" s="35"/>
      <c r="AN7" s="35"/>
      <c r="AO7" s="35"/>
      <c r="AP7" s="35"/>
    </row>
    <row r="8" spans="1:43" s="6" customFormat="1" ht="72.75" customHeight="1" x14ac:dyDescent="0.25">
      <c r="A8" s="133"/>
      <c r="B8" s="134"/>
      <c r="C8" s="139"/>
      <c r="D8" s="140"/>
      <c r="E8" s="9">
        <v>3</v>
      </c>
      <c r="F8" s="9" t="s">
        <v>13</v>
      </c>
      <c r="G8" s="141" t="s">
        <v>14</v>
      </c>
      <c r="H8" s="142"/>
      <c r="I8" s="142"/>
      <c r="J8" s="142"/>
      <c r="T8" s="35"/>
      <c r="U8" s="35"/>
      <c r="V8" s="35"/>
      <c r="AA8" s="35"/>
      <c r="AD8" s="35"/>
      <c r="AE8" s="35"/>
      <c r="AF8" s="35"/>
      <c r="AI8" s="35"/>
      <c r="AJ8" s="35"/>
      <c r="AK8" s="35"/>
      <c r="AN8" s="35"/>
      <c r="AO8" s="35"/>
      <c r="AP8" s="35"/>
    </row>
    <row r="9" spans="1:43" ht="72.75" customHeight="1" x14ac:dyDescent="0.25">
      <c r="A9" s="74"/>
      <c r="B9" s="74"/>
      <c r="C9" s="75"/>
      <c r="D9" s="75"/>
      <c r="E9" s="77">
        <v>4</v>
      </c>
      <c r="F9" s="77" t="s">
        <v>15</v>
      </c>
      <c r="G9" s="120" t="s">
        <v>16</v>
      </c>
      <c r="H9" s="121"/>
      <c r="I9" s="121"/>
      <c r="J9" s="121"/>
    </row>
    <row r="10" spans="1:43" ht="72.75" customHeight="1" x14ac:dyDescent="0.25">
      <c r="A10" s="74"/>
      <c r="B10" s="74"/>
      <c r="C10" s="75"/>
      <c r="D10" s="75"/>
      <c r="E10" s="76">
        <v>5</v>
      </c>
      <c r="F10" s="76" t="s">
        <v>17</v>
      </c>
      <c r="G10" s="122" t="s">
        <v>152</v>
      </c>
      <c r="H10" s="122"/>
      <c r="I10" s="122"/>
      <c r="J10" s="122"/>
    </row>
    <row r="11" spans="1:43" s="6" customFormat="1" x14ac:dyDescent="0.25">
      <c r="T11" s="35"/>
      <c r="U11" s="35"/>
      <c r="V11" s="35"/>
      <c r="AA11" s="35"/>
      <c r="AD11" s="35"/>
      <c r="AE11" s="35"/>
      <c r="AF11" s="35"/>
      <c r="AI11" s="35"/>
      <c r="AJ11" s="35"/>
      <c r="AK11" s="35"/>
      <c r="AN11" s="35"/>
      <c r="AO11" s="35"/>
      <c r="AP11" s="36"/>
    </row>
    <row r="12" spans="1:43" ht="14.45" customHeight="1" x14ac:dyDescent="0.25">
      <c r="A12" s="111" t="s">
        <v>18</v>
      </c>
      <c r="B12" s="111"/>
      <c r="C12" s="111" t="s">
        <v>19</v>
      </c>
      <c r="D12" s="111"/>
      <c r="E12" s="111"/>
      <c r="F12" s="126" t="s">
        <v>20</v>
      </c>
      <c r="G12" s="126"/>
      <c r="H12" s="126"/>
      <c r="I12" s="126"/>
      <c r="J12" s="126"/>
      <c r="K12" s="126"/>
      <c r="L12" s="126"/>
      <c r="M12" s="126"/>
      <c r="N12" s="126"/>
      <c r="O12" s="126"/>
      <c r="P12" s="126"/>
      <c r="Q12" s="111" t="s">
        <v>21</v>
      </c>
      <c r="R12" s="111"/>
      <c r="S12" s="111"/>
      <c r="T12" s="116" t="s">
        <v>22</v>
      </c>
      <c r="U12" s="116"/>
      <c r="V12" s="116"/>
      <c r="W12" s="116"/>
      <c r="X12" s="116"/>
      <c r="Y12" s="117" t="s">
        <v>23</v>
      </c>
      <c r="Z12" s="117"/>
      <c r="AA12" s="117"/>
      <c r="AB12" s="117"/>
      <c r="AC12" s="117"/>
      <c r="AD12" s="118" t="s">
        <v>24</v>
      </c>
      <c r="AE12" s="118"/>
      <c r="AF12" s="118"/>
      <c r="AG12" s="118"/>
      <c r="AH12" s="118"/>
      <c r="AI12" s="119" t="s">
        <v>25</v>
      </c>
      <c r="AJ12" s="119"/>
      <c r="AK12" s="119"/>
      <c r="AL12" s="119"/>
      <c r="AM12" s="119"/>
      <c r="AN12" s="110" t="s">
        <v>26</v>
      </c>
      <c r="AO12" s="110"/>
      <c r="AP12" s="110"/>
      <c r="AQ12" s="110"/>
    </row>
    <row r="13" spans="1:43" ht="14.45" customHeight="1" x14ac:dyDescent="0.25">
      <c r="A13" s="111"/>
      <c r="B13" s="111"/>
      <c r="C13" s="111"/>
      <c r="D13" s="111"/>
      <c r="E13" s="111"/>
      <c r="F13" s="126"/>
      <c r="G13" s="126"/>
      <c r="H13" s="126"/>
      <c r="I13" s="126"/>
      <c r="J13" s="126"/>
      <c r="K13" s="126"/>
      <c r="L13" s="126"/>
      <c r="M13" s="126"/>
      <c r="N13" s="126"/>
      <c r="O13" s="126"/>
      <c r="P13" s="126"/>
      <c r="Q13" s="111"/>
      <c r="R13" s="111"/>
      <c r="S13" s="111"/>
      <c r="T13" s="116"/>
      <c r="U13" s="116"/>
      <c r="V13" s="116"/>
      <c r="W13" s="116"/>
      <c r="X13" s="116"/>
      <c r="Y13" s="117"/>
      <c r="Z13" s="117"/>
      <c r="AA13" s="117"/>
      <c r="AB13" s="117"/>
      <c r="AC13" s="117"/>
      <c r="AD13" s="118"/>
      <c r="AE13" s="118"/>
      <c r="AF13" s="118"/>
      <c r="AG13" s="118"/>
      <c r="AH13" s="118"/>
      <c r="AI13" s="119"/>
      <c r="AJ13" s="119"/>
      <c r="AK13" s="119"/>
      <c r="AL13" s="119"/>
      <c r="AM13" s="119"/>
      <c r="AN13" s="110"/>
      <c r="AO13" s="110"/>
      <c r="AP13" s="110"/>
      <c r="AQ13" s="110"/>
    </row>
    <row r="14" spans="1:43" ht="45" x14ac:dyDescent="0.25">
      <c r="A14" s="10" t="s">
        <v>27</v>
      </c>
      <c r="B14" s="10" t="s">
        <v>28</v>
      </c>
      <c r="C14" s="10" t="s">
        <v>29</v>
      </c>
      <c r="D14" s="10" t="s">
        <v>30</v>
      </c>
      <c r="E14" s="10" t="s">
        <v>31</v>
      </c>
      <c r="F14" s="11" t="s">
        <v>32</v>
      </c>
      <c r="G14" s="11" t="s">
        <v>33</v>
      </c>
      <c r="H14" s="11" t="s">
        <v>34</v>
      </c>
      <c r="I14" s="11" t="s">
        <v>35</v>
      </c>
      <c r="J14" s="11" t="s">
        <v>36</v>
      </c>
      <c r="K14" s="11" t="s">
        <v>37</v>
      </c>
      <c r="L14" s="11" t="s">
        <v>38</v>
      </c>
      <c r="M14" s="11" t="s">
        <v>39</v>
      </c>
      <c r="N14" s="11" t="s">
        <v>40</v>
      </c>
      <c r="O14" s="11" t="s">
        <v>41</v>
      </c>
      <c r="P14" s="11" t="s">
        <v>42</v>
      </c>
      <c r="Q14" s="10" t="s">
        <v>43</v>
      </c>
      <c r="R14" s="10" t="s">
        <v>44</v>
      </c>
      <c r="S14" s="10" t="s">
        <v>45</v>
      </c>
      <c r="T14" s="12" t="s">
        <v>46</v>
      </c>
      <c r="U14" s="12" t="s">
        <v>47</v>
      </c>
      <c r="V14" s="12" t="s">
        <v>48</v>
      </c>
      <c r="W14" s="12" t="s">
        <v>49</v>
      </c>
      <c r="X14" s="12" t="s">
        <v>50</v>
      </c>
      <c r="Y14" s="13" t="s">
        <v>46</v>
      </c>
      <c r="Z14" s="13" t="s">
        <v>47</v>
      </c>
      <c r="AA14" s="13" t="s">
        <v>48</v>
      </c>
      <c r="AB14" s="13" t="s">
        <v>49</v>
      </c>
      <c r="AC14" s="13" t="s">
        <v>50</v>
      </c>
      <c r="AD14" s="14" t="s">
        <v>46</v>
      </c>
      <c r="AE14" s="14" t="s">
        <v>47</v>
      </c>
      <c r="AF14" s="14" t="s">
        <v>48</v>
      </c>
      <c r="AG14" s="14" t="s">
        <v>49</v>
      </c>
      <c r="AH14" s="14" t="s">
        <v>50</v>
      </c>
      <c r="AI14" s="15" t="s">
        <v>46</v>
      </c>
      <c r="AJ14" s="15" t="s">
        <v>47</v>
      </c>
      <c r="AK14" s="15" t="s">
        <v>48</v>
      </c>
      <c r="AL14" s="15" t="s">
        <v>49</v>
      </c>
      <c r="AM14" s="15" t="s">
        <v>50</v>
      </c>
      <c r="AN14" s="16" t="s">
        <v>46</v>
      </c>
      <c r="AO14" s="16" t="s">
        <v>47</v>
      </c>
      <c r="AP14" s="16" t="s">
        <v>48</v>
      </c>
      <c r="AQ14" s="16" t="s">
        <v>49</v>
      </c>
    </row>
    <row r="15" spans="1:43" s="5" customFormat="1" ht="252" customHeight="1" x14ac:dyDescent="0.25">
      <c r="A15" s="17">
        <v>2</v>
      </c>
      <c r="B15" s="18" t="s">
        <v>51</v>
      </c>
      <c r="C15" s="19" t="s">
        <v>52</v>
      </c>
      <c r="D15" s="18" t="s">
        <v>53</v>
      </c>
      <c r="E15" s="18" t="s">
        <v>54</v>
      </c>
      <c r="F15" s="18" t="s">
        <v>55</v>
      </c>
      <c r="G15" s="18" t="s">
        <v>56</v>
      </c>
      <c r="H15" s="20"/>
      <c r="I15" s="44" t="s">
        <v>57</v>
      </c>
      <c r="J15" s="18" t="s">
        <v>58</v>
      </c>
      <c r="K15" s="45">
        <v>1</v>
      </c>
      <c r="L15" s="45">
        <v>1</v>
      </c>
      <c r="M15" s="45">
        <v>1</v>
      </c>
      <c r="N15" s="45">
        <v>1</v>
      </c>
      <c r="O15" s="46">
        <v>1</v>
      </c>
      <c r="P15" s="44" t="s">
        <v>59</v>
      </c>
      <c r="Q15" s="18" t="s">
        <v>60</v>
      </c>
      <c r="R15" s="18" t="s">
        <v>61</v>
      </c>
      <c r="S15" s="18" t="s">
        <v>62</v>
      </c>
      <c r="T15" s="59">
        <v>1</v>
      </c>
      <c r="U15" s="60">
        <v>1</v>
      </c>
      <c r="V15" s="61">
        <v>1</v>
      </c>
      <c r="W15" s="52" t="s">
        <v>63</v>
      </c>
      <c r="X15" s="53" t="s">
        <v>64</v>
      </c>
      <c r="Y15" s="47">
        <v>1</v>
      </c>
      <c r="Z15" s="62">
        <v>1</v>
      </c>
      <c r="AA15" s="106">
        <f>IF(Z15/Y15&gt;100%,100%,Z15/Y15)</f>
        <v>1</v>
      </c>
      <c r="AB15" s="18" t="s">
        <v>65</v>
      </c>
      <c r="AC15" s="18" t="s">
        <v>66</v>
      </c>
      <c r="AD15" s="46">
        <v>1</v>
      </c>
      <c r="AE15" s="17">
        <v>0</v>
      </c>
      <c r="AF15" s="17">
        <f>IF(AE15/AD15&gt;100%,100%,AE15/AD15)</f>
        <v>0</v>
      </c>
      <c r="AG15" s="18"/>
      <c r="AH15" s="18"/>
      <c r="AI15" s="46">
        <v>1</v>
      </c>
      <c r="AJ15" s="17">
        <v>0</v>
      </c>
      <c r="AK15" s="17">
        <f>IF(AJ15/AI15&gt;100%,100%,AJ15/AI15)</f>
        <v>0</v>
      </c>
      <c r="AL15" s="18"/>
      <c r="AM15" s="18"/>
      <c r="AN15" s="46">
        <v>1</v>
      </c>
      <c r="AO15" s="78">
        <f>AVERAGE(U15,Z15,AE15,AJ15)</f>
        <v>0.5</v>
      </c>
      <c r="AP15" s="64">
        <f>IF(AO15/AN15&gt;100%,100%,AO15/AN15)</f>
        <v>0.5</v>
      </c>
      <c r="AQ15" s="18" t="s">
        <v>67</v>
      </c>
    </row>
    <row r="16" spans="1:43" s="5" customFormat="1" ht="409.6" customHeight="1" x14ac:dyDescent="0.25">
      <c r="A16" s="44">
        <v>1</v>
      </c>
      <c r="B16" s="44" t="s">
        <v>68</v>
      </c>
      <c r="C16" s="17">
        <v>2</v>
      </c>
      <c r="D16" s="44" t="s">
        <v>69</v>
      </c>
      <c r="E16" s="44" t="s">
        <v>54</v>
      </c>
      <c r="F16" s="44" t="s">
        <v>70</v>
      </c>
      <c r="G16" s="44" t="s">
        <v>71</v>
      </c>
      <c r="H16" s="20"/>
      <c r="I16" s="44" t="s">
        <v>57</v>
      </c>
      <c r="J16" s="44" t="s">
        <v>72</v>
      </c>
      <c r="K16" s="45">
        <v>1</v>
      </c>
      <c r="L16" s="45">
        <v>1</v>
      </c>
      <c r="M16" s="45">
        <v>1</v>
      </c>
      <c r="N16" s="45">
        <v>1</v>
      </c>
      <c r="O16" s="45">
        <v>1</v>
      </c>
      <c r="P16" s="44" t="s">
        <v>73</v>
      </c>
      <c r="Q16" s="44" t="s">
        <v>74</v>
      </c>
      <c r="R16" s="44" t="s">
        <v>4</v>
      </c>
      <c r="S16" s="44" t="s">
        <v>4</v>
      </c>
      <c r="T16" s="59">
        <v>1</v>
      </c>
      <c r="U16" s="63">
        <v>1</v>
      </c>
      <c r="V16" s="61">
        <v>1</v>
      </c>
      <c r="W16" s="52" t="s">
        <v>75</v>
      </c>
      <c r="X16" s="52" t="s">
        <v>76</v>
      </c>
      <c r="Y16" s="47">
        <v>1</v>
      </c>
      <c r="Z16" s="62">
        <v>1</v>
      </c>
      <c r="AA16" s="106">
        <f>IF(Z16/Y16&gt;100%,100%,Z16/Y16)</f>
        <v>1</v>
      </c>
      <c r="AB16" s="46" t="s">
        <v>77</v>
      </c>
      <c r="AC16" s="44" t="s">
        <v>78</v>
      </c>
      <c r="AD16" s="46">
        <v>1</v>
      </c>
      <c r="AE16" s="17">
        <v>0</v>
      </c>
      <c r="AF16" s="17"/>
      <c r="AG16" s="46"/>
      <c r="AH16" s="44"/>
      <c r="AI16" s="46">
        <v>1</v>
      </c>
      <c r="AJ16" s="17">
        <v>0</v>
      </c>
      <c r="AK16" s="17"/>
      <c r="AL16" s="46"/>
      <c r="AM16" s="44"/>
      <c r="AN16" s="71">
        <v>1</v>
      </c>
      <c r="AO16" s="78">
        <f>AVERAGE(U16,Z16,AE16,AJ16)</f>
        <v>0.5</v>
      </c>
      <c r="AP16" s="79">
        <f t="shared" ref="AP16:AP25" si="0">IF(AO16/AN16&gt;100%,100%,AO16/AN16)</f>
        <v>0.5</v>
      </c>
      <c r="AQ16" s="71" t="s">
        <v>79</v>
      </c>
    </row>
    <row r="17" spans="1:43" s="5" customFormat="1" ht="230.25" customHeight="1" x14ac:dyDescent="0.25">
      <c r="A17" s="44">
        <v>1</v>
      </c>
      <c r="B17" s="44" t="s">
        <v>68</v>
      </c>
      <c r="C17" s="17">
        <v>3</v>
      </c>
      <c r="D17" s="48" t="s">
        <v>80</v>
      </c>
      <c r="E17" s="44" t="s">
        <v>81</v>
      </c>
      <c r="F17" s="44" t="s">
        <v>82</v>
      </c>
      <c r="G17" s="44" t="s">
        <v>83</v>
      </c>
      <c r="H17" s="49" t="s">
        <v>84</v>
      </c>
      <c r="I17" s="44" t="s">
        <v>85</v>
      </c>
      <c r="J17" s="44" t="s">
        <v>86</v>
      </c>
      <c r="K17" s="46">
        <v>0</v>
      </c>
      <c r="L17" s="46">
        <v>0.25</v>
      </c>
      <c r="M17" s="46">
        <v>0.25</v>
      </c>
      <c r="N17" s="46">
        <v>0.3</v>
      </c>
      <c r="O17" s="45">
        <v>0.8</v>
      </c>
      <c r="P17" s="44" t="s">
        <v>59</v>
      </c>
      <c r="Q17" s="44" t="s">
        <v>87</v>
      </c>
      <c r="R17" s="44" t="s">
        <v>4</v>
      </c>
      <c r="S17" s="44" t="s">
        <v>4</v>
      </c>
      <c r="T17" s="59">
        <v>0</v>
      </c>
      <c r="U17" s="63">
        <v>0</v>
      </c>
      <c r="V17" s="65" t="s">
        <v>88</v>
      </c>
      <c r="W17" s="57" t="s">
        <v>89</v>
      </c>
      <c r="X17" s="58" t="s">
        <v>90</v>
      </c>
      <c r="Y17" s="47">
        <v>0.25</v>
      </c>
      <c r="Z17" s="62">
        <v>0.39</v>
      </c>
      <c r="AA17" s="106">
        <f>IF(Z17/Y17&gt;100%,100%,Z17/Y17)</f>
        <v>1</v>
      </c>
      <c r="AB17" s="46" t="s">
        <v>91</v>
      </c>
      <c r="AC17" s="44" t="s">
        <v>92</v>
      </c>
      <c r="AD17" s="46">
        <v>0.25</v>
      </c>
      <c r="AE17" s="17">
        <v>0</v>
      </c>
      <c r="AF17" s="17"/>
      <c r="AG17" s="46">
        <f>IF(AF17/AD17&gt;100%,100%,AF17/AD17)</f>
        <v>0</v>
      </c>
      <c r="AH17" s="44"/>
      <c r="AI17" s="46">
        <v>0.3</v>
      </c>
      <c r="AJ17" s="17">
        <v>0</v>
      </c>
      <c r="AK17" s="17"/>
      <c r="AL17" s="46">
        <f>IF(AK17/AI17&gt;100%,100%,AK17/AI17)</f>
        <v>0</v>
      </c>
      <c r="AM17" s="66"/>
      <c r="AN17" s="80">
        <v>0.8</v>
      </c>
      <c r="AO17" s="78">
        <f>SUM(U17,Z17,AE17,AJ17)</f>
        <v>0.39</v>
      </c>
      <c r="AP17" s="81">
        <f>IF(AO17/AN17&gt;100%,100%,AO17/AN17)</f>
        <v>0.48749999999999999</v>
      </c>
      <c r="AQ17" s="72" t="s">
        <v>93</v>
      </c>
    </row>
    <row r="18" spans="1:43" s="51" customFormat="1" ht="156" customHeight="1" x14ac:dyDescent="0.25">
      <c r="A18" s="44">
        <v>3</v>
      </c>
      <c r="B18" s="44" t="s">
        <v>94</v>
      </c>
      <c r="C18" s="17">
        <v>4</v>
      </c>
      <c r="D18" s="44" t="s">
        <v>95</v>
      </c>
      <c r="E18" s="44" t="s">
        <v>81</v>
      </c>
      <c r="F18" s="44" t="s">
        <v>96</v>
      </c>
      <c r="G18" s="44" t="s">
        <v>97</v>
      </c>
      <c r="H18" s="49">
        <v>0</v>
      </c>
      <c r="I18" s="44" t="s">
        <v>85</v>
      </c>
      <c r="J18" s="44" t="s">
        <v>98</v>
      </c>
      <c r="K18" s="37">
        <v>0</v>
      </c>
      <c r="L18" s="37">
        <v>3</v>
      </c>
      <c r="M18" s="37">
        <v>3</v>
      </c>
      <c r="N18" s="37">
        <v>3</v>
      </c>
      <c r="O18" s="50">
        <v>9</v>
      </c>
      <c r="P18" s="44" t="s">
        <v>59</v>
      </c>
      <c r="Q18" s="44" t="s">
        <v>98</v>
      </c>
      <c r="R18" s="44" t="s">
        <v>4</v>
      </c>
      <c r="S18" s="44" t="s">
        <v>4</v>
      </c>
      <c r="T18" s="49">
        <f>K18</f>
        <v>0</v>
      </c>
      <c r="U18" s="44">
        <v>0</v>
      </c>
      <c r="V18" s="66" t="s">
        <v>88</v>
      </c>
      <c r="W18" s="44" t="s">
        <v>99</v>
      </c>
      <c r="X18" s="44" t="s">
        <v>100</v>
      </c>
      <c r="Y18" s="54">
        <f>L18</f>
        <v>3</v>
      </c>
      <c r="Z18" s="18">
        <v>12</v>
      </c>
      <c r="AA18" s="78">
        <f>IF(Z18/Y18&gt;100%,100%,Z18/Y18)</f>
        <v>1</v>
      </c>
      <c r="AB18" s="18" t="s">
        <v>101</v>
      </c>
      <c r="AC18" s="18" t="s">
        <v>102</v>
      </c>
      <c r="AD18" s="37">
        <f>M18</f>
        <v>3</v>
      </c>
      <c r="AE18" s="17">
        <v>0</v>
      </c>
      <c r="AF18" s="17">
        <f>IF(AE18/AD18&gt;100%,100%,AE18/AD18)</f>
        <v>0</v>
      </c>
      <c r="AG18" s="18"/>
      <c r="AH18" s="18"/>
      <c r="AI18" s="37">
        <f>N18</f>
        <v>3</v>
      </c>
      <c r="AJ18" s="17">
        <v>0</v>
      </c>
      <c r="AK18" s="17">
        <f>IF(AJ18/AI18&gt;100%,100%,AJ18/AI18)</f>
        <v>0</v>
      </c>
      <c r="AL18" s="18"/>
      <c r="AM18" s="70"/>
      <c r="AN18" s="104">
        <f>O18</f>
        <v>9</v>
      </c>
      <c r="AO18" s="37">
        <f>SUM(U18,Z18,AE18,AJ18)</f>
        <v>12</v>
      </c>
      <c r="AP18" s="80">
        <f>IF(AO18/AN18&gt;100%,100%,AO18/AN18)</f>
        <v>1</v>
      </c>
      <c r="AQ18" s="73" t="s">
        <v>150</v>
      </c>
    </row>
    <row r="19" spans="1:43" s="5" customFormat="1" ht="360" x14ac:dyDescent="0.25">
      <c r="A19" s="17">
        <v>6</v>
      </c>
      <c r="B19" s="44" t="s">
        <v>103</v>
      </c>
      <c r="C19" s="17">
        <v>5</v>
      </c>
      <c r="D19" s="44" t="s">
        <v>104</v>
      </c>
      <c r="E19" s="44" t="s">
        <v>54</v>
      </c>
      <c r="F19" s="44" t="s">
        <v>105</v>
      </c>
      <c r="G19" s="44" t="s">
        <v>106</v>
      </c>
      <c r="H19" s="44">
        <v>4</v>
      </c>
      <c r="I19" s="44" t="s">
        <v>85</v>
      </c>
      <c r="J19" s="44" t="s">
        <v>107</v>
      </c>
      <c r="K19" s="37">
        <v>1</v>
      </c>
      <c r="L19" s="37">
        <v>1</v>
      </c>
      <c r="M19" s="37">
        <v>1</v>
      </c>
      <c r="N19" s="37">
        <v>1</v>
      </c>
      <c r="O19" s="37">
        <f>SUM(K19:N19)</f>
        <v>4</v>
      </c>
      <c r="P19" s="44" t="s">
        <v>73</v>
      </c>
      <c r="Q19" s="44" t="s">
        <v>108</v>
      </c>
      <c r="R19" s="44" t="s">
        <v>4</v>
      </c>
      <c r="S19" s="44" t="s">
        <v>4</v>
      </c>
      <c r="T19" s="37">
        <f>K19</f>
        <v>1</v>
      </c>
      <c r="U19" s="17">
        <v>1</v>
      </c>
      <c r="V19" s="64">
        <f t="shared" ref="V19:V25" si="1">IF(U19/T19&gt;100%,100%,U19/T19)</f>
        <v>1</v>
      </c>
      <c r="W19" s="55" t="s">
        <v>109</v>
      </c>
      <c r="X19" s="56" t="s">
        <v>110</v>
      </c>
      <c r="Y19" s="21">
        <f>L19</f>
        <v>1</v>
      </c>
      <c r="Z19" s="18">
        <v>1</v>
      </c>
      <c r="AA19" s="106">
        <f t="shared" ref="AA19:AA25" si="2">IF(Z19/Y19&gt;100%,100%,Z19/Y19)</f>
        <v>1</v>
      </c>
      <c r="AB19" s="18" t="s">
        <v>111</v>
      </c>
      <c r="AC19" s="18" t="s">
        <v>112</v>
      </c>
      <c r="AD19" s="37">
        <f>M19</f>
        <v>1</v>
      </c>
      <c r="AE19" s="17">
        <v>0</v>
      </c>
      <c r="AF19" s="17">
        <f t="shared" ref="AF19:AF25" si="3">IF(AE19/AD19&gt;100%,100%,AE19/AD19)</f>
        <v>0</v>
      </c>
      <c r="AG19" s="18"/>
      <c r="AH19" s="18"/>
      <c r="AI19" s="37">
        <f>N19</f>
        <v>1</v>
      </c>
      <c r="AJ19" s="17">
        <v>0</v>
      </c>
      <c r="AK19" s="17">
        <f t="shared" ref="AK19:AK25" si="4">IF(AJ19/AI19&gt;100%,100%,AJ19/AI19)</f>
        <v>0</v>
      </c>
      <c r="AL19" s="18"/>
      <c r="AM19" s="18"/>
      <c r="AN19" s="82">
        <f>O19</f>
        <v>4</v>
      </c>
      <c r="AO19" s="37">
        <f>SUM(U19,Z19,AE19,AJ19)</f>
        <v>2</v>
      </c>
      <c r="AP19" s="83">
        <f t="shared" si="0"/>
        <v>0.5</v>
      </c>
      <c r="AQ19" s="56" t="s">
        <v>113</v>
      </c>
    </row>
    <row r="20" spans="1:43" s="3" customFormat="1" ht="15.75" x14ac:dyDescent="0.25">
      <c r="A20" s="22"/>
      <c r="B20" s="22"/>
      <c r="C20" s="22"/>
      <c r="D20" s="23" t="s">
        <v>114</v>
      </c>
      <c r="E20" s="22"/>
      <c r="F20" s="22"/>
      <c r="G20" s="22"/>
      <c r="H20" s="22"/>
      <c r="I20" s="22"/>
      <c r="J20" s="22"/>
      <c r="K20" s="24"/>
      <c r="L20" s="24"/>
      <c r="M20" s="24"/>
      <c r="N20" s="24"/>
      <c r="O20" s="24"/>
      <c r="P20" s="22"/>
      <c r="Q20" s="22"/>
      <c r="R20" s="22"/>
      <c r="S20" s="22"/>
      <c r="T20" s="38"/>
      <c r="U20" s="38"/>
      <c r="V20" s="67">
        <f>AVERAGE(V15:V19)*80%</f>
        <v>0.8</v>
      </c>
      <c r="W20" s="24"/>
      <c r="X20" s="24"/>
      <c r="Y20" s="24"/>
      <c r="Z20" s="24"/>
      <c r="AA20" s="67">
        <f>AVERAGE(AA15:AA19)*80%</f>
        <v>0.8</v>
      </c>
      <c r="AB20" s="24"/>
      <c r="AC20" s="24"/>
      <c r="AD20" s="38"/>
      <c r="AE20" s="38"/>
      <c r="AF20" s="38">
        <f>AVERAGE(AF15:AF19)*80%</f>
        <v>0</v>
      </c>
      <c r="AG20" s="24"/>
      <c r="AH20" s="24"/>
      <c r="AI20" s="38"/>
      <c r="AJ20" s="38"/>
      <c r="AK20" s="38">
        <f>AVERAGE(AK15:AK19)*80%</f>
        <v>0</v>
      </c>
      <c r="AL20" s="22"/>
      <c r="AM20" s="22"/>
      <c r="AN20" s="38"/>
      <c r="AO20" s="38"/>
      <c r="AP20" s="67">
        <f>AVERAGE(AP15:AP19)*80%</f>
        <v>0.47799999999999998</v>
      </c>
      <c r="AQ20" s="22"/>
    </row>
    <row r="21" spans="1:43" s="5" customFormat="1" ht="409.5" x14ac:dyDescent="0.25">
      <c r="A21" s="84">
        <v>7</v>
      </c>
      <c r="B21" s="84" t="s">
        <v>103</v>
      </c>
      <c r="C21" s="84" t="s">
        <v>115</v>
      </c>
      <c r="D21" s="84" t="s">
        <v>116</v>
      </c>
      <c r="E21" s="84" t="s">
        <v>117</v>
      </c>
      <c r="F21" s="84" t="s">
        <v>118</v>
      </c>
      <c r="G21" s="84" t="s">
        <v>119</v>
      </c>
      <c r="H21" s="84" t="s">
        <v>120</v>
      </c>
      <c r="I21" s="85" t="s">
        <v>57</v>
      </c>
      <c r="J21" s="84" t="s">
        <v>118</v>
      </c>
      <c r="K21" s="85" t="s">
        <v>99</v>
      </c>
      <c r="L21" s="86">
        <v>0.8</v>
      </c>
      <c r="M21" s="85" t="s">
        <v>99</v>
      </c>
      <c r="N21" s="86">
        <v>0.8</v>
      </c>
      <c r="O21" s="86">
        <v>0.8</v>
      </c>
      <c r="P21" s="84" t="s">
        <v>73</v>
      </c>
      <c r="Q21" s="84" t="s">
        <v>121</v>
      </c>
      <c r="R21" s="84" t="s">
        <v>122</v>
      </c>
      <c r="S21" s="84" t="s">
        <v>123</v>
      </c>
      <c r="T21" s="87" t="s">
        <v>99</v>
      </c>
      <c r="U21" s="88">
        <v>0</v>
      </c>
      <c r="V21" s="89" t="s">
        <v>88</v>
      </c>
      <c r="W21" s="90" t="s">
        <v>99</v>
      </c>
      <c r="X21" s="84" t="s">
        <v>124</v>
      </c>
      <c r="Y21" s="91">
        <v>0.8</v>
      </c>
      <c r="Z21" s="92">
        <v>0.52500000000000002</v>
      </c>
      <c r="AA21" s="107">
        <f t="shared" si="2"/>
        <v>0.65625</v>
      </c>
      <c r="AB21" s="84" t="s">
        <v>125</v>
      </c>
      <c r="AC21" s="84" t="s">
        <v>126</v>
      </c>
      <c r="AD21" s="93" t="s">
        <v>99</v>
      </c>
      <c r="AE21" s="93">
        <v>0</v>
      </c>
      <c r="AF21" s="93" t="e">
        <v>#VALUE!</v>
      </c>
      <c r="AG21" s="84" t="s">
        <v>124</v>
      </c>
      <c r="AH21" s="84" t="s">
        <v>124</v>
      </c>
      <c r="AI21" s="94">
        <v>0.8</v>
      </c>
      <c r="AJ21" s="93">
        <v>0</v>
      </c>
      <c r="AK21" s="93">
        <v>0</v>
      </c>
      <c r="AL21" s="84" t="s">
        <v>124</v>
      </c>
      <c r="AM21" s="84" t="s">
        <v>124</v>
      </c>
      <c r="AN21" s="95">
        <v>0.8</v>
      </c>
      <c r="AO21" s="96">
        <f>AVERAGE(U21,Z21,AE21,AJ21)</f>
        <v>0.13125000000000001</v>
      </c>
      <c r="AP21" s="97">
        <f t="shared" si="0"/>
        <v>0.1640625</v>
      </c>
      <c r="AQ21" s="90" t="s">
        <v>127</v>
      </c>
    </row>
    <row r="22" spans="1:43" s="5" customFormat="1" ht="90" x14ac:dyDescent="0.25">
      <c r="A22" s="84">
        <v>7</v>
      </c>
      <c r="B22" s="84" t="s">
        <v>103</v>
      </c>
      <c r="C22" s="84" t="s">
        <v>128</v>
      </c>
      <c r="D22" s="84" t="s">
        <v>129</v>
      </c>
      <c r="E22" s="84" t="s">
        <v>117</v>
      </c>
      <c r="F22" s="84" t="s">
        <v>130</v>
      </c>
      <c r="G22" s="84" t="s">
        <v>131</v>
      </c>
      <c r="H22" s="84" t="s">
        <v>132</v>
      </c>
      <c r="I22" s="85" t="s">
        <v>85</v>
      </c>
      <c r="J22" s="84" t="s">
        <v>130</v>
      </c>
      <c r="K22" s="86">
        <v>0</v>
      </c>
      <c r="L22" s="86">
        <v>0.62</v>
      </c>
      <c r="M22" s="86">
        <v>0.19</v>
      </c>
      <c r="N22" s="86">
        <v>0.19</v>
      </c>
      <c r="O22" s="86">
        <v>1</v>
      </c>
      <c r="P22" s="84" t="s">
        <v>73</v>
      </c>
      <c r="Q22" s="84" t="s">
        <v>133</v>
      </c>
      <c r="R22" s="84" t="s">
        <v>134</v>
      </c>
      <c r="S22" s="84" t="s">
        <v>123</v>
      </c>
      <c r="T22" s="98">
        <v>0</v>
      </c>
      <c r="U22" s="88">
        <v>0</v>
      </c>
      <c r="V22" s="89" t="s">
        <v>88</v>
      </c>
      <c r="W22" s="90" t="s">
        <v>99</v>
      </c>
      <c r="X22" s="84" t="s">
        <v>124</v>
      </c>
      <c r="Y22" s="109">
        <v>0.62</v>
      </c>
      <c r="Z22" s="99">
        <v>0.5</v>
      </c>
      <c r="AA22" s="107">
        <f t="shared" si="2"/>
        <v>0.80645161290322587</v>
      </c>
      <c r="AB22" s="84" t="s">
        <v>135</v>
      </c>
      <c r="AC22" s="84" t="s">
        <v>136</v>
      </c>
      <c r="AD22" s="94">
        <v>0.25</v>
      </c>
      <c r="AE22" s="93">
        <v>0</v>
      </c>
      <c r="AF22" s="93">
        <v>0</v>
      </c>
      <c r="AG22" s="84" t="s">
        <v>124</v>
      </c>
      <c r="AH22" s="84" t="s">
        <v>124</v>
      </c>
      <c r="AI22" s="94">
        <v>0.25</v>
      </c>
      <c r="AJ22" s="93">
        <v>0</v>
      </c>
      <c r="AK22" s="93">
        <v>0</v>
      </c>
      <c r="AL22" s="84" t="s">
        <v>124</v>
      </c>
      <c r="AM22" s="84" t="s">
        <v>124</v>
      </c>
      <c r="AN22" s="95">
        <v>1</v>
      </c>
      <c r="AO22" s="96">
        <f>SUM(U22,Z22,AE22,AJ22)</f>
        <v>0.5</v>
      </c>
      <c r="AP22" s="97">
        <f t="shared" si="0"/>
        <v>0.5</v>
      </c>
      <c r="AQ22" s="90" t="s">
        <v>137</v>
      </c>
    </row>
    <row r="23" spans="1:43" s="5" customFormat="1" ht="210" x14ac:dyDescent="0.25">
      <c r="A23" s="84">
        <v>7</v>
      </c>
      <c r="B23" s="84" t="s">
        <v>103</v>
      </c>
      <c r="C23" s="84" t="s">
        <v>138</v>
      </c>
      <c r="D23" s="84" t="s">
        <v>139</v>
      </c>
      <c r="E23" s="84" t="s">
        <v>117</v>
      </c>
      <c r="F23" s="84" t="s">
        <v>140</v>
      </c>
      <c r="G23" s="84" t="s">
        <v>141</v>
      </c>
      <c r="H23" s="84" t="s">
        <v>142</v>
      </c>
      <c r="I23" s="85" t="s">
        <v>85</v>
      </c>
      <c r="J23" s="84" t="s">
        <v>140</v>
      </c>
      <c r="K23" s="85">
        <v>0</v>
      </c>
      <c r="L23" s="85">
        <v>1</v>
      </c>
      <c r="M23" s="85">
        <v>1</v>
      </c>
      <c r="N23" s="85">
        <v>0</v>
      </c>
      <c r="O23" s="85">
        <v>2</v>
      </c>
      <c r="P23" s="84" t="s">
        <v>73</v>
      </c>
      <c r="Q23" s="84" t="s">
        <v>143</v>
      </c>
      <c r="R23" s="84" t="s">
        <v>143</v>
      </c>
      <c r="S23" s="84" t="s">
        <v>144</v>
      </c>
      <c r="T23" s="100">
        <v>0</v>
      </c>
      <c r="U23" s="101">
        <v>0</v>
      </c>
      <c r="V23" s="89" t="s">
        <v>88</v>
      </c>
      <c r="W23" s="90" t="s">
        <v>99</v>
      </c>
      <c r="X23" s="84" t="s">
        <v>124</v>
      </c>
      <c r="Y23" s="84">
        <v>1</v>
      </c>
      <c r="Z23" s="102">
        <v>1</v>
      </c>
      <c r="AA23" s="107">
        <f t="shared" si="2"/>
        <v>1</v>
      </c>
      <c r="AB23" s="84" t="s">
        <v>151</v>
      </c>
      <c r="AC23" s="84" t="s">
        <v>145</v>
      </c>
      <c r="AD23" s="93">
        <v>1</v>
      </c>
      <c r="AE23" s="93">
        <v>0</v>
      </c>
      <c r="AF23" s="93">
        <v>0</v>
      </c>
      <c r="AG23" s="84" t="s">
        <v>124</v>
      </c>
      <c r="AH23" s="84" t="s">
        <v>124</v>
      </c>
      <c r="AI23" s="93">
        <v>0</v>
      </c>
      <c r="AJ23" s="93">
        <v>0</v>
      </c>
      <c r="AK23" s="93" t="e">
        <v>#DIV/0!</v>
      </c>
      <c r="AL23" s="84" t="s">
        <v>124</v>
      </c>
      <c r="AM23" s="84" t="s">
        <v>124</v>
      </c>
      <c r="AN23" s="103">
        <v>2</v>
      </c>
      <c r="AO23" s="105">
        <f>SUM(U23,Z23,AE23,AJ23)</f>
        <v>1</v>
      </c>
      <c r="AP23" s="97">
        <f t="shared" si="0"/>
        <v>0.5</v>
      </c>
      <c r="AQ23" s="90" t="s">
        <v>146</v>
      </c>
    </row>
    <row r="24" spans="1:43" s="5" customFormat="1" hidden="1" x14ac:dyDescent="0.25">
      <c r="A24" s="25"/>
      <c r="B24" s="26"/>
      <c r="C24" s="25"/>
      <c r="D24" s="26"/>
      <c r="E24" s="26"/>
      <c r="F24" s="26"/>
      <c r="G24" s="26"/>
      <c r="H24" s="26"/>
      <c r="I24" s="27"/>
      <c r="J24" s="27"/>
      <c r="K24" s="28"/>
      <c r="L24" s="28"/>
      <c r="M24" s="28"/>
      <c r="N24" s="28"/>
      <c r="O24" s="28"/>
      <c r="P24" s="26"/>
      <c r="Q24" s="26"/>
      <c r="R24" s="26"/>
      <c r="S24" s="26"/>
      <c r="T24" s="37">
        <f>K24</f>
        <v>0</v>
      </c>
      <c r="U24" s="25"/>
      <c r="V24" s="17" t="e">
        <f t="shared" si="1"/>
        <v>#DIV/0!</v>
      </c>
      <c r="W24" s="26"/>
      <c r="X24" s="26"/>
      <c r="Y24" s="21">
        <f>L24</f>
        <v>0</v>
      </c>
      <c r="Z24" s="26"/>
      <c r="AA24" s="17" t="e">
        <f t="shared" si="2"/>
        <v>#DIV/0!</v>
      </c>
      <c r="AB24" s="26"/>
      <c r="AC24" s="26"/>
      <c r="AD24" s="37">
        <f>M24</f>
        <v>0</v>
      </c>
      <c r="AE24" s="25"/>
      <c r="AF24" s="17" t="e">
        <f t="shared" si="3"/>
        <v>#DIV/0!</v>
      </c>
      <c r="AG24" s="26"/>
      <c r="AH24" s="26"/>
      <c r="AI24" s="37">
        <f>N24</f>
        <v>0</v>
      </c>
      <c r="AJ24" s="25"/>
      <c r="AK24" s="17" t="e">
        <f t="shared" si="4"/>
        <v>#DIV/0!</v>
      </c>
      <c r="AL24" s="26"/>
      <c r="AM24" s="26"/>
      <c r="AN24" s="17">
        <f>O24</f>
        <v>0</v>
      </c>
      <c r="AO24" s="78" t="e">
        <f t="shared" ref="AO24:AO25" si="5">AVERAGE(U24,Z24,AE24,AJ24)</f>
        <v>#DIV/0!</v>
      </c>
      <c r="AP24" s="17" t="e">
        <f t="shared" si="0"/>
        <v>#DIV/0!</v>
      </c>
      <c r="AQ24" s="26"/>
    </row>
    <row r="25" spans="1:43" s="5" customFormat="1" hidden="1" x14ac:dyDescent="0.25">
      <c r="A25" s="25"/>
      <c r="B25" s="26"/>
      <c r="C25" s="25"/>
      <c r="D25" s="26"/>
      <c r="E25" s="26"/>
      <c r="F25" s="26"/>
      <c r="G25" s="26"/>
      <c r="H25" s="26"/>
      <c r="I25" s="27"/>
      <c r="J25" s="27"/>
      <c r="K25" s="29"/>
      <c r="L25" s="29"/>
      <c r="M25" s="29"/>
      <c r="N25" s="29"/>
      <c r="O25" s="29"/>
      <c r="P25" s="26"/>
      <c r="Q25" s="26"/>
      <c r="R25" s="26"/>
      <c r="S25" s="26"/>
      <c r="T25" s="37">
        <f>K25</f>
        <v>0</v>
      </c>
      <c r="U25" s="25"/>
      <c r="V25" s="17" t="e">
        <f t="shared" si="1"/>
        <v>#DIV/0!</v>
      </c>
      <c r="W25" s="26"/>
      <c r="X25" s="26"/>
      <c r="Y25" s="21">
        <f>L25</f>
        <v>0</v>
      </c>
      <c r="Z25" s="26"/>
      <c r="AA25" s="17" t="e">
        <f t="shared" si="2"/>
        <v>#DIV/0!</v>
      </c>
      <c r="AB25" s="26"/>
      <c r="AC25" s="26"/>
      <c r="AD25" s="37">
        <f>M25</f>
        <v>0</v>
      </c>
      <c r="AE25" s="25"/>
      <c r="AF25" s="17" t="e">
        <f t="shared" si="3"/>
        <v>#DIV/0!</v>
      </c>
      <c r="AG25" s="26"/>
      <c r="AH25" s="26"/>
      <c r="AI25" s="37">
        <f>N25</f>
        <v>0</v>
      </c>
      <c r="AJ25" s="25"/>
      <c r="AK25" s="17" t="e">
        <f t="shared" si="4"/>
        <v>#DIV/0!</v>
      </c>
      <c r="AL25" s="26"/>
      <c r="AM25" s="26"/>
      <c r="AN25" s="17">
        <f>O25</f>
        <v>0</v>
      </c>
      <c r="AO25" s="78" t="e">
        <f t="shared" si="5"/>
        <v>#DIV/0!</v>
      </c>
      <c r="AP25" s="17" t="e">
        <f t="shared" si="0"/>
        <v>#DIV/0!</v>
      </c>
      <c r="AQ25" s="26"/>
    </row>
    <row r="26" spans="1:43" s="3" customFormat="1" ht="15.75" x14ac:dyDescent="0.25">
      <c r="A26" s="22"/>
      <c r="B26" s="22"/>
      <c r="C26" s="22"/>
      <c r="D26" s="30" t="s">
        <v>147</v>
      </c>
      <c r="E26" s="30"/>
      <c r="F26" s="30"/>
      <c r="G26" s="30"/>
      <c r="H26" s="30"/>
      <c r="I26" s="30"/>
      <c r="J26" s="30"/>
      <c r="K26" s="31"/>
      <c r="L26" s="31"/>
      <c r="M26" s="31"/>
      <c r="N26" s="31"/>
      <c r="O26" s="31"/>
      <c r="P26" s="30"/>
      <c r="Q26" s="22"/>
      <c r="R26" s="22"/>
      <c r="S26" s="22"/>
      <c r="T26" s="39"/>
      <c r="U26" s="39"/>
      <c r="V26" s="67">
        <v>0.2</v>
      </c>
      <c r="W26" s="22"/>
      <c r="X26" s="22"/>
      <c r="Y26" s="31"/>
      <c r="Z26" s="31"/>
      <c r="AA26" s="108">
        <f>AVERAGE(AA21:AA23)*20%</f>
        <v>0.16418010752688172</v>
      </c>
      <c r="AB26" s="22"/>
      <c r="AC26" s="22"/>
      <c r="AD26" s="39"/>
      <c r="AE26" s="39"/>
      <c r="AF26" s="40" t="e">
        <f>AVERAGE(AF21:AF25)*20%</f>
        <v>#VALUE!</v>
      </c>
      <c r="AG26" s="22"/>
      <c r="AH26" s="22"/>
      <c r="AI26" s="39"/>
      <c r="AJ26" s="39"/>
      <c r="AK26" s="40" t="e">
        <f>AVERAGE(AK21:AK25)*20%</f>
        <v>#DIV/0!</v>
      </c>
      <c r="AL26" s="22"/>
      <c r="AM26" s="22"/>
      <c r="AN26" s="39"/>
      <c r="AO26" s="39"/>
      <c r="AP26" s="67">
        <f>AVERAGE(AP21:AP23)*20%</f>
        <v>7.7604166666666669E-2</v>
      </c>
      <c r="AQ26" s="22"/>
    </row>
    <row r="27" spans="1:43" s="4" customFormat="1" ht="18.75" x14ac:dyDescent="0.3">
      <c r="A27" s="32"/>
      <c r="B27" s="32"/>
      <c r="C27" s="32"/>
      <c r="D27" s="33" t="s">
        <v>148</v>
      </c>
      <c r="E27" s="32"/>
      <c r="F27" s="32"/>
      <c r="G27" s="32"/>
      <c r="H27" s="32"/>
      <c r="I27" s="32"/>
      <c r="J27" s="32"/>
      <c r="K27" s="34"/>
      <c r="L27" s="34"/>
      <c r="M27" s="34"/>
      <c r="N27" s="34"/>
      <c r="O27" s="34"/>
      <c r="P27" s="32"/>
      <c r="Q27" s="32"/>
      <c r="R27" s="32"/>
      <c r="S27" s="32"/>
      <c r="T27" s="41"/>
      <c r="U27" s="41"/>
      <c r="V27" s="68">
        <f>V20+V26</f>
        <v>1</v>
      </c>
      <c r="W27" s="32"/>
      <c r="X27" s="32"/>
      <c r="Y27" s="34"/>
      <c r="Z27" s="34"/>
      <c r="AA27" s="68">
        <f>AA20+AA26</f>
        <v>0.96418010752688177</v>
      </c>
      <c r="AB27" s="32"/>
      <c r="AC27" s="32"/>
      <c r="AD27" s="41"/>
      <c r="AE27" s="41"/>
      <c r="AF27" s="42" t="e">
        <f>AF20+AF26</f>
        <v>#VALUE!</v>
      </c>
      <c r="AG27" s="32"/>
      <c r="AH27" s="32"/>
      <c r="AI27" s="41"/>
      <c r="AJ27" s="41"/>
      <c r="AK27" s="42" t="e">
        <f>AK20+AK26</f>
        <v>#DIV/0!</v>
      </c>
      <c r="AL27" s="32"/>
      <c r="AM27" s="32"/>
      <c r="AN27" s="41"/>
      <c r="AO27" s="41"/>
      <c r="AP27" s="69">
        <f>AP20+AP26</f>
        <v>0.55560416666666668</v>
      </c>
      <c r="AQ27" s="32"/>
    </row>
  </sheetData>
  <mergeCells count="21">
    <mergeCell ref="A1:J1"/>
    <mergeCell ref="K1:O1"/>
    <mergeCell ref="C12:E13"/>
    <mergeCell ref="F12:P13"/>
    <mergeCell ref="A2:J2"/>
    <mergeCell ref="A4:B8"/>
    <mergeCell ref="C4:D8"/>
    <mergeCell ref="E4:J4"/>
    <mergeCell ref="G8:J8"/>
    <mergeCell ref="AN12:AQ13"/>
    <mergeCell ref="A12:B13"/>
    <mergeCell ref="Q12:S13"/>
    <mergeCell ref="G5:J5"/>
    <mergeCell ref="G6:J6"/>
    <mergeCell ref="T12:X13"/>
    <mergeCell ref="Y12:AC13"/>
    <mergeCell ref="AD12:AH13"/>
    <mergeCell ref="AI12:AM13"/>
    <mergeCell ref="G7:J7"/>
    <mergeCell ref="G9:J9"/>
    <mergeCell ref="G10:J10"/>
  </mergeCells>
  <dataValidations count="1">
    <dataValidation allowBlank="1" showInputMessage="1" showErrorMessage="1" error="Escriba un texto " promptTitle="Cualquier contenido" sqref="E14 E3:E11" xr:uid="{00000000-0002-0000-0000-000000000000}"/>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cols>
    <col min="1" max="1" width="34.5703125" bestFit="1" customWidth="1"/>
    <col min="2" max="256" width="11.42578125" customWidth="1"/>
  </cols>
  <sheetData>
    <row r="1" spans="1:1" x14ac:dyDescent="0.25">
      <c r="A1" t="s">
        <v>31</v>
      </c>
    </row>
    <row r="2" spans="1:1" x14ac:dyDescent="0.25">
      <c r="A2" t="s">
        <v>54</v>
      </c>
    </row>
    <row r="3" spans="1:1" x14ac:dyDescent="0.25">
      <c r="A3" t="s">
        <v>149</v>
      </c>
    </row>
    <row r="4" spans="1:1" x14ac:dyDescent="0.25">
      <c r="A4" t="s">
        <v>117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Dora Elcy Guevara Agudelo</cp:lastModifiedBy>
  <cp:revision/>
  <dcterms:created xsi:type="dcterms:W3CDTF">2021-01-25T18:44:53Z</dcterms:created>
  <dcterms:modified xsi:type="dcterms:W3CDTF">2023-08-03T17:02:36Z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y fmtid="{D5CDD505-2E9C-101B-9397-08002B2CF9AE}" pid="3" name="Estado de aprobación">
    <vt:lpwstr/>
  </property>
</Properties>
</file>