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REVISIONES/II TRIMESTRE/NC (1)/"/>
    </mc:Choice>
  </mc:AlternateContent>
  <xr:revisionPtr revIDLastSave="0" documentId="8_{46E13AE6-BC29-4610-894A-08C26D3C4DF4}"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4" i="1" l="1"/>
  <c r="AP24" i="1" s="1"/>
  <c r="AP25" i="1" s="1"/>
  <c r="AA30" i="1"/>
  <c r="AO27" i="1"/>
  <c r="AP27" i="1" s="1"/>
  <c r="AO28" i="1"/>
  <c r="AP28" i="1"/>
  <c r="AO26" i="1"/>
  <c r="AP26" i="1" s="1"/>
  <c r="AK25" i="1"/>
  <c r="AO16" i="1"/>
  <c r="AO17" i="1"/>
  <c r="AO18" i="1"/>
  <c r="AO19" i="1"/>
  <c r="AO20" i="1"/>
  <c r="AO21" i="1"/>
  <c r="AO22" i="1"/>
  <c r="AO23" i="1"/>
  <c r="AO15" i="1"/>
  <c r="T26" i="1"/>
  <c r="AP29" i="1" l="1"/>
  <c r="AN28" i="1"/>
  <c r="AN26" i="1"/>
  <c r="AI28" i="1"/>
  <c r="AK28" i="1" s="1"/>
  <c r="AD28" i="1"/>
  <c r="AF28" i="1" s="1"/>
  <c r="Y28" i="1"/>
  <c r="AA28" i="1" s="1"/>
  <c r="T28" i="1"/>
  <c r="AN27" i="1"/>
  <c r="AI27" i="1"/>
  <c r="AK27" i="1" s="1"/>
  <c r="AD27" i="1"/>
  <c r="AF27" i="1" s="1"/>
  <c r="Y27" i="1"/>
  <c r="AA27" i="1" s="1"/>
  <c r="T27" i="1"/>
  <c r="AI26" i="1"/>
  <c r="AK26" i="1" s="1"/>
  <c r="AD26" i="1"/>
  <c r="AF26" i="1" s="1"/>
  <c r="Y26" i="1"/>
  <c r="AA26" i="1" s="1"/>
  <c r="AI20" i="1"/>
  <c r="AI19" i="1"/>
  <c r="O24" i="1" l="1"/>
  <c r="AN24" i="1" s="1"/>
  <c r="O23" i="1"/>
  <c r="AN23" i="1" s="1"/>
  <c r="AP23" i="1" s="1"/>
  <c r="AI16" i="1"/>
  <c r="AK16" i="1" s="1"/>
  <c r="AI15" i="1"/>
  <c r="AK15" i="1" s="1"/>
  <c r="AD17" i="1"/>
  <c r="AF17" i="1" s="1"/>
  <c r="AD16" i="1"/>
  <c r="AF16" i="1" s="1"/>
  <c r="AD15" i="1"/>
  <c r="AF15" i="1" s="1"/>
  <c r="Y17" i="1"/>
  <c r="AA17" i="1" s="1"/>
  <c r="Y16" i="1"/>
  <c r="AA16" i="1" s="1"/>
  <c r="Y15" i="1"/>
  <c r="AA15" i="1" s="1"/>
  <c r="T17" i="1"/>
  <c r="V17" i="1" s="1"/>
  <c r="T16" i="1"/>
  <c r="V16" i="1" s="1"/>
  <c r="T18" i="1"/>
  <c r="V18" i="1" s="1"/>
  <c r="Y22" i="1"/>
  <c r="AA22" i="1" s="1"/>
  <c r="AI21" i="1"/>
  <c r="AK21" i="1" s="1"/>
  <c r="Y21" i="1"/>
  <c r="AA21" i="1" s="1"/>
  <c r="T21" i="1"/>
  <c r="V21" i="1" s="1"/>
  <c r="AK20" i="1"/>
  <c r="Y20" i="1"/>
  <c r="AA20" i="1" s="1"/>
  <c r="T20" i="1"/>
  <c r="V20" i="1" s="1"/>
  <c r="AK19" i="1"/>
  <c r="AI18" i="1"/>
  <c r="AK18" i="1" s="1"/>
  <c r="AD18" i="1"/>
  <c r="AF18" i="1" s="1"/>
  <c r="Y18" i="1"/>
  <c r="AA18" i="1" s="1"/>
  <c r="AK29" i="1"/>
  <c r="AI24" i="1"/>
  <c r="AK24" i="1" s="1"/>
  <c r="AI23" i="1"/>
  <c r="AK23" i="1" s="1"/>
  <c r="AI22" i="1"/>
  <c r="AK22" i="1" s="1"/>
  <c r="AI17" i="1"/>
  <c r="AK17" i="1" s="1"/>
  <c r="AF29" i="1"/>
  <c r="AD24" i="1"/>
  <c r="AF24" i="1" s="1"/>
  <c r="AD23" i="1"/>
  <c r="AF23" i="1" s="1"/>
  <c r="AD22" i="1"/>
  <c r="AF22" i="1" s="1"/>
  <c r="AD21" i="1"/>
  <c r="AF21" i="1" s="1"/>
  <c r="AD20" i="1"/>
  <c r="AF20" i="1" s="1"/>
  <c r="AD19" i="1"/>
  <c r="AF19" i="1" s="1"/>
  <c r="AA29" i="1"/>
  <c r="Y24" i="1"/>
  <c r="AA24" i="1" s="1"/>
  <c r="Y23" i="1"/>
  <c r="AA23" i="1" s="1"/>
  <c r="Y19" i="1"/>
  <c r="AA19" i="1" s="1"/>
  <c r="T24" i="1"/>
  <c r="V24" i="1" s="1"/>
  <c r="T23" i="1"/>
  <c r="V23" i="1" s="1"/>
  <c r="T22" i="1"/>
  <c r="V22" i="1" s="1"/>
  <c r="T19" i="1"/>
  <c r="V19" i="1" s="1"/>
  <c r="T15" i="1" l="1"/>
  <c r="V15" i="1" s="1"/>
  <c r="V25" i="1" s="1"/>
  <c r="V30" i="1" s="1"/>
  <c r="O15" i="1"/>
  <c r="AN15" i="1" s="1"/>
  <c r="AP15" i="1" s="1"/>
  <c r="O19" i="1"/>
  <c r="AN19" i="1" s="1"/>
  <c r="AP19" i="1" s="1"/>
  <c r="O18" i="1"/>
  <c r="AN18" i="1" s="1"/>
  <c r="AP18" i="1" s="1"/>
  <c r="O20" i="1"/>
  <c r="AN20" i="1" s="1"/>
  <c r="AP20" i="1" s="1"/>
  <c r="O21" i="1"/>
  <c r="AN21" i="1" s="1"/>
  <c r="AP21" i="1" s="1"/>
  <c r="O22" i="1"/>
  <c r="AN22" i="1" s="1"/>
  <c r="AP22" i="1" s="1"/>
  <c r="AK30" i="1"/>
  <c r="AF25" i="1"/>
  <c r="AF30" i="1" s="1"/>
  <c r="O17" i="1"/>
  <c r="AN17" i="1" s="1"/>
  <c r="AP17" i="1" s="1"/>
  <c r="AA25" i="1"/>
  <c r="O16" i="1"/>
  <c r="AN16" i="1" s="1"/>
  <c r="AP16" i="1" s="1"/>
  <c r="AP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4" authorId="0" shapeId="0" xr:uid="{00000000-0006-0000-0000-000005000000}">
      <text>
        <r>
          <rPr>
            <b/>
            <sz val="9"/>
            <color indexed="81"/>
            <rFont val="Tahoma"/>
            <family val="2"/>
          </rPr>
          <t>Incluya el número del objetivo estratégico, de acuerdo con lo adoptado en el Plan Estratégico Institucional</t>
        </r>
      </text>
    </comment>
    <comment ref="B14"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4" authorId="0" shapeId="0" xr:uid="{00000000-0006-0000-0000-000007000000}">
      <text>
        <r>
          <rPr>
            <b/>
            <sz val="9"/>
            <color indexed="81"/>
            <rFont val="Tahoma"/>
            <family val="2"/>
          </rPr>
          <t>Escriba el número de la meta, en orden consecutivo</t>
        </r>
      </text>
    </comment>
    <comment ref="D14"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4" authorId="0" shapeId="0" xr:uid="{00000000-0006-0000-0000-000009000000}">
      <text>
        <r>
          <rPr>
            <b/>
            <sz val="9"/>
            <color indexed="81"/>
            <rFont val="Tahoma"/>
            <family val="2"/>
          </rPr>
          <t xml:space="preserve">Seleccione la opción que corresponda
</t>
        </r>
      </text>
    </comment>
    <comment ref="F14" authorId="0" shapeId="0" xr:uid="{00000000-0006-0000-0000-00000A000000}">
      <text>
        <r>
          <rPr>
            <b/>
            <sz val="9"/>
            <color rgb="FF000000"/>
            <rFont val="Tahoma"/>
            <family val="2"/>
          </rPr>
          <t xml:space="preserve">Indique un nombre corto que refleje lo que pretende medir. 
</t>
        </r>
        <r>
          <rPr>
            <b/>
            <sz val="9"/>
            <color rgb="FF000000"/>
            <rFont val="Tahoma"/>
            <family val="2"/>
          </rPr>
          <t>Ej. Porcentaje de giros acumulados</t>
        </r>
      </text>
    </comment>
    <comment ref="G14"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4"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4"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4"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4" authorId="0" shapeId="0" xr:uid="{00000000-0006-0000-0000-00000F000000}">
      <text>
        <r>
          <rPr>
            <b/>
            <sz val="9"/>
            <color indexed="81"/>
            <rFont val="Tahoma"/>
            <family val="2"/>
          </rPr>
          <t xml:space="preserve">Indique la magnitud programada para el trimestre.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Indique la programación total de la vigencia. 
Debe ser coherente con la meta.</t>
        </r>
      </text>
    </comment>
    <comment ref="P14" authorId="0" shapeId="0" xr:uid="{00000000-0006-0000-0000-000014000000}">
      <text>
        <r>
          <rPr>
            <b/>
            <sz val="9"/>
            <color indexed="81"/>
            <rFont val="Tahoma"/>
            <family val="2"/>
          </rPr>
          <t xml:space="preserve">Indique el tipo de indicador: 
- Eficancia 
- Eficiencia 
- Efectividad </t>
        </r>
      </text>
    </comment>
    <comment ref="Q14" authorId="0" shapeId="0" xr:uid="{00000000-0006-0000-0000-000015000000}">
      <text>
        <r>
          <rPr>
            <b/>
            <sz val="9"/>
            <color indexed="81"/>
            <rFont val="Tahoma"/>
            <family val="2"/>
          </rPr>
          <t>Indique la evidencia a presentar del cumplimiento de la meta. Se debe redactar de forma concreta y coherente con la meta</t>
        </r>
      </text>
    </comment>
    <comment ref="R14"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4" authorId="0" shapeId="0" xr:uid="{00000000-0006-0000-0000-000017000000}">
      <text>
        <r>
          <rPr>
            <b/>
            <sz val="9"/>
            <color indexed="81"/>
            <rFont val="Tahoma"/>
            <family val="2"/>
          </rPr>
          <t>Indique el área y grupo de trabajo (si se tiene), responsable de cumplir o ejecutar la meta</t>
        </r>
      </text>
    </comment>
    <comment ref="T14" authorId="0" shapeId="0" xr:uid="{00000000-0006-0000-0000-000018000000}">
      <text>
        <r>
          <rPr>
            <b/>
            <sz val="9"/>
            <color indexed="81"/>
            <rFont val="Tahoma"/>
            <family val="2"/>
          </rPr>
          <t>Indique la magnitud programada</t>
        </r>
      </text>
    </comment>
    <comment ref="U14" authorId="0" shapeId="0" xr:uid="{00000000-0006-0000-0000-000019000000}">
      <text>
        <r>
          <rPr>
            <b/>
            <sz val="9"/>
            <color indexed="81"/>
            <rFont val="Tahoma"/>
            <family val="2"/>
          </rPr>
          <t>Indique la magnitud ejecutada. Corresponde al resultado de medir el indicador de la meta</t>
        </r>
      </text>
    </comment>
    <comment ref="V14"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4"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4" authorId="0" shapeId="0" xr:uid="{00000000-0006-0000-0000-00001C000000}">
      <text>
        <r>
          <rPr>
            <b/>
            <sz val="9"/>
            <color indexed="81"/>
            <rFont val="Tahoma"/>
            <family val="2"/>
          </rPr>
          <t xml:space="preserve">Indicar el nombre concreto de la evidencia aportada. </t>
        </r>
      </text>
    </comment>
    <comment ref="Y14" authorId="0" shapeId="0" xr:uid="{00000000-0006-0000-0000-00001D000000}">
      <text>
        <r>
          <rPr>
            <b/>
            <sz val="9"/>
            <color indexed="81"/>
            <rFont val="Tahoma"/>
            <family val="2"/>
          </rPr>
          <t>Indique la magnitud programada</t>
        </r>
      </text>
    </comment>
    <comment ref="Z14" authorId="0" shapeId="0" xr:uid="{00000000-0006-0000-0000-00001E000000}">
      <text>
        <r>
          <rPr>
            <b/>
            <sz val="9"/>
            <color indexed="81"/>
            <rFont val="Tahoma"/>
            <family val="2"/>
          </rPr>
          <t>Indique la magnitud ejecutada. Corresponde al resultado de medir el indicador de la meta</t>
        </r>
      </text>
    </comment>
    <comment ref="AA14"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4"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4" authorId="0" shapeId="0" xr:uid="{00000000-0006-0000-0000-000021000000}">
      <text>
        <r>
          <rPr>
            <b/>
            <sz val="9"/>
            <color indexed="81"/>
            <rFont val="Tahoma"/>
            <family val="2"/>
          </rPr>
          <t xml:space="preserve">Indicar el nombre concreto de la evidencia aportada. </t>
        </r>
      </text>
    </comment>
    <comment ref="AD14" authorId="0" shapeId="0" xr:uid="{00000000-0006-0000-0000-000022000000}">
      <text>
        <r>
          <rPr>
            <b/>
            <sz val="9"/>
            <color indexed="81"/>
            <rFont val="Tahoma"/>
            <family val="2"/>
          </rPr>
          <t>Indique la magnitud programada</t>
        </r>
      </text>
    </comment>
    <comment ref="AE14" authorId="0" shapeId="0" xr:uid="{00000000-0006-0000-0000-000023000000}">
      <text>
        <r>
          <rPr>
            <b/>
            <sz val="9"/>
            <color indexed="81"/>
            <rFont val="Tahoma"/>
            <family val="2"/>
          </rPr>
          <t>Indique la magnitud ejecutada. Corresponde al resultado de medir el indicador de la meta</t>
        </r>
      </text>
    </comment>
    <comment ref="AF14"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4"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4" authorId="0" shapeId="0" xr:uid="{00000000-0006-0000-0000-000026000000}">
      <text>
        <r>
          <rPr>
            <b/>
            <sz val="9"/>
            <color indexed="81"/>
            <rFont val="Tahoma"/>
            <family val="2"/>
          </rPr>
          <t xml:space="preserve">Indicar el nombre concreto de la evidencia aportada. </t>
        </r>
      </text>
    </comment>
    <comment ref="AI14" authorId="0" shapeId="0" xr:uid="{00000000-0006-0000-0000-000027000000}">
      <text>
        <r>
          <rPr>
            <b/>
            <sz val="9"/>
            <color indexed="81"/>
            <rFont val="Tahoma"/>
            <family val="2"/>
          </rPr>
          <t>Indique la magnitud programada</t>
        </r>
      </text>
    </comment>
    <comment ref="AJ14" authorId="0" shapeId="0" xr:uid="{00000000-0006-0000-0000-000028000000}">
      <text>
        <r>
          <rPr>
            <b/>
            <sz val="9"/>
            <color indexed="81"/>
            <rFont val="Tahoma"/>
            <family val="2"/>
          </rPr>
          <t>Indique la magnitud ejecutada. Corresponde al resultado de medir el indicador de la meta</t>
        </r>
      </text>
    </comment>
    <comment ref="AK14"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4"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4" authorId="0" shapeId="0" xr:uid="{00000000-0006-0000-0000-00002B000000}">
      <text>
        <r>
          <rPr>
            <b/>
            <sz val="9"/>
            <color indexed="81"/>
            <rFont val="Tahoma"/>
            <family val="2"/>
          </rPr>
          <t xml:space="preserve">Indicar el nombre concreto de la evidencia aportada. </t>
        </r>
      </text>
    </comment>
    <comment ref="AN14" authorId="0" shapeId="0" xr:uid="{00000000-0006-0000-0000-00002C000000}">
      <text>
        <r>
          <rPr>
            <b/>
            <sz val="9"/>
            <color indexed="81"/>
            <rFont val="Tahoma"/>
            <family val="2"/>
          </rPr>
          <t>Indique la magnitud total programada para la vigencia</t>
        </r>
      </text>
    </comment>
    <comment ref="AO14" authorId="0" shapeId="0" xr:uid="{00000000-0006-0000-0000-00002D000000}">
      <text>
        <r>
          <rPr>
            <b/>
            <sz val="9"/>
            <color indexed="81"/>
            <rFont val="Tahoma"/>
            <family val="2"/>
          </rPr>
          <t xml:space="preserve">Indique la magnitud ejecutada acumulada para la vigencia </t>
        </r>
      </text>
    </comment>
    <comment ref="AP14"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4" authorId="0" shapeId="0" xr:uid="{00000000-0006-0000-0000-00002F000000}">
      <text>
        <r>
          <rPr>
            <b/>
            <sz val="9"/>
            <color indexed="81"/>
            <rFont val="Tahoma"/>
            <family val="2"/>
          </rPr>
          <t>Es la descripción detallada de los avances y logros obtenidos con la ejecución de la meta acumulados para la vigencia</t>
        </r>
      </text>
    </comment>
    <comment ref="D25" authorId="0" shapeId="0" xr:uid="{00000000-0006-0000-0000-000030000000}">
      <text>
        <r>
          <rPr>
            <b/>
            <sz val="9"/>
            <color indexed="81"/>
            <rFont val="Tahoma"/>
            <family val="2"/>
          </rPr>
          <t>Promedio obtenido para el periodo x 80%</t>
        </r>
      </text>
    </comment>
    <comment ref="D29" authorId="0" shapeId="0" xr:uid="{00000000-0006-0000-0000-000031000000}">
      <text>
        <r>
          <rPr>
            <b/>
            <sz val="9"/>
            <color indexed="81"/>
            <rFont val="Tahoma"/>
            <family val="2"/>
          </rPr>
          <t>Promedio obtenido en las metas transversales para el periodo x 20%</t>
        </r>
      </text>
    </comment>
    <comment ref="D30"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<sst xmlns="http://schemas.openxmlformats.org/spreadsheetml/2006/main" count="306" uniqueCount="200">
  <si>
    <r>
      <rPr>
        <b/>
        <sz val="14"/>
        <rFont val="Calibri Light"/>
        <family val="2"/>
        <scheme val="major"/>
      </rPr>
      <t>FORMULACIÓN Y SEGUIMIENTO PLANES DE GESTIÓN NIVEL CENTRAL</t>
    </r>
    <r>
      <rPr>
        <b/>
        <sz val="11"/>
        <color theme="1"/>
        <rFont val="Calibri Light"/>
        <family val="2"/>
        <scheme val="major"/>
      </rPr>
      <t xml:space="preserve">
PROCESO ACOMPAÑAMIENTO A LA GESTIÓN LOCAL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</si>
  <si>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</si>
  <si>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</si>
  <si>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</si>
  <si>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DE GESTIÓN LOCAL
DIRECCIÓN PARA LA GESTIÓN DEL DESARROLLO LOCAL
DIRECCIÓN PARA LA GESTIÓN POLICIVA</t>
  </si>
  <si>
    <t>CONTROL DE CAMBIOS</t>
  </si>
  <si>
    <t>VERSIÓN</t>
  </si>
  <si>
    <t>FECHA</t>
  </si>
  <si>
    <t>DESCRIPCIÓN DE LA MODIFICACIÓN</t>
  </si>
  <si>
    <t>27 de enero 2023</t>
  </si>
  <si>
    <t>Publicación del plan de gestión aprobado. Caso HOLA: 292352</t>
  </si>
  <si>
    <t>28 de febrero de 2023</t>
  </si>
  <si>
    <t>Se modifica la programación trimestral de la meta transversal No. 2 de actualización documental, acorde con el cronograma definido por el proceso y validado por la analista de la OAP, Luisa Fernanda Ibagón. Caso Hola No. 304023</t>
  </si>
  <si>
    <t>28 de abril de 2023</t>
  </si>
  <si>
    <t>Para el primer trimestre de la vigencia 2023, el Plan de Gestión del proceso Acompañamiento a la Gestión Local alcanzó un nivel de desempeño del 100,00% y 36,12% del acumulado para la vigencia.</t>
  </si>
  <si>
    <t>26 de junio de 2023</t>
  </si>
  <si>
    <t>Para el segundo trimestre de la vigencia 2023, el Plan de Gestión del proceso AGL y  acorde con la solicitud realizada mediante correo electronico, en la que presenta la modificacion de la Meta No 10 a realizar por parte del proceso, actualiza el entregable del mismo. Caso Hola No  327370</t>
  </si>
  <si>
    <t>28 de julio de 2023</t>
  </si>
  <si>
    <t>Para el segundo trimestre de la vigencia 2023, el Plan de Gestión del proceso Acompañamiento a la Gestión Local alcanzó un nivel de desempeño del 97,9% y 55,96%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</si>
  <si>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</si>
  <si>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</si>
  <si>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</si>
  <si>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</si>
  <si>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</si>
  <si>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</si>
  <si>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</si>
  <si>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</si>
  <si>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</si>
  <si>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</si>
  <si>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</si>
  <si>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</si>
  <si>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</si>
  <si>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</si>
  <si>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</si>
  <si>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</si>
  <si>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</si>
  <si>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</si>
  <si>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</si>
  <si>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</si>
  <si>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</si>
  <si>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</si>
  <si>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</si>
  <si>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</si>
  <si>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</si>
  <si>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</si>
  <si>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</si>
  <si>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</si>
  <si>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</si>
  <si>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</si>
  <si>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</si>
  <si>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</si>
  <si>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</si>
  <si>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Realizar acciones enfocadas al fortalecimiento de la gobernabilidad democrática local</t>
  </si>
  <si>
    <t>1</t>
  </si>
  <si>
    <t xml:space="preserve">Alcanzar 3000 participantes en procesos de formación de la Escuela del Centro de Gobierno Local para el fortalecimiento de la gestión local </t>
  </si>
  <si>
    <t>Gestión</t>
  </si>
  <si>
    <t>Participantes en procesos de formación para el fortalecimiento de la gestión local</t>
  </si>
  <si>
    <t>Número de participantes en procesos de formación de la Escuela del Centro de Gobierno Local</t>
  </si>
  <si>
    <t>5206 
(Corte: 31 de diciembre)</t>
  </si>
  <si>
    <t>Suma</t>
  </si>
  <si>
    <t>Eficacia</t>
  </si>
  <si>
    <t xml:space="preserve">Reporte de participantes capacitados en los procesos de formación de la Escuela del Centro Local de Gobierno </t>
  </si>
  <si>
    <t>Listados de Asistencia</t>
  </si>
  <si>
    <t>Subsecretaría de Gestión Local - CGL ECGL</t>
  </si>
  <si>
    <t>Se realizaron cuatro (4) capacitaciones relacionadas con las metas 2023 de los proyectos de inversión y los planes de gestión, dirigida a la Subsecrearía de Gestión Local y sus Direcciones (118 participantes), Planificación Efectiva del Tiempo (584 participantes), Reuniones Efectivas (346 participantes) y Comunicación y relaciones efectivas - Grupo I (25 participantes), dirigidas al nivel central y local de la SDG. Total participantes del trimestre 1.073.</t>
  </si>
  <si>
    <t>Listados de asistencia</t>
  </si>
  <si>
    <t xml:space="preserve">Durante el II trimestre se realizaron las siguientes capacitaciones: 
Abril: Tres (3) capacitaciones relacionadas con Competencias Humanas para Liderar - Comunicación y relaciones efectivas - Grupo II PRESENCIAL (45 personas); Inteligencia emocional - Autoconocimiento y Autogestión (285 personas) e Inteligencia emocional - Conciencia Social y Gestión de Relaciones (473 personas), para un total de 803 participantes, todas dirigidas al nivel central y local de la SDG. 
Mayo: Dos (2) capacitaciones relacionadas con la Patología en Salud Mental (534 personas) y Prevención en Salud Mental (299 personas), para un total de 833 participantes, todas dirigidas al nivel central y local de la SDG. 
Junio: Dos (2) capacitaciones relacionadas con Herramientas de Inteligencia Emocional y Salud Mental (24 personas) y Derechos de Petición (310 personas), para un total de 334 participantes, dirigidas al nivel central y local de la SDG. </t>
  </si>
  <si>
    <t xml:space="preserve">Durante el II trimestre se realizaron 1970 capacitaciones 
</t>
  </si>
  <si>
    <t>2</t>
  </si>
  <si>
    <t>Realizar 4 informes de análisis en temas de gestión local que incluyan alertas tempranas para las Alcaldias Locales</t>
  </si>
  <si>
    <t>Informe de análisis de la gestión local que incluya alertas tempranas para las Alcaldías Locales</t>
  </si>
  <si>
    <t>Número de informes realizados en temas de gestión local que incluya alertas tempranas para las Alcaldías Locales</t>
  </si>
  <si>
    <t>Informes  realizados en temas de gestión local que incluya alertas tempranas para las Alcaldías Locales</t>
  </si>
  <si>
    <t>Informe y/o infografía realizado en temas de gestión local que incluya alertas tempranas para las Alcaldías Locales</t>
  </si>
  <si>
    <t>Bodega de Datos de la Secretaría de Gobierno</t>
  </si>
  <si>
    <t>Subsecretaría de Gestión Local - CGL Observatorio</t>
  </si>
  <si>
    <t>Se elaboró informe (infografía) sobre la materialización de las iniciativas locales priorizadas en los ejercicio de presupuesto participativos durante las vigencias 2020 -2021, generando alertas y recomendaciones.</t>
  </si>
  <si>
    <t>Informe (infografía)</t>
  </si>
  <si>
    <t>Se elaboró informe (infografía) sobre el programa parceros, generando alertas y recomendaciones.</t>
  </si>
  <si>
    <t>Infografía</t>
  </si>
  <si>
    <t>3</t>
  </si>
  <si>
    <t>Ejecutar el 100% de la Estrategia de fortalecimiento del Centro de Gobierno Local</t>
  </si>
  <si>
    <t>Retadora (mejora)</t>
  </si>
  <si>
    <t>Porcentaje de ejecución de la Estrategia de fortalecimiento del CGL</t>
  </si>
  <si>
    <t>(Actividades ejecutadas de la Estrategia de fortalecimiento del CGL / Actividades programadas en la Estrategia de fortalecimiento del CGL)*100</t>
  </si>
  <si>
    <t>N/A</t>
  </si>
  <si>
    <t>Informe de ejecución de la Estrategia de Fortalecimiento del CGL</t>
  </si>
  <si>
    <t>Archivo OneDrive Centro de Gobierno Local/Archivo Subsecretaría de Gestión Local</t>
  </si>
  <si>
    <t>Subsecretaría de Gestión Local - Centro de Gobierno Local (Portal Web-Observatorio-Escuela)</t>
  </si>
  <si>
    <t>Se elaboró documento que contiene la estrategia de fortalecimiento Centro de Gobierno Local para el periodo 2023-2024 y el avance correspondiente al primer trimestre del año.</t>
  </si>
  <si>
    <t>Documento con estrategia, documento de avance, plan de acción de la estrategia</t>
  </si>
  <si>
    <t>Para el II trimestre se presenta el documento relacionado con el Balance del Observatorio de Gestión Local estimado en el plan de acción para el cumplimiento de la estrategia</t>
  </si>
  <si>
    <t>Informe</t>
  </si>
  <si>
    <t>Realizar 12 informes de seguimiento y recomendaciones a los FDL  frente a la materialización de las iniciativas ciudadanas priorizadas en presupuestos participativos</t>
  </si>
  <si>
    <t>Informes de seguimiento y recomendaciones a los FDL  frente a la materialización de las iniciativas ciudadanas priorizadas en presupuestos participativos</t>
  </si>
  <si>
    <t>Número de informes de seguimiento y recomendaciones a la materialización de las iniciativas ciudadanas realizados</t>
  </si>
  <si>
    <t>Subsecretaría de Gestión Local - Constructores Locales</t>
  </si>
  <si>
    <t>Se elaboraron 3 informes de seguimiento y recomendaciones con corte al 31.01.2023, 28.02.2023 y 31.03.2023, con datos y análisis de presupuesto, promotores, sectores y localidades asociadas a la ejecución y materialización de iniciativas priorizadas en el marco de los Presupuesto Participativos. Adicionalmente, contiene resumen ejecutivo, balance general, capítulos por localidades, recomendaciones para facilitar la ejecución y resultados para iniciativas de la vigencia 2021, 2022 y 2023 y conclusiones.</t>
  </si>
  <si>
    <t>Informes, anexos</t>
  </si>
  <si>
    <t>Se elaboraron informes de seguimiento y recomendaciones con corte al 28.04.2023, 23.05.2023 y 30.06.2023 con datos y análisis de presupuesto, promotores, sectores y localidades asociadas a la ejecución y materialización de iniciativas priorizadas en el marco de los Presupuesto Participativos. Adicionalmente, contiene resumen ejecutivo, balance general, capítulos por localidades, recomendaciones para facilitar la ejecución y resultados para iniciativas de la vigencia 2021, 2022 y 2023 y conclusiones.</t>
  </si>
  <si>
    <t>Informes</t>
  </si>
  <si>
    <t xml:space="preserve">Se elaboraron informes de seguimiento y recomendaciones con corte al 28.04.2023, 23.05.2023 y 30.06.2023 con datos y análisis de presupuesto, promotores, sectores y localidades asociadas a la ejecución y materialización de iniciativas priorizadas en el marco de los Presupuesto Participativos. </t>
  </si>
  <si>
    <t>Implementar el 100% de la estrategia de acompañamiento y seguimiento a los procesos contractuales 2023 y seguimiento a contratos vigentes de infraestructura local de los 20 Fondos de Desarrollo Local</t>
  </si>
  <si>
    <t>Porcentaje de avance en la implementación de la estrategia de acompañamiento a procesos contractuales 2023 y seguimiento a contratos vigentes de infraestructura local</t>
  </si>
  <si>
    <r>
      <t>(Número de acciones desarrolladas para el acompañamiento y seguimiento a los procesos contractuales 2023 y contratos vigentes de infraestructura local / Número de acciones programadas para el acompañamiento y seguimiento a los procesos contractuales 2023 y contratos vigentes de infraestructura local</t>
    </r>
    <r>
      <rPr>
        <sz val="11"/>
        <rFont val="Calibri Light"/>
        <family val="2"/>
        <scheme val="major"/>
      </rPr>
      <t>)*100</t>
    </r>
  </si>
  <si>
    <t>85% 
(Corte: 30 de septiembre)</t>
  </si>
  <si>
    <t>Matrices de avance de ejecución de contratos adelantados por los FDL y tablero de control de procesos contractuales 2023</t>
  </si>
  <si>
    <t>Archivo Dirección para la Gestión del Desarrollo Local</t>
  </si>
  <si>
    <t>Dirección para la Gestión del Desarrollo Local</t>
  </si>
  <si>
    <t>Durante el primer trimestre se realizaron las acciones previas de planeación y formulación de actividades para la construcción de la estrategia de acompañamiento y seguimiento a los procesos contractuales 2023 y seguimiento a contratos vigentes de infraestructura local de los 20 Fondos de Desarrollo Local, como resultado se obtiene:
1. (82) Ochenta y dos mesas de seguimiento a los Fondos de Desarrollo Local, con el fin de apoyar técnica y jurídicamente la ejecución de los contratos de infraestructura local suscritos con recursos de la vigencia 2021 y 2022.
2. (1) Reporte detallado y actualizado de los contratos que adelantan los FDL durante el año 2023.
3. (1) Una actualización del reporte de seguimiento a los procesos de infraestructura con recursos 2023.
4. (1) Una actualización del reporte de seguimiento a la ejecución y cumplimiento de los cronogramas de obras de infraestructura local con recursos 2021 y 2022.
5. Durante el primer trimestre de la vigencia 2023, se participó en (3) tres Comités Operativos de Obras de Infraestructura de Servicios Públicos del Distrito.</t>
  </si>
  <si>
    <t>Evidencias de reunión localidades, correo evidencia cargue en carpetas compartidas, matriz de seguimiento por vigencia contratos vigentes, cronograma contratos en ejecución, acta comité operativo ESP, plan de acción de la estrategia</t>
  </si>
  <si>
    <t>Durante el segundo Trimestre de 2023 la Gerencia de Infraestructura Local ha desarrollado ciento ochenta (180) mesas de seguimiento a los Fondos de Desarrollo Local, con el fin de apoyar técnica y jurídicamente la ejecución de los contratos de infraestructura local suscritos con recursos de la vigencia 2021 y 2022 y formulación de los procesos contractuales con recursos 2023; Seis (06) reportes detallados y actualizados de los contratos que adelantan los FDL durante el año 2022; Cuatro (04) actualizaciones del reporte que se obtiene del seguimiento a los procesos de infraestructura con recursos 2023; Seis (06) actualizaciones del reporte que se obtiene del seguimiento a la ejecución y cumplimiento de los cronogramas de obras de infraestructura local con recursos 2021 y 2022. Ocho; y se convocó y participó en (08) Comités Operativos de Obras de Infraestructura de Servicios Públicos del Distrito.</t>
  </si>
  <si>
    <t>Actas localidades, matrices seguimiento ctos vigentes y procesos, avances cronogramas de obras, Actas comités ESP</t>
  </si>
  <si>
    <t>Durante el segundo Trimestre de 2023 la Gerencia de Infraestructura Local ha desarrollado ciento ochenta (180) mesas de seguimiento a los Fondos de Desarrollo Local, con el fin de apoyar técnica y jurídicamente la ejecución de los contratos de infraestructura local suscritos con recursos de la vigencia 2021 y 2022 y formulación de los procesos contractuales con recursos 2023</t>
  </si>
  <si>
    <t>Implementar el 100% de la estrategia para el acompañamiento y seguimiento a la depuración de las obligaciones por pagar en los 20 Fondos de Desarrollo Local</t>
  </si>
  <si>
    <t>Porcentaje de avance en la implementación de la estrategia para el acompañamiento y seguimiento a la depuración de obligaciones por pagar en los FDL</t>
  </si>
  <si>
    <r>
      <t>(Número de acciones desarrolladas para la implementación de la estrategia de obligaciones por pagar / Número de acciones programadas para la implementación de la estrategia de obligaciones por pagar)</t>
    </r>
    <r>
      <rPr>
        <sz val="11"/>
        <rFont val="Calibri Light"/>
        <family val="2"/>
        <scheme val="major"/>
      </rPr>
      <t>*100</t>
    </r>
  </si>
  <si>
    <t>72%
(Corte: 30 de septiembre)</t>
  </si>
  <si>
    <t>Informe de avance en la  implementación de la estrategia  para el acompañamiento y seguimiento a la ejecución de las obligaciones por pagar</t>
  </si>
  <si>
    <t>Sistema de información prespuestal BogData.
Información reportada por los FDL</t>
  </si>
  <si>
    <t>En cuanto a la puesta en marcha de la estrategia para el acompañamiento y seguimiento a la depuración de las obligaciones por pagar en los 20 Fondos de Desarrollo Local, durante este primer trimestre  se realizaron 20 mesas técnicas de seguimiento a las obligaciones por pagar (una en cada FDL). Partiendo de las matrices remitidas por los FDL, se dio inico al Plan de choque priorizando los contratos que se abordarán en cada una de las 5 estrategias que lo conforman y sobre las cuales se hará seguimiento mensual a lo largo de la vigencia.
En lo relacionado al formulario de captura se han realizado dos seguimientos, uno en el mes de febrero y otro en el mes de marzo. Se han abordado varias dificultades que se están presentando para poder avanzar con su implementación.
En cuanto a la actividad de la elaboración de los documentos de análisis y recomendaciones para los FDL más rezagados en 2022 frente a las Metas de OxP, esta ya fue cumplida al 100%, por cuanto en el mes de febrero se remitieron los memorandos a los FDL de Fontibon y Usme y en el mes de marzo se remitieron a los FDL de Teusaquillo y Tunjuelito.</t>
  </si>
  <si>
    <t>Evidencia de reunión localidades, evidencia de reunión seguimiento implementación, memorandos con documento de análisis, informe (presentación), plan de acción de la estrategia</t>
  </si>
  <si>
    <t>Para el segundo trimestre se adelantaron 40 mesas técnicas de seguimiento a OxP: 20 para el mes de junio y 20 para abril, una por cada FDL, en las que se revisaron los compromisos y avances en la depuración. 
En lo concerniente al plan de choque correspondiente al II trimestre se  generaron dos reportes de avance con corte al 30 de abril y mayo de 2023 realizando un comparativo con datos iniciales obtenidos tanto en matrices de Obligaciones por Pagar como en ejecución presupuestal del 31 de marzo de la misma vigencia.
Frente a los informes trimestrales, en el mes de abril, se elaboraron 20 informes trimestrales de seguimiento de las obligaciones por pagar (uno para cada FDL) con miras a analizar el avance en la gestión de depuración de las OxP por parte de los FDL y a su vez brindar alertas tempranas y la generación de recomendaciones.</t>
  </si>
  <si>
    <t>Actas localidades, presentación plan de choque, matriz seguimiento, acta formulario, memorandos localidades informes trimestrales</t>
  </si>
  <si>
    <t>Para el segundo trimestre se adelantaron 40 mesas técnicas de seguimiento a OxP: 20 para el mes de junio y 20 para abril, una por cada FDL, en las que se revisaron los compromisos y avances en la depuración. 
.</t>
  </si>
  <si>
    <t>Implementar el 100% de la estrategia para el acompañamiento técnico y seguimiento a la implementación de los requerimientos priorizados derivados del diagnóstico realizado al Sistema SIPSE Local</t>
  </si>
  <si>
    <t>Porcentaje de avance en la implementación de la estrategia para el acompañamiento técnico y seguimiento a la implementación de requerimientos priorizados SIPSE-Local</t>
  </si>
  <si>
    <r>
      <t>(Número de acciones desarrolladas para la implementación de la estrategia de acompañamiento técnico y seguimiento a la implementación de los requerimientos priorizados de SIPSE-Local / Número de acciones programadas para la implementación de la estrategia de acompañamiento técnico y seguimiento a la implementación de los requerimientos priorizados de SIPSE-Local)</t>
    </r>
    <r>
      <rPr>
        <sz val="11"/>
        <rFont val="Calibri Light"/>
        <family val="2"/>
        <scheme val="major"/>
      </rPr>
      <t>*100</t>
    </r>
  </si>
  <si>
    <t>Informe de avance en la  implementación de la estrategia para el acompañamiento técnico y seguimiento a la implementación de requerimientos priorizados SIPSE-Local</t>
  </si>
  <si>
    <t>Durante el trimestre se adelantó una etapa de alistamiento comprendido entre el diseño del plan de acción de la vigencia y la gestión de las actividades de los meses de febrero y marzo, teniendo en cuenta el seguimiento a las mesas e informes de la implementación de los requerimientos y desarrollos del sistema. Se adelantaron las mesas de trabajo con la DTI y el informe de seguimiento con 6 enfoques de trabajo:
1.	La gestión y análisis de los casos Hola frente a las dificultades presentadas por los 20 FDL durante la vigencia 2022.
2.	Análisis y priorización del plan de intervención del sistema SIPSE local con 56 requerimientos presentados por los profesionales de los FDL y viabilizados por parte del equipo de la DTI
3.	Avance en la identificación de la Estructura de Datos del Sistema.
4.     Avance en la actualización de los tableros de control del Portal Ciudadano.
5.     Diagnóstico y ajuste de la información registrada en el módulo de proyectos de inversión de SIPSE Local
6.     Socialización y articulación de los equipos locales en el trabajo de mejoramiento del aplicativo.</t>
  </si>
  <si>
    <t>Reportes, informes, evidencias de reunión, plan de acción de la estrategia</t>
  </si>
  <si>
    <t>Según programación de actividades del trimestre, se desarrolló comité gerencial entre la Subsecretaria de Gestión Institucional, la DTI y la DGDL, se implementó la metodología para el levantamiento de Historias de Usuario de los requerimientos identificados con los FDL y priorizados con la DTI, en formato establecido y los parámetros de identificación de la problemática, verificación de desarrollo y posibles tiempos de análisis funcional y criterios técnicos funcionales de salida a producción. 
Se estableció una mesa de trabajo con representantes de los FDL para la identificación y clasificación de las solicitudes de contrato que ya no se requieren, con lo cual, limpiar las bandejas de todos los usuarios que participan en el flujo de procesos de contratación de los 20 FDL y solicitar a la DTI se resuelvan estas situaciones especiales.
Así mismo se identificaron acciones planificadas y en desarrollo con el apoyo de la DTI y con la participación de otras dependencias (Oficina Asesora de Planeación, Dirección Financiera, Dirección de Contratación y Subsecretaria de Gestión Institucional) para la implementación de la estrategia.</t>
  </si>
  <si>
    <t>Presentación, matriz propuesta, acta casos hola SIPSE con Mesa de Servicios, presentación informe de seguimiento, actas localidades, listado nuevos requerimientos, evidencia de reunión generencial</t>
  </si>
  <si>
    <t xml:space="preserve">Según programación de actividades del trimestre, se desarrolló comité gerencial entre la Subsecretaria de Gestión Institucional, la DTI y la DGDL, se implementó la metodología para el levantamiento de Historias de Usuario de los requerimientos identificados con los FDL y priorizados con la DTI, en formato establecido y los parámetros de identificación de la problemática, verificación de desarrollo y posibles tiempos de análisis funcional y criterios técnicos funcionales de salida a producción. 
</t>
  </si>
  <si>
    <t>Elaborar 10 reportes de acompañamiento técnico, jurídico y financiero  que realiza la DGDL a la implementación de los programas de Bogotá Local</t>
  </si>
  <si>
    <t>Reporte de acompañamiento técnico, jurídico y financiero  que realiza la DGDL a la implementación de los programas de Bogotá Local</t>
  </si>
  <si>
    <t>Número de reportes de acompañamiento técnico, jurídico y financiero  que realiza la DGDL a la implementación de los programas de Bogotá Local</t>
  </si>
  <si>
    <t>Reportes de acompañamiento técnico, jurídico y financiero  que realiza la DGDL a la implementación de los programas de Bogotá Local</t>
  </si>
  <si>
    <t xml:space="preserve"> Durante el primer trimestre se elaboró, revisó y se unificaron las propuestas para el reporte mensual por parte del equipo de Bogota Local respecto el acompañamiento técnico, jurídico y financiero que realiza la dirección a cada uno de los programas. De allí se consolidó el modelo de reporte y se presentó a los líderes de los programas para su implementación.
Cada uno de los lideres de los programas "Microempresa Local", "Impulso Local", "Es Campesino Local", "Turismo Local" y "Es cultura Local", diligenció el reporte y con ello se presentaron el primer y segundo reporte con corte a febrero y marzo respectivamente.</t>
  </si>
  <si>
    <t>Reportes</t>
  </si>
  <si>
    <t>Durante el trimestre se llevaron a cabo reuniones de seguimiento a la ejecución técnica (cumplimiento de metas), financiera (desembolsos y capitalizaciones) y jurídica (Documentos de soportes a la ejecución y tema pólizas) de los Programas de Microempresa 3.0 e Impulso Local 2.0. A corte 30 de junio el Programa de Microempresa Local cuenta con 1226 Microempresarios Capitalizados y legalizados Cohorte 1, 2 y avance cohorte 3 y recursos girados por capitalización de $9.808.000.000, y el Programa de Impulso Local 1482 Emprendedores Capitalizados y legalizados y recursos girados por capitalización de $4.446.000.000.</t>
  </si>
  <si>
    <t>Realizar 83 visitas de seguimiento y/o asesorías al proceso de cobro persuasivo de las alcaldías locales por parte del Grupo de Cobro Persuasivo</t>
  </si>
  <si>
    <t>Visitas de seguimiento y/o asesoría al proceso de cobro persuasivo</t>
  </si>
  <si>
    <t>Número de visitas de seguimiento y/o asesoría al proceso de cobro persuasivo de las alcaldías locales</t>
  </si>
  <si>
    <t>64
(Corte: 30 de septiembre)</t>
  </si>
  <si>
    <t>Formatos de evidencia de reunión diligenciados de las visitas realizadas</t>
  </si>
  <si>
    <t>Archivo de la Dirección para la Gestión Policiva</t>
  </si>
  <si>
    <t>Dirección para la Gestión Policiva (Cobro Persuasivo)</t>
  </si>
  <si>
    <t>En el primer trimestre de 2023 se realizaron las siguientes actividades:
- En el mes de enero se realizó una (1) reunión virtual de seguimiento al proceso de cobro persuasivo con el profesional 24 y las referentes designadas de la localidad de Santa Fe. 
- En el mes de febrero se realizaron ocho (8) reuniones con las localidades, siendo siete (7) de seguimiento al proceso de cobro persuasivo y una (1) de asesoría por novedad de cambio de referente en la localidad de Candelaria,   para este corte nos acompañaron los profesionales 224-24 del área de gestión jurídica de las localidades de Kennedy, Candelaria, Bosa, San Cristóbal, Antonio Nariño, Puente Aranda, Tunjuelito y Engativá. 
- En el mes de marzo se realizaron ocho (8) visitas de seguimiento al proceso de cobro persuasivo a las alcaldías locales de Fontibón, Rafael Uribe, Suba, Chapinero, Mártires, Barrios Unidos, Usme y Ciudad Bolívar y se brindó una (1) asesoría a la localidad de Bosa, por cambio de referente y solicitud de la Alcaldesa.</t>
  </si>
  <si>
    <t>En el segundo trimestre de 2023 se realizaron las siguientes actividades:
En el mes de abril de 2023 se realizaron nueve (9) reuniones de seguimiento con las localidades de Puente Aranda, Candelaria, Antonio Nariño, Santafé, San Cristóbal, Bosa, Kennedy, Rafael Uribe Uribe y Chapinero.  
En el mes de mayo se realizaron doce (12) reuniones de seguimiento con las localidades de Tunjuelito, Usaquén, Barrios Unidos, Engativa, Mártires, Fontibón, Ciudad Bolívar, Puente Aranda, Suba, Santafé, Antonio Nariño.
En el mes de Junio se realizaron (8) reuniones de seguimiento con las localidades de Tunjuelito, Kennedy, Candelaria, Usme, Chapinero, Bosa, San Cristóbal y Usaquén.</t>
  </si>
  <si>
    <t>Actas localidades</t>
  </si>
  <si>
    <t>10</t>
  </si>
  <si>
    <t>Realizar 1.782 asesorías Capacitaciones funcionales a funcionarios (Profesionales Grado 222-24 de reparto, Inspectores, auxiliares administrativos y personal apoyo de los despachos) para fortalecer las capacidades y habilidades en el uso del aplicativo ARCO.</t>
  </si>
  <si>
    <t xml:space="preserve">Asesorías Capacitaciones funcionales a funcionarios (Profesionales Grado 222-24 de reparto, Inspectores, auxiliares administrativos y personal apoyo de los despachos) para fortalecer las capacidades y habilidades en el uso del aplicativo ARCO. </t>
  </si>
  <si>
    <t xml:space="preserve">Número de asesorías Capacitaciones funcionales a funcionarios (Profesionales Grado 222-24 de reparto, Inspectores, auxiliares administrativos y personal apoyo de los despachos) para fortalecer las capacidades y habilidades en el uso del aplicativo ARCO. </t>
  </si>
  <si>
    <t>6716
(Corte: 30 de septiembre)</t>
  </si>
  <si>
    <t>Listados de asistencia de reuniones</t>
  </si>
  <si>
    <t>Dirección para la Gestión Policiva (ARCO)</t>
  </si>
  <si>
    <t xml:space="preserve">En el periodo comprendido entre el 01 de enero al 31 de marzo de 2023, se realizaron 239 capacitaciones a funcionarios del área de Inspecciones del Factor Local y Distrital, para el fortalecimiento de las capacidades y habilidades en el uso del aplicativo ARCO.
De igual forma, en este periodo se llevaron a cabo 1177 soportes funcionales sobre el manejo del aplicativo. Es decir, que se llevaron a cabo un total de 1416 asesorías por parte de los profesionales que integran el equipo ARCO de la Dirección para la Gestión Policiva. Así las cosas, a corte de 31 de marzo de 2023 se cumplió la meta prevista para el período en un 101%. </t>
  </si>
  <si>
    <t>Evidencia de reunión capcitación, chats en Teams</t>
  </si>
  <si>
    <t>En el II trimestre se realizaron las siguientes capacitaciones a funcionarios del área de Inspecciones del Factor Local y Distrital, para el fortalecimiento de las capacidades y habilidades en el uso del aplicativo ARCO:
Entre el 01 de abril al 30 de abril de 2023, se realizaron 45 capacitaciones.
Entre el 01 de mayo al 31 de mayo de 2023, se realizaron 31 capacitaciones.
Entre el 01 de junio al 30 de junio de 2023, se realizaron 25 capacitaciones.</t>
  </si>
  <si>
    <t>Actas localidades, listados de asistencia</t>
  </si>
  <si>
    <t xml:space="preserve">En el II trimestre se realizaron las siguientes capacitaciones a funcionarios del área de Inspecciones del Factor Local y Distrital, para el fortalecimiento de las capacidades y habilidades en el uso del aplicativo ARCO:
</t>
  </si>
  <si>
    <t>Total metas técnicas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</si>
  <si>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</si>
  <si>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</si>
  <si>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</si>
  <si>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</si>
  <si>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</si>
  <si>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</si>
  <si>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</si>
  <si>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</si>
  <si>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No programada</t>
  </si>
  <si>
    <t>Reporte ambiental Oficina Asesora de Planeación</t>
  </si>
  <si>
    <t>Herramienta Oficina Asesora de Planeación</t>
  </si>
  <si>
    <t>Aplicación de la meta: dependencias del proceso.
Reporte de la meta: Oficina Asesora de Planeación</t>
  </si>
  <si>
    <t>No programado</t>
  </si>
  <si>
    <t>Subsecretaría de Gestión Local (Calificación 85%): 
Consumo de papel: Se cuenta con reporte de consumo de papel hasta la primera semana de junio.
Jornada presencial: Obtuvó calificación de 66% en la evaluación efectuada en la jornada.
Participación: Crecimiento verde (8 participantes), Día Internacional del agua (0 participantes).
Semana ambiental: ciclopaseo (3 participantes), Taller compostaje ( 2 participantes), caminata (0 participantes) , jardín vertical (4 participantes), Museo del Mar (0 participantes), feria ambiental (2 participanes), saberes ancestrales (0 participantes)
Dirección para la Gestión de Desarrollo Local( Calificación 95%): 
Consumo de papel: Reporte hasta el mes de junio de 2023.
Jornada presencial: Obtuvó calificación de 67% en la evaluación efectuada en la jornada.
Participación: Crecimiento verde(8 participantes), Día Internacional del agua. ( 0 participante).
Semana ambiental: ciclopaseo (2 participantes), Taller compostaje ( 9 participantes), caminata (0 participantes) , jardín vertical (6 participantes), Museo del Mar (0 participantes), feria ambiental (1 participanes), saberes ancestrales ( 5 participantes).</t>
  </si>
  <si>
    <t>Seguimiento meta ambiental OAP</t>
  </si>
  <si>
    <t xml:space="preserve">Subsecretaría de Gestión Local (Calificación 85%): 
Consumo de papel: Se cuenta con reporte de consumo de papel hasta la primera semana de junio.
Jornada presencial: Obtuvó calificación de 66% en la evaluación efectuada en la jornada.
Dirección para la Gestión de Desarrollo Local( Calificación 95%): 
Consumo de papel: Reporte hasta el mes de junio de 2023.
Jornada presencial: Obtuvó calificación de 67% en la evaluación efectuada en la jornada.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</si>
  <si>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</si>
  <si>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</si>
  <si>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</si>
  <si>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</si>
  <si>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</si>
  <si>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</si>
  <si>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</si>
  <si>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Porcentaje de actualizacion documental </t>
  </si>
  <si>
    <t xml:space="preserve">Listado maestro de documentos </t>
  </si>
  <si>
    <t xml:space="preserve">Porcentaje de actualizacion documental en el 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</si>
  <si>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</si>
  <si>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</si>
  <si>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</si>
  <si>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</si>
  <si>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</si>
  <si>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</si>
  <si>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Jornada de capacitacion del 22 de junio </t>
  </si>
  <si>
    <t>https://gobiernobogota-my.sharepoint.com/:f:/g/personal/dora_guevara_gobiernobogota_gov_co/EpF-B7h8w8NPhl0DApOuVvoB6MZWjHwTSlhlcoywXfkl4g?e=hy1fEE</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</si>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</sst>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0%"/>
  </numFmts>
  <fonts count="2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8"/>
      <name val="Calibri"/>
      <family val="2"/>
      <scheme val="minor"/>
    </font>
    <font>
      <sz val="11"/>
      <name val="Calibri Light"/>
      <family val="2"/>
    </font>
    <font>
      <b/>
      <sz val="11"/>
      <name val="Calibri Light"/>
      <family val="2"/>
      <scheme val="major"/>
    </font>
    <font>
      <b/>
      <sz val="9"/>
      <color rgb="FF000000"/>
      <name val="Tahoma"/>
      <family val="2"/>
    </font>
    <font>
      <sz val="11"/>
      <color rgb="FFFF0000"/>
      <name val="Calibri Light"/>
      <family val="2"/>
      <scheme val="major"/>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cellStyleXfs>
  <cellXfs count="16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justify" vertical="center" wrapText="1"/>
    </xf>
    <xf numFmtId="0" fontId="3" fillId="0" borderId="1" xfId="0" applyFont="1" applyBorder="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1"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8" fillId="2" borderId="1" xfId="1" applyFont="1" applyFill="1" applyBorder="1" applyAlignment="1">
      <alignment wrapText="1"/>
    </xf>
    <xf numFmtId="1" fontId="2" fillId="0" borderId="1" xfId="1" applyNumberFormat="1" applyFont="1" applyBorder="1" applyAlignment="1">
      <alignment horizontal="center" vertical="center" wrapText="1"/>
    </xf>
    <xf numFmtId="9" fontId="2" fillId="0" borderId="1" xfId="1" applyFont="1" applyBorder="1" applyAlignment="1">
      <alignment horizontal="center" vertical="center" wrapText="1"/>
    </xf>
    <xf numFmtId="0" fontId="5" fillId="3" borderId="1" xfId="0" applyFont="1" applyFill="1" applyBorder="1" applyAlignment="1">
      <alignment horizontal="center" wrapText="1"/>
    </xf>
    <xf numFmtId="9" fontId="9"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9" fontId="7" fillId="2" borderId="1" xfId="1" applyFont="1" applyFill="1" applyBorder="1" applyAlignment="1">
      <alignment horizontal="center" wrapText="1"/>
    </xf>
    <xf numFmtId="9" fontId="8" fillId="2" borderId="1" xfId="0" applyNumberFormat="1" applyFont="1" applyFill="1" applyBorder="1" applyAlignment="1">
      <alignment horizontal="center" wrapText="1"/>
    </xf>
    <xf numFmtId="0" fontId="7" fillId="2" borderId="1" xfId="0" applyFont="1" applyFill="1" applyBorder="1" applyAlignment="1">
      <alignment horizont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1" fontId="15" fillId="0" borderId="1" xfId="0" applyNumberFormat="1" applyFont="1" applyBorder="1" applyAlignment="1">
      <alignment horizontal="center" vertical="center" wrapText="1"/>
    </xf>
    <xf numFmtId="1" fontId="15" fillId="0" borderId="1" xfId="1"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Alignment="1">
      <alignment horizontal="justify" vertical="center" wrapText="1"/>
    </xf>
    <xf numFmtId="1" fontId="2" fillId="0" borderId="1" xfId="3" applyNumberFormat="1" applyFont="1" applyBorder="1" applyAlignment="1">
      <alignment horizontal="justify" vertical="center" wrapText="1"/>
    </xf>
    <xf numFmtId="1" fontId="2" fillId="0" borderId="1" xfId="2" applyNumberFormat="1" applyFont="1" applyBorder="1" applyAlignment="1">
      <alignment horizontal="justify" vertical="center" wrapText="1"/>
    </xf>
    <xf numFmtId="9" fontId="1" fillId="0" borderId="1" xfId="1" applyFont="1" applyBorder="1" applyAlignment="1">
      <alignment horizontal="center" vertical="center" wrapText="1"/>
    </xf>
    <xf numFmtId="0" fontId="3" fillId="0" borderId="1" xfId="0" applyFont="1" applyBorder="1" applyAlignment="1">
      <alignment horizontal="left" vertical="center" wrapText="1"/>
    </xf>
    <xf numFmtId="9" fontId="15" fillId="0" borderId="1" xfId="1" applyFont="1" applyBorder="1" applyAlignment="1">
      <alignment horizontal="center" vertical="center" wrapText="1"/>
    </xf>
    <xf numFmtId="9" fontId="15" fillId="0" borderId="1" xfId="1" applyFont="1" applyFill="1" applyBorder="1" applyAlignment="1">
      <alignment horizontal="center" vertical="center" wrapText="1"/>
    </xf>
    <xf numFmtId="0" fontId="17" fillId="0" borderId="0" xfId="0" applyFont="1" applyAlignment="1">
      <alignment horizontal="justify" vertical="center" wrapText="1"/>
    </xf>
    <xf numFmtId="9" fontId="1" fillId="0" borderId="1" xfId="1" applyFont="1" applyBorder="1" applyAlignment="1">
      <alignment horizontal="left" vertical="center" wrapText="1"/>
    </xf>
    <xf numFmtId="164" fontId="1" fillId="0" borderId="1" xfId="0" applyNumberFormat="1" applyFont="1" applyBorder="1" applyAlignment="1">
      <alignment horizontal="left" vertical="center" wrapText="1"/>
    </xf>
    <xf numFmtId="10" fontId="1" fillId="0" borderId="1" xfId="0" applyNumberFormat="1" applyFont="1" applyBorder="1" applyAlignment="1">
      <alignment horizontal="left" vertical="center" wrapText="1"/>
    </xf>
    <xf numFmtId="1"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10" fontId="6" fillId="3" borderId="1" xfId="1" applyNumberFormat="1" applyFont="1" applyFill="1" applyBorder="1" applyAlignment="1">
      <alignment horizontal="center" wrapText="1"/>
    </xf>
    <xf numFmtId="1" fontId="3" fillId="0" borderId="1" xfId="0" applyNumberFormat="1" applyFont="1" applyBorder="1" applyAlignment="1">
      <alignment horizontal="left" vertical="center" wrapText="1"/>
    </xf>
    <xf numFmtId="10" fontId="3" fillId="0" borderId="1" xfId="0" applyNumberFormat="1" applyFont="1" applyBorder="1" applyAlignment="1">
      <alignment horizontal="left" vertical="center" wrapText="1"/>
    </xf>
    <xf numFmtId="10" fontId="6" fillId="3" borderId="1" xfId="0" applyNumberFormat="1" applyFont="1" applyFill="1" applyBorder="1" applyAlignment="1">
      <alignment horizontal="center" wrapText="1"/>
    </xf>
    <xf numFmtId="10" fontId="8" fillId="2" borderId="1" xfId="0" applyNumberFormat="1" applyFont="1" applyFill="1" applyBorder="1" applyAlignment="1">
      <alignment horizontal="center" wrapText="1"/>
    </xf>
    <xf numFmtId="0" fontId="2" fillId="3" borderId="0" xfId="0" applyFont="1" applyFill="1" applyAlignment="1">
      <alignment horizontal="center" vertical="center" wrapText="1"/>
    </xf>
    <xf numFmtId="0" fontId="1" fillId="0" borderId="0" xfId="0" applyFont="1" applyAlignment="1">
      <alignment horizontal="left" vertical="center" wrapText="1"/>
    </xf>
    <xf numFmtId="164" fontId="1" fillId="0" borderId="1" xfId="1" applyNumberFormat="1" applyFont="1" applyBorder="1" applyAlignment="1">
      <alignment horizontal="center" vertical="center" wrapText="1"/>
    </xf>
    <xf numFmtId="10" fontId="1" fillId="0" borderId="1" xfId="1" applyNumberFormat="1" applyFont="1" applyBorder="1" applyAlignment="1">
      <alignment horizontal="center" vertical="center" wrapText="1"/>
    </xf>
    <xf numFmtId="10" fontId="3" fillId="0" borderId="1" xfId="1"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9" borderId="0" xfId="0" applyFont="1" applyFill="1" applyAlignment="1">
      <alignment horizontal="center" wrapText="1"/>
    </xf>
    <xf numFmtId="0" fontId="1" fillId="9" borderId="0" xfId="0" applyFont="1" applyFill="1" applyAlignment="1">
      <alignment horizontal="center" vertical="center" wrapText="1"/>
    </xf>
    <xf numFmtId="10" fontId="1"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1" fillId="0" borderId="0" xfId="0" applyFont="1" applyAlignment="1">
      <alignment horizont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9" fontId="19" fillId="0" borderId="1" xfId="0" applyNumberFormat="1" applyFont="1" applyBorder="1" applyAlignment="1">
      <alignment horizontal="center" vertical="center" wrapText="1"/>
    </xf>
    <xf numFmtId="0" fontId="19" fillId="9" borderId="1" xfId="0" applyFont="1" applyFill="1" applyBorder="1" applyAlignment="1">
      <alignment horizontal="center" vertical="center" wrapText="1"/>
    </xf>
    <xf numFmtId="9" fontId="19" fillId="9" borderId="1" xfId="0" applyNumberFormat="1" applyFont="1" applyFill="1" applyBorder="1" applyAlignment="1" applyProtection="1">
      <alignment horizontal="center" vertical="center" wrapText="1"/>
      <protection locked="0"/>
    </xf>
    <xf numFmtId="0" fontId="19" fillId="0" borderId="1" xfId="0" applyFont="1" applyBorder="1" applyAlignment="1">
      <alignment horizontal="left" vertical="center" wrapText="1"/>
    </xf>
    <xf numFmtId="9" fontId="19" fillId="0" borderId="1" xfId="0" applyNumberFormat="1" applyFont="1" applyBorder="1" applyAlignment="1">
      <alignment horizontal="left" vertical="center" wrapText="1"/>
    </xf>
    <xf numFmtId="164" fontId="19" fillId="0" borderId="1" xfId="0" applyNumberFormat="1" applyFont="1" applyBorder="1" applyAlignment="1">
      <alignment horizontal="left" vertical="center" wrapText="1"/>
    </xf>
    <xf numFmtId="10" fontId="19" fillId="0" borderId="1" xfId="0" applyNumberFormat="1" applyFont="1" applyBorder="1" applyAlignment="1">
      <alignment horizontal="left" vertical="center" wrapText="1"/>
    </xf>
    <xf numFmtId="9" fontId="19" fillId="0" borderId="1" xfId="1" applyFont="1" applyBorder="1" applyAlignment="1">
      <alignment horizontal="center" vertical="center" wrapText="1"/>
    </xf>
    <xf numFmtId="164" fontId="19" fillId="0" borderId="1" xfId="1" applyNumberFormat="1" applyFont="1" applyBorder="1" applyAlignment="1">
      <alignment horizontal="center" vertical="center" wrapText="1"/>
    </xf>
    <xf numFmtId="10" fontId="19" fillId="0" borderId="1" xfId="1"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0" fontId="19" fillId="0" borderId="1" xfId="0" applyNumberFormat="1" applyFont="1" applyBorder="1" applyAlignment="1">
      <alignment horizontal="center" vertical="center" wrapText="1"/>
    </xf>
    <xf numFmtId="9" fontId="19" fillId="9" borderId="1" xfId="1" applyFont="1" applyFill="1" applyBorder="1" applyAlignment="1">
      <alignment horizontal="center" vertical="center" wrapText="1"/>
    </xf>
    <xf numFmtId="9" fontId="19" fillId="0" borderId="1" xfId="1" applyFont="1" applyBorder="1" applyAlignment="1">
      <alignment horizontal="left" vertical="center" wrapText="1"/>
    </xf>
    <xf numFmtId="10" fontId="19" fillId="9" borderId="1" xfId="1" applyNumberFormat="1"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1" fontId="19" fillId="9" borderId="1" xfId="1" applyNumberFormat="1" applyFont="1" applyFill="1" applyBorder="1" applyAlignment="1">
      <alignment horizontal="center" vertical="center" wrapText="1"/>
    </xf>
    <xf numFmtId="0" fontId="20" fillId="0" borderId="1" xfId="4" applyFont="1" applyBorder="1" applyAlignment="1">
      <alignment horizontal="center" vertical="center" wrapText="1"/>
    </xf>
    <xf numFmtId="164" fontId="19" fillId="9" borderId="1" xfId="0" applyNumberFormat="1"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4"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4" fillId="9" borderId="2" xfId="0" applyFont="1" applyFill="1" applyBorder="1" applyAlignment="1">
      <alignment wrapText="1"/>
    </xf>
    <xf numFmtId="0" fontId="14" fillId="9" borderId="4" xfId="0" applyFont="1" applyFill="1" applyBorder="1" applyAlignment="1">
      <alignment wrapText="1"/>
    </xf>
    <xf numFmtId="0" fontId="14" fillId="9" borderId="3" xfId="0" applyFont="1" applyFill="1" applyBorder="1" applyAlignment="1">
      <alignment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4" fillId="9" borderId="2" xfId="0" applyFont="1" applyFill="1" applyBorder="1" applyAlignment="1">
      <alignment horizontal="left" wrapText="1"/>
    </xf>
    <xf numFmtId="0" fontId="14" fillId="9" borderId="4" xfId="0" applyFont="1" applyFill="1" applyBorder="1" applyAlignment="1">
      <alignment horizontal="left" wrapText="1"/>
    </xf>
    <xf numFmtId="0" fontId="14" fillId="9" borderId="3" xfId="0" applyFont="1" applyFill="1" applyBorder="1" applyAlignment="1">
      <alignment horizontal="left"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cellXfs>
  <cellStyles count="5">
    <cellStyle name="Hipervínculo" xfId="4" builtinId="8"/>
    <cellStyle name="Millares" xfId="3" builtinId="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dora_guevara_gobiernobogota_gov_co/EpF-B7h8w8NPhl0DApOuVvoB6MZWjHwTSlhlcoywXfkl4g?e=hy1fE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0"/>
  <sheetViews>
    <sheetView tabSelected="1" topLeftCell="C8" zoomScale="80" zoomScaleNormal="80" workbookViewId="0">
      <selection activeCell="Q10" sqref="Q10"/>
    </sheetView>
  </sheetViews>
  <sheetFormatPr defaultColWidth="10.85546875" defaultRowHeight="15"/>
  <cols>
    <col min="1" max="1" width="4.140625" style="1" customWidth="1"/>
    <col min="2" max="2" width="25.42578125" style="1" customWidth="1"/>
    <col min="3" max="3" width="8.140625" style="1" customWidth="1"/>
    <col min="4" max="4" width="44.28515625" style="1" bestFit="1" customWidth="1"/>
    <col min="5" max="5" width="13.85546875" style="1" customWidth="1"/>
    <col min="6" max="6" width="24.42578125" style="1" customWidth="1"/>
    <col min="7" max="7" width="35.7109375" style="1" customWidth="1"/>
    <col min="8" max="8" width="18.140625" style="1" customWidth="1"/>
    <col min="9" max="9" width="18.42578125" style="1" customWidth="1"/>
    <col min="10" max="10" width="15.85546875" style="1" customWidth="1"/>
    <col min="11" max="11" width="9.140625" style="1" customWidth="1"/>
    <col min="12" max="12" width="9" style="1" customWidth="1"/>
    <col min="13" max="13" width="8.85546875" style="1" customWidth="1"/>
    <col min="14" max="14" width="7.28515625" style="1" customWidth="1"/>
    <col min="15" max="15" width="17.42578125" style="1" customWidth="1"/>
    <col min="16" max="16" width="21.28515625" style="1" bestFit="1" customWidth="1"/>
    <col min="17" max="17" width="24.42578125" style="1" customWidth="1"/>
    <col min="18" max="18" width="20.7109375" style="1" customWidth="1"/>
    <col min="19" max="19" width="23.140625" style="1" customWidth="1"/>
    <col min="20" max="20" width="16.42578125" style="1" customWidth="1"/>
    <col min="21" max="21" width="16.7109375" style="1" customWidth="1"/>
    <col min="22" max="22" width="16.42578125" style="1" customWidth="1"/>
    <col min="23" max="23" width="50.7109375" style="1" customWidth="1"/>
    <col min="24" max="24" width="22" style="1" customWidth="1"/>
    <col min="25" max="25" width="16.42578125" style="1" customWidth="1"/>
    <col min="26" max="26" width="24.140625" style="1" customWidth="1"/>
    <col min="27" max="27" width="16.42578125" style="1" customWidth="1"/>
    <col min="28" max="28" width="43.140625" style="1" customWidth="1"/>
    <col min="29" max="29" width="16.42578125" style="1" customWidth="1"/>
    <col min="30" max="30" width="21.42578125" style="1" hidden="1" customWidth="1"/>
    <col min="31" max="31" width="39.42578125" style="1" hidden="1" customWidth="1"/>
    <col min="32" max="36" width="10.85546875" style="1" hidden="1" customWidth="1"/>
    <col min="37" max="37" width="16.42578125" style="1" hidden="1" customWidth="1"/>
    <col min="38" max="39" width="10.85546875" style="1" hidden="1" customWidth="1"/>
    <col min="40" max="40" width="10.85546875" style="75"/>
    <col min="41" max="41" width="19" style="75" customWidth="1"/>
    <col min="42" max="42" width="19.140625" style="75" customWidth="1"/>
    <col min="43" max="43" width="30.7109375" style="1" customWidth="1"/>
    <col min="44" max="16384" width="10.85546875" style="1"/>
  </cols>
  <sheetData>
    <row r="1" spans="1:43" s="23" customFormat="1" ht="70.5" customHeight="1">
      <c r="A1" s="116" t="s">
        <v>0</v>
      </c>
      <c r="B1" s="117"/>
      <c r="C1" s="117"/>
      <c r="D1" s="117"/>
      <c r="E1" s="117"/>
      <c r="F1" s="117"/>
      <c r="G1" s="117"/>
      <c r="H1" s="117"/>
      <c r="I1" s="117"/>
      <c r="J1" s="117"/>
      <c r="K1" s="98" t="s">
        <v>1</v>
      </c>
      <c r="L1" s="98"/>
      <c r="M1" s="98"/>
      <c r="N1" s="98"/>
      <c r="O1" s="98"/>
      <c r="AN1" s="71"/>
      <c r="AO1" s="71"/>
      <c r="AP1" s="71"/>
    </row>
    <row r="2" spans="1:43" s="25" customFormat="1" ht="23.45" customHeight="1">
      <c r="A2" s="118" t="s">
        <v>2</v>
      </c>
      <c r="B2" s="119"/>
      <c r="C2" s="119"/>
      <c r="D2" s="119"/>
      <c r="E2" s="119"/>
      <c r="F2" s="119"/>
      <c r="G2" s="119"/>
      <c r="H2" s="119"/>
      <c r="I2" s="119"/>
      <c r="J2" s="119"/>
      <c r="K2" s="24"/>
      <c r="AN2" s="72"/>
      <c r="AO2" s="72"/>
      <c r="AP2" s="72"/>
    </row>
    <row r="3" spans="1:43" s="23" customFormat="1">
      <c r="AN3" s="71"/>
      <c r="AO3" s="71"/>
      <c r="AP3" s="71"/>
    </row>
    <row r="4" spans="1:43" s="23" customFormat="1">
      <c r="A4" s="120" t="s">
        <v>3</v>
      </c>
      <c r="B4" s="121"/>
      <c r="C4" s="126" t="s">
        <v>4</v>
      </c>
      <c r="D4" s="127"/>
      <c r="E4" s="100" t="s">
        <v>5</v>
      </c>
      <c r="F4" s="101"/>
      <c r="G4" s="101"/>
      <c r="H4" s="101"/>
      <c r="I4" s="101"/>
      <c r="J4" s="102"/>
      <c r="AN4" s="71"/>
      <c r="AO4" s="71"/>
      <c r="AP4" s="71"/>
    </row>
    <row r="5" spans="1:43" s="23" customFormat="1">
      <c r="A5" s="122"/>
      <c r="B5" s="123"/>
      <c r="C5" s="128"/>
      <c r="D5" s="129"/>
      <c r="E5" s="2" t="s">
        <v>6</v>
      </c>
      <c r="F5" s="2" t="s">
        <v>7</v>
      </c>
      <c r="G5" s="100" t="s">
        <v>8</v>
      </c>
      <c r="H5" s="101"/>
      <c r="I5" s="101"/>
      <c r="J5" s="102"/>
      <c r="AN5" s="71"/>
      <c r="AO5" s="71"/>
      <c r="AP5" s="71"/>
    </row>
    <row r="6" spans="1:43" s="23" customFormat="1">
      <c r="A6" s="122"/>
      <c r="B6" s="123"/>
      <c r="C6" s="128"/>
      <c r="D6" s="129"/>
      <c r="E6" s="26">
        <v>1</v>
      </c>
      <c r="F6" s="26" t="s">
        <v>9</v>
      </c>
      <c r="G6" s="103" t="s">
        <v>10</v>
      </c>
      <c r="H6" s="103"/>
      <c r="I6" s="103"/>
      <c r="J6" s="103"/>
      <c r="AN6" s="71"/>
      <c r="AO6" s="71"/>
      <c r="AP6" s="71"/>
    </row>
    <row r="7" spans="1:43" s="23" customFormat="1" ht="44.25" customHeight="1">
      <c r="A7" s="122"/>
      <c r="B7" s="123"/>
      <c r="C7" s="128"/>
      <c r="D7" s="129"/>
      <c r="E7" s="16">
        <v>2</v>
      </c>
      <c r="F7" s="16" t="s">
        <v>11</v>
      </c>
      <c r="G7" s="104" t="s">
        <v>12</v>
      </c>
      <c r="H7" s="104"/>
      <c r="I7" s="104"/>
      <c r="J7" s="104"/>
      <c r="AN7" s="71"/>
      <c r="AO7" s="71"/>
      <c r="AP7" s="71"/>
    </row>
    <row r="8" spans="1:43" s="23" customFormat="1" ht="64.5" customHeight="1">
      <c r="A8" s="124"/>
      <c r="B8" s="125"/>
      <c r="C8" s="130"/>
      <c r="D8" s="131"/>
      <c r="E8" s="26">
        <v>3</v>
      </c>
      <c r="F8" s="26" t="s">
        <v>13</v>
      </c>
      <c r="G8" s="105" t="s">
        <v>14</v>
      </c>
      <c r="H8" s="106"/>
      <c r="I8" s="106"/>
      <c r="J8" s="106"/>
      <c r="AN8" s="71"/>
      <c r="AO8" s="71"/>
      <c r="AP8" s="71"/>
    </row>
    <row r="9" spans="1:43" s="23" customFormat="1" ht="64.5" customHeight="1">
      <c r="A9" s="65"/>
      <c r="B9" s="65"/>
      <c r="C9" s="66"/>
      <c r="D9" s="66"/>
      <c r="E9" s="26">
        <v>4</v>
      </c>
      <c r="F9" s="26" t="s">
        <v>15</v>
      </c>
      <c r="G9" s="113" t="s">
        <v>16</v>
      </c>
      <c r="H9" s="114"/>
      <c r="I9" s="114"/>
      <c r="J9" s="115"/>
      <c r="AN9" s="71"/>
      <c r="AO9" s="71"/>
      <c r="AP9" s="71"/>
    </row>
    <row r="10" spans="1:43" s="23" customFormat="1" ht="64.5" customHeight="1">
      <c r="A10" s="65"/>
      <c r="B10" s="65"/>
      <c r="C10" s="66"/>
      <c r="D10" s="66"/>
      <c r="E10" s="26">
        <v>5</v>
      </c>
      <c r="F10" s="26" t="s">
        <v>17</v>
      </c>
      <c r="G10" s="132" t="s">
        <v>18</v>
      </c>
      <c r="H10" s="133"/>
      <c r="I10" s="133"/>
      <c r="J10" s="134"/>
      <c r="AN10" s="71"/>
      <c r="AO10" s="71"/>
      <c r="AP10" s="71"/>
    </row>
    <row r="11" spans="1:43" s="23" customFormat="1">
      <c r="AN11" s="71"/>
      <c r="AO11" s="71"/>
      <c r="AP11" s="71"/>
    </row>
    <row r="12" spans="1:43" ht="14.45" customHeight="1">
      <c r="A12" s="99" t="s">
        <v>19</v>
      </c>
      <c r="B12" s="99"/>
      <c r="C12" s="99" t="s">
        <v>20</v>
      </c>
      <c r="D12" s="99"/>
      <c r="E12" s="99"/>
      <c r="F12" s="107" t="s">
        <v>21</v>
      </c>
      <c r="G12" s="108"/>
      <c r="H12" s="108"/>
      <c r="I12" s="108"/>
      <c r="J12" s="108"/>
      <c r="K12" s="108"/>
      <c r="L12" s="108"/>
      <c r="M12" s="108"/>
      <c r="N12" s="108"/>
      <c r="O12" s="108"/>
      <c r="P12" s="109"/>
      <c r="Q12" s="99" t="s">
        <v>22</v>
      </c>
      <c r="R12" s="99"/>
      <c r="S12" s="99"/>
      <c r="T12" s="135" t="s">
        <v>23</v>
      </c>
      <c r="U12" s="136"/>
      <c r="V12" s="136"/>
      <c r="W12" s="136"/>
      <c r="X12" s="137"/>
      <c r="Y12" s="141" t="s">
        <v>24</v>
      </c>
      <c r="Z12" s="142"/>
      <c r="AA12" s="142"/>
      <c r="AB12" s="142"/>
      <c r="AC12" s="143"/>
      <c r="AD12" s="147" t="s">
        <v>25</v>
      </c>
      <c r="AE12" s="148"/>
      <c r="AF12" s="148"/>
      <c r="AG12" s="148"/>
      <c r="AH12" s="149"/>
      <c r="AI12" s="153" t="s">
        <v>26</v>
      </c>
      <c r="AJ12" s="154"/>
      <c r="AK12" s="154"/>
      <c r="AL12" s="154"/>
      <c r="AM12" s="155"/>
      <c r="AN12" s="159" t="s">
        <v>27</v>
      </c>
      <c r="AO12" s="160"/>
      <c r="AP12" s="160"/>
      <c r="AQ12" s="161"/>
    </row>
    <row r="13" spans="1:43" ht="14.45" customHeight="1">
      <c r="A13" s="99"/>
      <c r="B13" s="99"/>
      <c r="C13" s="99"/>
      <c r="D13" s="99"/>
      <c r="E13" s="99"/>
      <c r="F13" s="110"/>
      <c r="G13" s="111"/>
      <c r="H13" s="111"/>
      <c r="I13" s="111"/>
      <c r="J13" s="111"/>
      <c r="K13" s="111"/>
      <c r="L13" s="111"/>
      <c r="M13" s="111"/>
      <c r="N13" s="111"/>
      <c r="O13" s="111"/>
      <c r="P13" s="112"/>
      <c r="Q13" s="99"/>
      <c r="R13" s="99"/>
      <c r="S13" s="99"/>
      <c r="T13" s="138"/>
      <c r="U13" s="139"/>
      <c r="V13" s="139"/>
      <c r="W13" s="139"/>
      <c r="X13" s="140"/>
      <c r="Y13" s="144"/>
      <c r="Z13" s="145"/>
      <c r="AA13" s="145"/>
      <c r="AB13" s="145"/>
      <c r="AC13" s="146"/>
      <c r="AD13" s="150"/>
      <c r="AE13" s="151"/>
      <c r="AF13" s="151"/>
      <c r="AG13" s="151"/>
      <c r="AH13" s="152"/>
      <c r="AI13" s="156"/>
      <c r="AJ13" s="157"/>
      <c r="AK13" s="157"/>
      <c r="AL13" s="157"/>
      <c r="AM13" s="158"/>
      <c r="AN13" s="162"/>
      <c r="AO13" s="163"/>
      <c r="AP13" s="163"/>
      <c r="AQ13" s="164"/>
    </row>
    <row r="14" spans="1:43" ht="60">
      <c r="A14" s="2" t="s">
        <v>28</v>
      </c>
      <c r="B14" s="2" t="s">
        <v>29</v>
      </c>
      <c r="C14" s="2" t="s">
        <v>30</v>
      </c>
      <c r="D14" s="2" t="s">
        <v>31</v>
      </c>
      <c r="E14" s="2" t="s">
        <v>32</v>
      </c>
      <c r="F14" s="14" t="s">
        <v>33</v>
      </c>
      <c r="G14" s="14" t="s">
        <v>34</v>
      </c>
      <c r="H14" s="14" t="s">
        <v>35</v>
      </c>
      <c r="I14" s="14" t="s">
        <v>36</v>
      </c>
      <c r="J14" s="14" t="s">
        <v>37</v>
      </c>
      <c r="K14" s="14" t="s">
        <v>38</v>
      </c>
      <c r="L14" s="14" t="s">
        <v>39</v>
      </c>
      <c r="M14" s="14" t="s">
        <v>40</v>
      </c>
      <c r="N14" s="14" t="s">
        <v>41</v>
      </c>
      <c r="O14" s="14" t="s">
        <v>42</v>
      </c>
      <c r="P14" s="14" t="s">
        <v>43</v>
      </c>
      <c r="Q14" s="2" t="s">
        <v>44</v>
      </c>
      <c r="R14" s="2" t="s">
        <v>45</v>
      </c>
      <c r="S14" s="2" t="s">
        <v>46</v>
      </c>
      <c r="T14" s="3" t="s">
        <v>47</v>
      </c>
      <c r="U14" s="3" t="s">
        <v>48</v>
      </c>
      <c r="V14" s="3" t="s">
        <v>49</v>
      </c>
      <c r="W14" s="3" t="s">
        <v>50</v>
      </c>
      <c r="X14" s="3" t="s">
        <v>51</v>
      </c>
      <c r="Y14" s="17" t="s">
        <v>47</v>
      </c>
      <c r="Z14" s="17" t="s">
        <v>48</v>
      </c>
      <c r="AA14" s="17" t="s">
        <v>49</v>
      </c>
      <c r="AB14" s="17" t="s">
        <v>50</v>
      </c>
      <c r="AC14" s="17" t="s">
        <v>51</v>
      </c>
      <c r="AD14" s="18" t="s">
        <v>47</v>
      </c>
      <c r="AE14" s="18" t="s">
        <v>48</v>
      </c>
      <c r="AF14" s="18" t="s">
        <v>49</v>
      </c>
      <c r="AG14" s="18" t="s">
        <v>50</v>
      </c>
      <c r="AH14" s="18" t="s">
        <v>51</v>
      </c>
      <c r="AI14" s="19" t="s">
        <v>47</v>
      </c>
      <c r="AJ14" s="19" t="s">
        <v>48</v>
      </c>
      <c r="AK14" s="19" t="s">
        <v>49</v>
      </c>
      <c r="AL14" s="19" t="s">
        <v>50</v>
      </c>
      <c r="AM14" s="19" t="s">
        <v>51</v>
      </c>
      <c r="AN14" s="4" t="s">
        <v>47</v>
      </c>
      <c r="AO14" s="4" t="s">
        <v>48</v>
      </c>
      <c r="AP14" s="4" t="s">
        <v>49</v>
      </c>
      <c r="AQ14" s="4" t="s">
        <v>50</v>
      </c>
    </row>
    <row r="15" spans="1:43" s="21" customFormat="1" ht="375">
      <c r="A15" s="16">
        <v>4</v>
      </c>
      <c r="B15" s="15" t="s">
        <v>52</v>
      </c>
      <c r="C15" s="20" t="s">
        <v>53</v>
      </c>
      <c r="D15" s="22" t="s">
        <v>54</v>
      </c>
      <c r="E15" s="16" t="s">
        <v>55</v>
      </c>
      <c r="F15" s="51" t="s">
        <v>56</v>
      </c>
      <c r="G15" s="51" t="s">
        <v>57</v>
      </c>
      <c r="H15" s="40" t="s">
        <v>58</v>
      </c>
      <c r="I15" s="16" t="s">
        <v>59</v>
      </c>
      <c r="J15" s="51" t="s">
        <v>57</v>
      </c>
      <c r="K15" s="29">
        <v>400</v>
      </c>
      <c r="L15" s="29">
        <v>1300</v>
      </c>
      <c r="M15" s="32">
        <v>1300</v>
      </c>
      <c r="N15" s="32">
        <v>0</v>
      </c>
      <c r="O15" s="29">
        <f t="shared" ref="O15:O24" si="0">K15+L15+M15+N15</f>
        <v>3000</v>
      </c>
      <c r="P15" s="16" t="s">
        <v>60</v>
      </c>
      <c r="Q15" s="22" t="s">
        <v>61</v>
      </c>
      <c r="R15" s="15" t="s">
        <v>62</v>
      </c>
      <c r="S15" s="15" t="s">
        <v>63</v>
      </c>
      <c r="T15" s="58">
        <f t="shared" ref="T15:T24" si="1">K15</f>
        <v>400</v>
      </c>
      <c r="U15" s="59">
        <v>1073</v>
      </c>
      <c r="V15" s="57">
        <f>IF(U15/T15&gt;100%,100%,U15/T15)</f>
        <v>1</v>
      </c>
      <c r="W15" s="16" t="s">
        <v>64</v>
      </c>
      <c r="X15" s="16" t="s">
        <v>65</v>
      </c>
      <c r="Y15" s="27">
        <f t="shared" ref="Y15:Y24" si="2">L15</f>
        <v>1300</v>
      </c>
      <c r="Z15" s="16">
        <v>1970</v>
      </c>
      <c r="AA15" s="68">
        <f>IF(Z15/Y15&gt;100%,100%,Z15/Y15)</f>
        <v>1</v>
      </c>
      <c r="AB15" s="59" t="s">
        <v>66</v>
      </c>
      <c r="AC15" s="16" t="s">
        <v>65</v>
      </c>
      <c r="AD15" s="27">
        <f t="shared" ref="AD15:AD24" si="3">M15</f>
        <v>1300</v>
      </c>
      <c r="AE15" s="16">
        <v>0</v>
      </c>
      <c r="AF15" s="16">
        <f>IF(AE15/AD15&gt;100%,100%,AE15/AD15)</f>
        <v>0</v>
      </c>
      <c r="AG15" s="16"/>
      <c r="AH15" s="16"/>
      <c r="AI15" s="27">
        <f t="shared" ref="AI15:AI24" si="4">N15</f>
        <v>0</v>
      </c>
      <c r="AJ15" s="16">
        <v>0</v>
      </c>
      <c r="AK15" s="16" t="e">
        <f>IF(AJ15/AI15&gt;100%,100%,AJ15/AI15)</f>
        <v>#DIV/0!</v>
      </c>
      <c r="AL15" s="16"/>
      <c r="AM15" s="16"/>
      <c r="AN15" s="16">
        <f t="shared" ref="AN15:AN24" si="5">O15</f>
        <v>3000</v>
      </c>
      <c r="AO15" s="16">
        <f>SUM(U15,Z15,AE15,AJ15)</f>
        <v>3043</v>
      </c>
      <c r="AP15" s="73">
        <f>IF(AO15/AN15&gt;100%,100%,AO15/AN15)</f>
        <v>1</v>
      </c>
      <c r="AQ15" s="16" t="s">
        <v>67</v>
      </c>
    </row>
    <row r="16" spans="1:43" s="47" customFormat="1" ht="120">
      <c r="A16" s="40">
        <v>4</v>
      </c>
      <c r="B16" s="22" t="s">
        <v>52</v>
      </c>
      <c r="C16" s="41" t="s">
        <v>68</v>
      </c>
      <c r="D16" s="42" t="s">
        <v>69</v>
      </c>
      <c r="E16" s="43" t="s">
        <v>55</v>
      </c>
      <c r="F16" s="42" t="s">
        <v>70</v>
      </c>
      <c r="G16" s="42" t="s">
        <v>71</v>
      </c>
      <c r="H16" s="43">
        <v>3</v>
      </c>
      <c r="I16" s="43" t="s">
        <v>59</v>
      </c>
      <c r="J16" s="42" t="s">
        <v>72</v>
      </c>
      <c r="K16" s="44">
        <v>1</v>
      </c>
      <c r="L16" s="44">
        <v>1</v>
      </c>
      <c r="M16" s="45">
        <v>1</v>
      </c>
      <c r="N16" s="45">
        <v>1</v>
      </c>
      <c r="O16" s="44">
        <f t="shared" si="0"/>
        <v>4</v>
      </c>
      <c r="P16" s="40" t="s">
        <v>60</v>
      </c>
      <c r="Q16" s="22" t="s">
        <v>73</v>
      </c>
      <c r="R16" s="15" t="s">
        <v>74</v>
      </c>
      <c r="S16" s="22" t="s">
        <v>75</v>
      </c>
      <c r="T16" s="61">
        <f t="shared" si="1"/>
        <v>1</v>
      </c>
      <c r="U16" s="51">
        <v>1</v>
      </c>
      <c r="V16" s="62">
        <f t="shared" ref="V16:V24" si="6">IF(U16/T16&gt;100%,100%,U16/T16)</f>
        <v>1</v>
      </c>
      <c r="W16" s="40" t="s">
        <v>76</v>
      </c>
      <c r="X16" s="40" t="s">
        <v>77</v>
      </c>
      <c r="Y16" s="46">
        <f t="shared" si="2"/>
        <v>1</v>
      </c>
      <c r="Z16" s="40">
        <v>1</v>
      </c>
      <c r="AA16" s="69">
        <f t="shared" ref="AA16:AA24" si="7">IF(Z16/Y16&gt;100%,100%,Z16/Y16)</f>
        <v>1</v>
      </c>
      <c r="AB16" s="51" t="s">
        <v>78</v>
      </c>
      <c r="AC16" s="40" t="s">
        <v>79</v>
      </c>
      <c r="AD16" s="46">
        <f t="shared" si="3"/>
        <v>1</v>
      </c>
      <c r="AE16" s="16">
        <v>0</v>
      </c>
      <c r="AF16" s="40">
        <f t="shared" ref="AF16:AF24" si="8">IF(AE16/AD16&gt;100%,100%,AE16/AD16)</f>
        <v>0</v>
      </c>
      <c r="AG16" s="40"/>
      <c r="AH16" s="40"/>
      <c r="AI16" s="46">
        <f t="shared" si="4"/>
        <v>1</v>
      </c>
      <c r="AJ16" s="16">
        <v>0</v>
      </c>
      <c r="AK16" s="40">
        <f t="shared" ref="AK16:AK24" si="9">IF(AJ16/AI16&gt;100%,100%,AJ16/AI16)</f>
        <v>0</v>
      </c>
      <c r="AL16" s="40"/>
      <c r="AM16" s="40"/>
      <c r="AN16" s="40">
        <f t="shared" si="5"/>
        <v>4</v>
      </c>
      <c r="AO16" s="16">
        <f t="shared" ref="AO16:AO23" si="10">SUM(U16,Z16,AE16,AJ16)</f>
        <v>2</v>
      </c>
      <c r="AP16" s="74">
        <f t="shared" ref="AP16:AP24" si="11">IF(AO16/AN16&gt;100%,100%,AO16/AN16)</f>
        <v>0.5</v>
      </c>
      <c r="AQ16" s="40" t="s">
        <v>78</v>
      </c>
    </row>
    <row r="17" spans="1:44" s="21" customFormat="1" ht="90">
      <c r="A17" s="16">
        <v>4</v>
      </c>
      <c r="B17" s="15" t="s">
        <v>52</v>
      </c>
      <c r="C17" s="20" t="s">
        <v>80</v>
      </c>
      <c r="D17" s="15" t="s">
        <v>81</v>
      </c>
      <c r="E17" s="16" t="s">
        <v>82</v>
      </c>
      <c r="F17" s="22" t="s">
        <v>83</v>
      </c>
      <c r="G17" s="22" t="s">
        <v>84</v>
      </c>
      <c r="H17" s="16" t="s">
        <v>85</v>
      </c>
      <c r="I17" s="16" t="s">
        <v>59</v>
      </c>
      <c r="J17" s="22" t="s">
        <v>83</v>
      </c>
      <c r="K17" s="52">
        <v>0.1</v>
      </c>
      <c r="L17" s="52">
        <v>0.4</v>
      </c>
      <c r="M17" s="53">
        <v>0.4</v>
      </c>
      <c r="N17" s="53">
        <v>0.1</v>
      </c>
      <c r="O17" s="52">
        <f t="shared" si="0"/>
        <v>1</v>
      </c>
      <c r="P17" s="16" t="s">
        <v>60</v>
      </c>
      <c r="Q17" s="15" t="s">
        <v>86</v>
      </c>
      <c r="R17" s="15" t="s">
        <v>87</v>
      </c>
      <c r="S17" s="15" t="s">
        <v>88</v>
      </c>
      <c r="T17" s="55">
        <f t="shared" si="1"/>
        <v>0.1</v>
      </c>
      <c r="U17" s="56">
        <v>0.1</v>
      </c>
      <c r="V17" s="57">
        <f t="shared" si="6"/>
        <v>1</v>
      </c>
      <c r="W17" s="16" t="s">
        <v>89</v>
      </c>
      <c r="X17" s="16" t="s">
        <v>90</v>
      </c>
      <c r="Y17" s="50">
        <f t="shared" si="2"/>
        <v>0.4</v>
      </c>
      <c r="Z17" s="67">
        <v>0.4</v>
      </c>
      <c r="AA17" s="68">
        <f t="shared" si="7"/>
        <v>1</v>
      </c>
      <c r="AB17" s="59" t="s">
        <v>91</v>
      </c>
      <c r="AC17" s="16" t="s">
        <v>92</v>
      </c>
      <c r="AD17" s="50">
        <f t="shared" si="3"/>
        <v>0.4</v>
      </c>
      <c r="AE17" s="16">
        <v>0</v>
      </c>
      <c r="AF17" s="16">
        <f t="shared" si="8"/>
        <v>0</v>
      </c>
      <c r="AG17" s="16"/>
      <c r="AH17" s="16"/>
      <c r="AI17" s="50">
        <f t="shared" si="4"/>
        <v>0.1</v>
      </c>
      <c r="AJ17" s="16">
        <v>0</v>
      </c>
      <c r="AK17" s="16">
        <f t="shared" si="9"/>
        <v>0</v>
      </c>
      <c r="AL17" s="16"/>
      <c r="AM17" s="16"/>
      <c r="AN17" s="50">
        <f t="shared" si="5"/>
        <v>1</v>
      </c>
      <c r="AO17" s="67">
        <f t="shared" si="10"/>
        <v>0.5</v>
      </c>
      <c r="AP17" s="73">
        <f t="shared" si="11"/>
        <v>0.5</v>
      </c>
      <c r="AQ17" s="16" t="s">
        <v>91</v>
      </c>
    </row>
    <row r="18" spans="1:44" s="21" customFormat="1" ht="180">
      <c r="A18" s="16">
        <v>4</v>
      </c>
      <c r="B18" s="15" t="s">
        <v>52</v>
      </c>
      <c r="C18" s="16">
        <v>4</v>
      </c>
      <c r="D18" s="15" t="s">
        <v>93</v>
      </c>
      <c r="E18" s="16" t="s">
        <v>55</v>
      </c>
      <c r="F18" s="22" t="s">
        <v>94</v>
      </c>
      <c r="G18" s="15" t="s">
        <v>95</v>
      </c>
      <c r="H18" s="27">
        <v>12</v>
      </c>
      <c r="I18" s="16" t="s">
        <v>59</v>
      </c>
      <c r="J18" s="22" t="s">
        <v>94</v>
      </c>
      <c r="K18" s="29">
        <v>3</v>
      </c>
      <c r="L18" s="29">
        <v>3</v>
      </c>
      <c r="M18" s="32">
        <v>3</v>
      </c>
      <c r="N18" s="32">
        <v>3</v>
      </c>
      <c r="O18" s="29">
        <f t="shared" si="0"/>
        <v>12</v>
      </c>
      <c r="P18" s="16" t="s">
        <v>60</v>
      </c>
      <c r="Q18" s="22" t="s">
        <v>94</v>
      </c>
      <c r="R18" s="22" t="s">
        <v>94</v>
      </c>
      <c r="S18" s="15" t="s">
        <v>96</v>
      </c>
      <c r="T18" s="58">
        <f t="shared" si="1"/>
        <v>3</v>
      </c>
      <c r="U18" s="59">
        <v>3</v>
      </c>
      <c r="V18" s="57">
        <f t="shared" si="6"/>
        <v>1</v>
      </c>
      <c r="W18" s="43" t="s">
        <v>97</v>
      </c>
      <c r="X18" s="16" t="s">
        <v>98</v>
      </c>
      <c r="Y18" s="27">
        <f t="shared" si="2"/>
        <v>3</v>
      </c>
      <c r="Z18" s="16">
        <v>3</v>
      </c>
      <c r="AA18" s="68">
        <f t="shared" si="7"/>
        <v>1</v>
      </c>
      <c r="AB18" s="59" t="s">
        <v>99</v>
      </c>
      <c r="AC18" s="16" t="s">
        <v>100</v>
      </c>
      <c r="AD18" s="27">
        <f t="shared" si="3"/>
        <v>3</v>
      </c>
      <c r="AE18" s="16">
        <v>0</v>
      </c>
      <c r="AF18" s="16">
        <f t="shared" si="8"/>
        <v>0</v>
      </c>
      <c r="AG18" s="16"/>
      <c r="AH18" s="16"/>
      <c r="AI18" s="27">
        <f t="shared" si="4"/>
        <v>3</v>
      </c>
      <c r="AJ18" s="16">
        <v>0</v>
      </c>
      <c r="AK18" s="16">
        <f t="shared" si="9"/>
        <v>0</v>
      </c>
      <c r="AL18" s="16"/>
      <c r="AM18" s="16"/>
      <c r="AN18" s="16">
        <f t="shared" si="5"/>
        <v>12</v>
      </c>
      <c r="AO18" s="16">
        <f t="shared" si="10"/>
        <v>6</v>
      </c>
      <c r="AP18" s="73">
        <f t="shared" si="11"/>
        <v>0.5</v>
      </c>
      <c r="AQ18" s="16" t="s">
        <v>101</v>
      </c>
      <c r="AR18" s="54"/>
    </row>
    <row r="19" spans="1:44" s="21" customFormat="1" ht="345">
      <c r="A19" s="16">
        <v>4</v>
      </c>
      <c r="B19" s="15" t="s">
        <v>52</v>
      </c>
      <c r="C19" s="16">
        <v>5</v>
      </c>
      <c r="D19" s="15" t="s">
        <v>102</v>
      </c>
      <c r="E19" s="16" t="s">
        <v>55</v>
      </c>
      <c r="F19" s="22" t="s">
        <v>103</v>
      </c>
      <c r="G19" s="15" t="s">
        <v>104</v>
      </c>
      <c r="H19" s="40" t="s">
        <v>105</v>
      </c>
      <c r="I19" s="16" t="s">
        <v>59</v>
      </c>
      <c r="J19" s="40" t="s">
        <v>103</v>
      </c>
      <c r="K19" s="30">
        <v>0.15</v>
      </c>
      <c r="L19" s="30">
        <v>0.35</v>
      </c>
      <c r="M19" s="30">
        <v>0.35</v>
      </c>
      <c r="N19" s="30">
        <v>0.15</v>
      </c>
      <c r="O19" s="30">
        <f t="shared" si="0"/>
        <v>1</v>
      </c>
      <c r="P19" s="16" t="s">
        <v>60</v>
      </c>
      <c r="Q19" s="15" t="s">
        <v>106</v>
      </c>
      <c r="R19" s="15" t="s">
        <v>107</v>
      </c>
      <c r="S19" s="15" t="s">
        <v>108</v>
      </c>
      <c r="T19" s="55">
        <f t="shared" si="1"/>
        <v>0.15</v>
      </c>
      <c r="U19" s="56">
        <v>0.15</v>
      </c>
      <c r="V19" s="57">
        <f t="shared" si="6"/>
        <v>1</v>
      </c>
      <c r="W19" s="16" t="s">
        <v>109</v>
      </c>
      <c r="X19" s="16" t="s">
        <v>110</v>
      </c>
      <c r="Y19" s="50">
        <f t="shared" si="2"/>
        <v>0.35</v>
      </c>
      <c r="Z19" s="67">
        <v>0.35</v>
      </c>
      <c r="AA19" s="68">
        <f t="shared" si="7"/>
        <v>1</v>
      </c>
      <c r="AB19" s="59" t="s">
        <v>111</v>
      </c>
      <c r="AC19" s="16" t="s">
        <v>112</v>
      </c>
      <c r="AD19" s="50">
        <f t="shared" si="3"/>
        <v>0.35</v>
      </c>
      <c r="AE19" s="16">
        <v>0</v>
      </c>
      <c r="AF19" s="16">
        <f t="shared" si="8"/>
        <v>0</v>
      </c>
      <c r="AG19" s="16"/>
      <c r="AH19" s="16"/>
      <c r="AI19" s="27">
        <f>N19</f>
        <v>0.15</v>
      </c>
      <c r="AJ19" s="16">
        <v>0</v>
      </c>
      <c r="AK19" s="16">
        <f t="shared" si="9"/>
        <v>0</v>
      </c>
      <c r="AL19" s="16"/>
      <c r="AM19" s="16"/>
      <c r="AN19" s="50">
        <f t="shared" si="5"/>
        <v>1</v>
      </c>
      <c r="AO19" s="67">
        <f t="shared" si="10"/>
        <v>0.5</v>
      </c>
      <c r="AP19" s="73">
        <f t="shared" si="11"/>
        <v>0.5</v>
      </c>
      <c r="AQ19" s="16" t="s">
        <v>113</v>
      </c>
    </row>
    <row r="20" spans="1:44" s="21" customFormat="1" ht="360">
      <c r="A20" s="16">
        <v>4</v>
      </c>
      <c r="B20" s="15" t="s">
        <v>52</v>
      </c>
      <c r="C20" s="16">
        <v>6</v>
      </c>
      <c r="D20" s="15" t="s">
        <v>114</v>
      </c>
      <c r="E20" s="15" t="s">
        <v>55</v>
      </c>
      <c r="F20" s="22" t="s">
        <v>115</v>
      </c>
      <c r="G20" s="15" t="s">
        <v>116</v>
      </c>
      <c r="H20" s="40" t="s">
        <v>117</v>
      </c>
      <c r="I20" s="16" t="s">
        <v>59</v>
      </c>
      <c r="J20" s="22" t="s">
        <v>115</v>
      </c>
      <c r="K20" s="30">
        <v>0.17</v>
      </c>
      <c r="L20" s="30">
        <v>0.31</v>
      </c>
      <c r="M20" s="30">
        <v>0.26</v>
      </c>
      <c r="N20" s="30">
        <v>0.26</v>
      </c>
      <c r="O20" s="33">
        <f t="shared" si="0"/>
        <v>1</v>
      </c>
      <c r="P20" s="16" t="s">
        <v>60</v>
      </c>
      <c r="Q20" s="22" t="s">
        <v>118</v>
      </c>
      <c r="R20" s="15" t="s">
        <v>119</v>
      </c>
      <c r="S20" s="15" t="s">
        <v>108</v>
      </c>
      <c r="T20" s="55">
        <f t="shared" si="1"/>
        <v>0.17</v>
      </c>
      <c r="U20" s="56">
        <v>0.17</v>
      </c>
      <c r="V20" s="57">
        <f t="shared" si="6"/>
        <v>1</v>
      </c>
      <c r="W20" s="16" t="s">
        <v>120</v>
      </c>
      <c r="X20" s="16" t="s">
        <v>121</v>
      </c>
      <c r="Y20" s="50">
        <f t="shared" si="2"/>
        <v>0.31</v>
      </c>
      <c r="Z20" s="67">
        <v>0.31</v>
      </c>
      <c r="AA20" s="68">
        <f t="shared" si="7"/>
        <v>1</v>
      </c>
      <c r="AB20" s="59" t="s">
        <v>122</v>
      </c>
      <c r="AC20" s="16" t="s">
        <v>123</v>
      </c>
      <c r="AD20" s="50">
        <f t="shared" si="3"/>
        <v>0.26</v>
      </c>
      <c r="AE20" s="16">
        <v>0</v>
      </c>
      <c r="AF20" s="16">
        <f t="shared" si="8"/>
        <v>0</v>
      </c>
      <c r="AG20" s="16"/>
      <c r="AH20" s="16"/>
      <c r="AI20" s="50">
        <f>N20</f>
        <v>0.26</v>
      </c>
      <c r="AJ20" s="16">
        <v>0</v>
      </c>
      <c r="AK20" s="16">
        <f t="shared" si="9"/>
        <v>0</v>
      </c>
      <c r="AL20" s="16"/>
      <c r="AM20" s="16"/>
      <c r="AN20" s="50">
        <f t="shared" si="5"/>
        <v>1</v>
      </c>
      <c r="AO20" s="67">
        <f t="shared" si="10"/>
        <v>0.48</v>
      </c>
      <c r="AP20" s="73">
        <f t="shared" si="11"/>
        <v>0.48</v>
      </c>
      <c r="AQ20" s="16" t="s">
        <v>124</v>
      </c>
    </row>
    <row r="21" spans="1:44" s="21" customFormat="1" ht="409.5">
      <c r="A21" s="16">
        <v>4</v>
      </c>
      <c r="B21" s="15" t="s">
        <v>52</v>
      </c>
      <c r="C21" s="16">
        <v>7</v>
      </c>
      <c r="D21" s="15" t="s">
        <v>125</v>
      </c>
      <c r="E21" s="16" t="s">
        <v>55</v>
      </c>
      <c r="F21" s="22" t="s">
        <v>126</v>
      </c>
      <c r="G21" s="15" t="s">
        <v>127</v>
      </c>
      <c r="H21" s="16" t="s">
        <v>85</v>
      </c>
      <c r="I21" s="16" t="s">
        <v>59</v>
      </c>
      <c r="J21" s="22" t="s">
        <v>126</v>
      </c>
      <c r="K21" s="30">
        <v>0.1</v>
      </c>
      <c r="L21" s="30">
        <v>0.3</v>
      </c>
      <c r="M21" s="30">
        <v>0.3</v>
      </c>
      <c r="N21" s="30">
        <v>0.3</v>
      </c>
      <c r="O21" s="33">
        <f t="shared" si="0"/>
        <v>1</v>
      </c>
      <c r="P21" s="16" t="s">
        <v>60</v>
      </c>
      <c r="Q21" s="22" t="s">
        <v>128</v>
      </c>
      <c r="R21" s="15" t="s">
        <v>107</v>
      </c>
      <c r="S21" s="15" t="s">
        <v>108</v>
      </c>
      <c r="T21" s="55">
        <f t="shared" si="1"/>
        <v>0.1</v>
      </c>
      <c r="U21" s="56">
        <v>0.1</v>
      </c>
      <c r="V21" s="57">
        <f t="shared" si="6"/>
        <v>1</v>
      </c>
      <c r="W21" s="16" t="s">
        <v>129</v>
      </c>
      <c r="X21" s="16" t="s">
        <v>130</v>
      </c>
      <c r="Y21" s="50">
        <f t="shared" si="2"/>
        <v>0.3</v>
      </c>
      <c r="Z21" s="70">
        <v>0.3</v>
      </c>
      <c r="AA21" s="68">
        <f t="shared" si="7"/>
        <v>1</v>
      </c>
      <c r="AB21" s="59" t="s">
        <v>131</v>
      </c>
      <c r="AC21" s="16" t="s">
        <v>132</v>
      </c>
      <c r="AD21" s="50">
        <f t="shared" si="3"/>
        <v>0.3</v>
      </c>
      <c r="AE21" s="16">
        <v>0</v>
      </c>
      <c r="AF21" s="16">
        <f t="shared" si="8"/>
        <v>0</v>
      </c>
      <c r="AG21" s="16"/>
      <c r="AH21" s="16"/>
      <c r="AI21" s="50">
        <f t="shared" si="4"/>
        <v>0.3</v>
      </c>
      <c r="AJ21" s="16">
        <v>0</v>
      </c>
      <c r="AK21" s="16">
        <f t="shared" si="9"/>
        <v>0</v>
      </c>
      <c r="AL21" s="16"/>
      <c r="AM21" s="16"/>
      <c r="AN21" s="50">
        <f t="shared" si="5"/>
        <v>1</v>
      </c>
      <c r="AO21" s="67">
        <f t="shared" si="10"/>
        <v>0.4</v>
      </c>
      <c r="AP21" s="73">
        <f t="shared" si="11"/>
        <v>0.4</v>
      </c>
      <c r="AQ21" s="16" t="s">
        <v>133</v>
      </c>
    </row>
    <row r="22" spans="1:44" s="21" customFormat="1" ht="330">
      <c r="A22" s="16">
        <v>4</v>
      </c>
      <c r="B22" s="15" t="s">
        <v>52</v>
      </c>
      <c r="C22" s="16">
        <v>8</v>
      </c>
      <c r="D22" s="15" t="s">
        <v>134</v>
      </c>
      <c r="E22" s="16" t="s">
        <v>55</v>
      </c>
      <c r="F22" s="15" t="s">
        <v>135</v>
      </c>
      <c r="G22" s="22" t="s">
        <v>136</v>
      </c>
      <c r="H22" s="40" t="s">
        <v>85</v>
      </c>
      <c r="I22" s="16" t="s">
        <v>59</v>
      </c>
      <c r="J22" s="22" t="s">
        <v>137</v>
      </c>
      <c r="K22" s="29">
        <v>2</v>
      </c>
      <c r="L22" s="29">
        <v>3</v>
      </c>
      <c r="M22" s="29">
        <v>3</v>
      </c>
      <c r="N22" s="29">
        <v>2</v>
      </c>
      <c r="O22" s="29">
        <f t="shared" si="0"/>
        <v>10</v>
      </c>
      <c r="P22" s="15" t="s">
        <v>60</v>
      </c>
      <c r="Q22" s="22" t="s">
        <v>135</v>
      </c>
      <c r="R22" s="22" t="s">
        <v>107</v>
      </c>
      <c r="S22" s="15" t="s">
        <v>108</v>
      </c>
      <c r="T22" s="58">
        <f t="shared" si="1"/>
        <v>2</v>
      </c>
      <c r="U22" s="59">
        <v>2</v>
      </c>
      <c r="V22" s="57">
        <f t="shared" si="6"/>
        <v>1</v>
      </c>
      <c r="W22" s="16" t="s">
        <v>138</v>
      </c>
      <c r="X22" s="16" t="s">
        <v>139</v>
      </c>
      <c r="Y22" s="27">
        <f t="shared" si="2"/>
        <v>3</v>
      </c>
      <c r="Z22" s="16">
        <v>3</v>
      </c>
      <c r="AA22" s="68">
        <f t="shared" si="7"/>
        <v>1</v>
      </c>
      <c r="AB22" s="59" t="s">
        <v>140</v>
      </c>
      <c r="AC22" s="16" t="s">
        <v>139</v>
      </c>
      <c r="AD22" s="27">
        <f t="shared" si="3"/>
        <v>3</v>
      </c>
      <c r="AE22" s="16">
        <v>0</v>
      </c>
      <c r="AF22" s="16">
        <f t="shared" si="8"/>
        <v>0</v>
      </c>
      <c r="AG22" s="16"/>
      <c r="AH22" s="16"/>
      <c r="AI22" s="27">
        <f t="shared" si="4"/>
        <v>2</v>
      </c>
      <c r="AJ22" s="16">
        <v>0</v>
      </c>
      <c r="AK22" s="16">
        <f t="shared" si="9"/>
        <v>0</v>
      </c>
      <c r="AL22" s="16"/>
      <c r="AM22" s="16"/>
      <c r="AN22" s="16">
        <f t="shared" si="5"/>
        <v>10</v>
      </c>
      <c r="AO22" s="16">
        <f t="shared" si="10"/>
        <v>5</v>
      </c>
      <c r="AP22" s="73">
        <f t="shared" si="11"/>
        <v>0.5</v>
      </c>
      <c r="AQ22" s="16" t="s">
        <v>140</v>
      </c>
    </row>
    <row r="23" spans="1:44" s="21" customFormat="1" ht="375">
      <c r="A23" s="16">
        <v>4</v>
      </c>
      <c r="B23" s="15" t="s">
        <v>52</v>
      </c>
      <c r="C23" s="16">
        <v>9</v>
      </c>
      <c r="D23" s="15" t="s">
        <v>141</v>
      </c>
      <c r="E23" s="16" t="s">
        <v>55</v>
      </c>
      <c r="F23" s="22" t="s">
        <v>142</v>
      </c>
      <c r="G23" s="15" t="s">
        <v>143</v>
      </c>
      <c r="H23" s="40" t="s">
        <v>144</v>
      </c>
      <c r="I23" s="16" t="s">
        <v>59</v>
      </c>
      <c r="J23" s="22" t="s">
        <v>143</v>
      </c>
      <c r="K23" s="29">
        <v>15</v>
      </c>
      <c r="L23" s="29">
        <v>24</v>
      </c>
      <c r="M23" s="29">
        <v>24</v>
      </c>
      <c r="N23" s="29">
        <v>20</v>
      </c>
      <c r="O23" s="29">
        <f t="shared" si="0"/>
        <v>83</v>
      </c>
      <c r="P23" s="16" t="s">
        <v>60</v>
      </c>
      <c r="Q23" s="22" t="s">
        <v>145</v>
      </c>
      <c r="R23" s="15" t="s">
        <v>146</v>
      </c>
      <c r="S23" s="15" t="s">
        <v>147</v>
      </c>
      <c r="T23" s="58">
        <f t="shared" si="1"/>
        <v>15</v>
      </c>
      <c r="U23" s="59">
        <v>17</v>
      </c>
      <c r="V23" s="57">
        <f t="shared" si="6"/>
        <v>1</v>
      </c>
      <c r="W23" s="16" t="s">
        <v>148</v>
      </c>
      <c r="X23" s="16" t="s">
        <v>121</v>
      </c>
      <c r="Y23" s="27">
        <f t="shared" si="2"/>
        <v>24</v>
      </c>
      <c r="Z23" s="16">
        <v>29</v>
      </c>
      <c r="AA23" s="68">
        <f t="shared" si="7"/>
        <v>1</v>
      </c>
      <c r="AB23" s="59" t="s">
        <v>149</v>
      </c>
      <c r="AC23" s="16" t="s">
        <v>150</v>
      </c>
      <c r="AD23" s="27">
        <f t="shared" si="3"/>
        <v>24</v>
      </c>
      <c r="AE23" s="16">
        <v>0</v>
      </c>
      <c r="AF23" s="16">
        <f t="shared" si="8"/>
        <v>0</v>
      </c>
      <c r="AG23" s="16"/>
      <c r="AH23" s="16"/>
      <c r="AI23" s="27">
        <f t="shared" si="4"/>
        <v>20</v>
      </c>
      <c r="AJ23" s="16">
        <v>0</v>
      </c>
      <c r="AK23" s="16">
        <f t="shared" si="9"/>
        <v>0</v>
      </c>
      <c r="AL23" s="16"/>
      <c r="AM23" s="16"/>
      <c r="AN23" s="16">
        <f t="shared" si="5"/>
        <v>83</v>
      </c>
      <c r="AO23" s="16">
        <f t="shared" si="10"/>
        <v>46</v>
      </c>
      <c r="AP23" s="73">
        <f t="shared" si="11"/>
        <v>0.55421686746987953</v>
      </c>
      <c r="AQ23" s="16" t="s">
        <v>149</v>
      </c>
    </row>
    <row r="24" spans="1:44" s="21" customFormat="1" ht="270">
      <c r="A24" s="16">
        <v>4</v>
      </c>
      <c r="B24" s="15" t="s">
        <v>52</v>
      </c>
      <c r="C24" s="20" t="s">
        <v>151</v>
      </c>
      <c r="D24" s="15" t="s">
        <v>152</v>
      </c>
      <c r="E24" s="16" t="s">
        <v>55</v>
      </c>
      <c r="F24" s="22" t="s">
        <v>153</v>
      </c>
      <c r="G24" s="15" t="s">
        <v>154</v>
      </c>
      <c r="H24" s="40" t="s">
        <v>155</v>
      </c>
      <c r="I24" s="16" t="s">
        <v>59</v>
      </c>
      <c r="J24" s="22" t="s">
        <v>153</v>
      </c>
      <c r="K24" s="48">
        <v>1400</v>
      </c>
      <c r="L24" s="49">
        <v>137</v>
      </c>
      <c r="M24" s="49">
        <v>135</v>
      </c>
      <c r="N24" s="49">
        <v>110</v>
      </c>
      <c r="O24" s="29">
        <f t="shared" si="0"/>
        <v>1782</v>
      </c>
      <c r="P24" s="16" t="s">
        <v>60</v>
      </c>
      <c r="Q24" s="22" t="s">
        <v>156</v>
      </c>
      <c r="R24" s="15" t="s">
        <v>146</v>
      </c>
      <c r="S24" s="15" t="s">
        <v>157</v>
      </c>
      <c r="T24" s="58">
        <f t="shared" si="1"/>
        <v>1400</v>
      </c>
      <c r="U24" s="59">
        <v>1416</v>
      </c>
      <c r="V24" s="57">
        <f t="shared" si="6"/>
        <v>1</v>
      </c>
      <c r="W24" s="16" t="s">
        <v>158</v>
      </c>
      <c r="X24" s="16" t="s">
        <v>159</v>
      </c>
      <c r="Y24" s="27">
        <f t="shared" si="2"/>
        <v>137</v>
      </c>
      <c r="Z24" s="16">
        <v>101</v>
      </c>
      <c r="AA24" s="68">
        <f t="shared" si="7"/>
        <v>0.73722627737226276</v>
      </c>
      <c r="AB24" s="59" t="s">
        <v>160</v>
      </c>
      <c r="AC24" s="16" t="s">
        <v>161</v>
      </c>
      <c r="AD24" s="27">
        <f t="shared" si="3"/>
        <v>135</v>
      </c>
      <c r="AE24" s="16">
        <v>0</v>
      </c>
      <c r="AF24" s="16">
        <f t="shared" si="8"/>
        <v>0</v>
      </c>
      <c r="AG24" s="16"/>
      <c r="AH24" s="16"/>
      <c r="AI24" s="27">
        <f t="shared" si="4"/>
        <v>110</v>
      </c>
      <c r="AJ24" s="16">
        <v>0</v>
      </c>
      <c r="AK24" s="16">
        <f t="shared" si="9"/>
        <v>0</v>
      </c>
      <c r="AL24" s="16"/>
      <c r="AM24" s="16"/>
      <c r="AN24" s="16">
        <f t="shared" si="5"/>
        <v>1782</v>
      </c>
      <c r="AO24" s="27">
        <f>SUM(U24,Z24,AE24,AJ24)</f>
        <v>1517</v>
      </c>
      <c r="AP24" s="73">
        <f t="shared" si="11"/>
        <v>0.85129068462401791</v>
      </c>
      <c r="AQ24" s="16" t="s">
        <v>162</v>
      </c>
    </row>
    <row r="25" spans="1:44" s="5" customFormat="1" ht="15.75">
      <c r="A25" s="9"/>
      <c r="B25" s="9"/>
      <c r="C25" s="9"/>
      <c r="D25" s="12" t="s">
        <v>163</v>
      </c>
      <c r="E25" s="9"/>
      <c r="F25" s="9"/>
      <c r="G25" s="9"/>
      <c r="H25" s="9"/>
      <c r="I25" s="9"/>
      <c r="J25" s="9"/>
      <c r="K25" s="13"/>
      <c r="L25" s="13"/>
      <c r="M25" s="13"/>
      <c r="N25" s="13"/>
      <c r="O25" s="13"/>
      <c r="P25" s="9"/>
      <c r="Q25" s="9"/>
      <c r="R25" s="9"/>
      <c r="S25" s="9"/>
      <c r="T25" s="28"/>
      <c r="U25" s="28"/>
      <c r="V25" s="60">
        <f>AVERAGE(V15:V24)*80%</f>
        <v>0.8</v>
      </c>
      <c r="W25" s="28"/>
      <c r="X25" s="28"/>
      <c r="Y25" s="28"/>
      <c r="Z25" s="28"/>
      <c r="AA25" s="60">
        <f>AVERAGE(AA15:AA24)*80%</f>
        <v>0.77897810218978114</v>
      </c>
      <c r="AB25" s="28"/>
      <c r="AC25" s="28"/>
      <c r="AD25" s="28"/>
      <c r="AE25" s="28"/>
      <c r="AF25" s="28">
        <f>AVERAGE(AF15:AF24)*80%</f>
        <v>0</v>
      </c>
      <c r="AG25" s="28"/>
      <c r="AH25" s="28"/>
      <c r="AI25" s="28"/>
      <c r="AJ25" s="28"/>
      <c r="AK25" s="28" t="e">
        <f>AVERAGE(AK15:AK24)*80%</f>
        <v>#DIV/0!</v>
      </c>
      <c r="AL25" s="34"/>
      <c r="AM25" s="34"/>
      <c r="AN25" s="28"/>
      <c r="AO25" s="28"/>
      <c r="AP25" s="60">
        <f>AVERAGE(AP15:AP24)*80%</f>
        <v>0.46284060416751177</v>
      </c>
      <c r="AQ25" s="34"/>
    </row>
    <row r="26" spans="1:44" s="21" customFormat="1" ht="409.5">
      <c r="A26" s="76">
        <v>7</v>
      </c>
      <c r="B26" s="77" t="s">
        <v>164</v>
      </c>
      <c r="C26" s="76" t="s">
        <v>165</v>
      </c>
      <c r="D26" s="77" t="s">
        <v>166</v>
      </c>
      <c r="E26" s="77" t="s">
        <v>167</v>
      </c>
      <c r="F26" s="77" t="s">
        <v>168</v>
      </c>
      <c r="G26" s="77" t="s">
        <v>169</v>
      </c>
      <c r="H26" s="78" t="s">
        <v>170</v>
      </c>
      <c r="I26" s="79" t="s">
        <v>171</v>
      </c>
      <c r="J26" s="77" t="s">
        <v>168</v>
      </c>
      <c r="K26" s="80" t="s">
        <v>172</v>
      </c>
      <c r="L26" s="80">
        <v>0.8</v>
      </c>
      <c r="M26" s="80" t="s">
        <v>172</v>
      </c>
      <c r="N26" s="80">
        <v>0.8</v>
      </c>
      <c r="O26" s="80">
        <v>0.8</v>
      </c>
      <c r="P26" s="77" t="s">
        <v>60</v>
      </c>
      <c r="Q26" s="81" t="s">
        <v>173</v>
      </c>
      <c r="R26" s="81" t="s">
        <v>174</v>
      </c>
      <c r="S26" s="81" t="s">
        <v>175</v>
      </c>
      <c r="T26" s="82" t="str">
        <f>K26</f>
        <v>No programada</v>
      </c>
      <c r="U26" s="83">
        <v>0</v>
      </c>
      <c r="V26" s="84" t="s">
        <v>176</v>
      </c>
      <c r="W26" s="76" t="s">
        <v>172</v>
      </c>
      <c r="X26" s="76"/>
      <c r="Y26" s="85">
        <f>L26</f>
        <v>0.8</v>
      </c>
      <c r="Z26" s="86">
        <v>0.9</v>
      </c>
      <c r="AA26" s="87">
        <f t="shared" ref="AA26:AA28" si="12">IF(Z26/Y26&gt;100%,100%,Z26/Y26)</f>
        <v>1</v>
      </c>
      <c r="AB26" s="76" t="s">
        <v>177</v>
      </c>
      <c r="AC26" s="76" t="s">
        <v>178</v>
      </c>
      <c r="AD26" s="88" t="str">
        <f>M26</f>
        <v>No programada</v>
      </c>
      <c r="AE26" s="76">
        <v>0</v>
      </c>
      <c r="AF26" s="76" t="e">
        <f t="shared" ref="AF26:AF28" si="13">IF(AE26/AD26&gt;100%,100%,AE26/AD26)</f>
        <v>#VALUE!</v>
      </c>
      <c r="AG26" s="76"/>
      <c r="AH26" s="76"/>
      <c r="AI26" s="85">
        <f>N26</f>
        <v>0.8</v>
      </c>
      <c r="AJ26" s="76">
        <v>0</v>
      </c>
      <c r="AK26" s="76">
        <f t="shared" ref="AK26:AK28" si="14">IF(AJ26/AI26&gt;100%,100%,AJ26/AI26)</f>
        <v>0</v>
      </c>
      <c r="AL26" s="76"/>
      <c r="AM26" s="76"/>
      <c r="AN26" s="78">
        <f>O26</f>
        <v>0.8</v>
      </c>
      <c r="AO26" s="89">
        <f>AVERAGE(U26,Z26,AE26,AJ26)</f>
        <v>0.22500000000000001</v>
      </c>
      <c r="AP26" s="90">
        <f>IF(AO26/AN26&gt;100%,100%,AO26/AN26)</f>
        <v>0.28125</v>
      </c>
      <c r="AQ26" s="76" t="s">
        <v>179</v>
      </c>
    </row>
    <row r="27" spans="1:44" s="21" customFormat="1" ht="105">
      <c r="A27" s="76">
        <v>7</v>
      </c>
      <c r="B27" s="77" t="s">
        <v>164</v>
      </c>
      <c r="C27" s="76" t="s">
        <v>180</v>
      </c>
      <c r="D27" s="77" t="s">
        <v>181</v>
      </c>
      <c r="E27" s="77" t="s">
        <v>167</v>
      </c>
      <c r="F27" s="77" t="s">
        <v>182</v>
      </c>
      <c r="G27" s="77" t="s">
        <v>183</v>
      </c>
      <c r="H27" s="78" t="s">
        <v>184</v>
      </c>
      <c r="I27" s="79" t="s">
        <v>59</v>
      </c>
      <c r="J27" s="77" t="s">
        <v>182</v>
      </c>
      <c r="K27" s="91">
        <v>0</v>
      </c>
      <c r="L27" s="91">
        <v>0.67</v>
      </c>
      <c r="M27" s="91">
        <v>0.33</v>
      </c>
      <c r="N27" s="91">
        <v>0</v>
      </c>
      <c r="O27" s="91">
        <v>1</v>
      </c>
      <c r="P27" s="77" t="s">
        <v>60</v>
      </c>
      <c r="Q27" s="81" t="s">
        <v>185</v>
      </c>
      <c r="R27" s="81" t="s">
        <v>186</v>
      </c>
      <c r="S27" s="81" t="s">
        <v>175</v>
      </c>
      <c r="T27" s="92">
        <f>K27</f>
        <v>0</v>
      </c>
      <c r="U27" s="83">
        <v>0</v>
      </c>
      <c r="V27" s="84" t="s">
        <v>176</v>
      </c>
      <c r="W27" s="76" t="s">
        <v>172</v>
      </c>
      <c r="X27" s="76"/>
      <c r="Y27" s="91">
        <f>L27</f>
        <v>0.67</v>
      </c>
      <c r="Z27" s="97">
        <v>0.67</v>
      </c>
      <c r="AA27" s="93">
        <f t="shared" si="12"/>
        <v>1</v>
      </c>
      <c r="AB27" s="79" t="s">
        <v>187</v>
      </c>
      <c r="AC27" s="79" t="s">
        <v>188</v>
      </c>
      <c r="AD27" s="91">
        <f>M27</f>
        <v>0.33</v>
      </c>
      <c r="AE27" s="79"/>
      <c r="AF27" s="91">
        <f t="shared" si="13"/>
        <v>0</v>
      </c>
      <c r="AG27" s="79"/>
      <c r="AH27" s="79"/>
      <c r="AI27" s="91">
        <f>N27</f>
        <v>0</v>
      </c>
      <c r="AJ27" s="79"/>
      <c r="AK27" s="79" t="e">
        <f t="shared" si="14"/>
        <v>#DIV/0!</v>
      </c>
      <c r="AL27" s="79"/>
      <c r="AM27" s="79"/>
      <c r="AN27" s="94">
        <f>O27</f>
        <v>1</v>
      </c>
      <c r="AO27" s="89">
        <f>SUM(U27,Z27,AE27,AJ27)</f>
        <v>0.67</v>
      </c>
      <c r="AP27" s="90">
        <f>IF(AO27/AN27&gt;100%,100%,AO27/AN27)</f>
        <v>0.67</v>
      </c>
      <c r="AQ27" s="79" t="s">
        <v>189</v>
      </c>
    </row>
    <row r="28" spans="1:44" s="21" customFormat="1" ht="165">
      <c r="A28" s="76">
        <v>7</v>
      </c>
      <c r="B28" s="77" t="s">
        <v>164</v>
      </c>
      <c r="C28" s="76" t="s">
        <v>190</v>
      </c>
      <c r="D28" s="77" t="s">
        <v>191</v>
      </c>
      <c r="E28" s="77" t="s">
        <v>167</v>
      </c>
      <c r="F28" s="77" t="s">
        <v>192</v>
      </c>
      <c r="G28" s="77" t="s">
        <v>193</v>
      </c>
      <c r="H28" s="76" t="s">
        <v>85</v>
      </c>
      <c r="I28" s="79" t="s">
        <v>59</v>
      </c>
      <c r="J28" s="77" t="s">
        <v>192</v>
      </c>
      <c r="K28" s="95">
        <v>0</v>
      </c>
      <c r="L28" s="95">
        <v>1</v>
      </c>
      <c r="M28" s="95">
        <v>1</v>
      </c>
      <c r="N28" s="95">
        <v>0</v>
      </c>
      <c r="O28" s="95">
        <v>2</v>
      </c>
      <c r="P28" s="77" t="s">
        <v>60</v>
      </c>
      <c r="Q28" s="77" t="s">
        <v>194</v>
      </c>
      <c r="R28" s="77" t="s">
        <v>194</v>
      </c>
      <c r="S28" s="77" t="s">
        <v>195</v>
      </c>
      <c r="T28" s="81">
        <f>K28</f>
        <v>0</v>
      </c>
      <c r="U28" s="92">
        <v>0</v>
      </c>
      <c r="V28" s="84" t="s">
        <v>176</v>
      </c>
      <c r="W28" s="76" t="s">
        <v>172</v>
      </c>
      <c r="X28" s="76"/>
      <c r="Y28" s="88">
        <f>L28</f>
        <v>1</v>
      </c>
      <c r="Z28" s="76">
        <v>1</v>
      </c>
      <c r="AA28" s="87">
        <f t="shared" si="12"/>
        <v>1</v>
      </c>
      <c r="AB28" s="76" t="s">
        <v>196</v>
      </c>
      <c r="AC28" s="96" t="s">
        <v>197</v>
      </c>
      <c r="AD28" s="88">
        <f>M28</f>
        <v>1</v>
      </c>
      <c r="AE28" s="76"/>
      <c r="AF28" s="76">
        <f t="shared" si="13"/>
        <v>0</v>
      </c>
      <c r="AG28" s="76"/>
      <c r="AH28" s="76"/>
      <c r="AI28" s="88">
        <f>N28</f>
        <v>0</v>
      </c>
      <c r="AJ28" s="76"/>
      <c r="AK28" s="76" t="e">
        <f t="shared" si="14"/>
        <v>#DIV/0!</v>
      </c>
      <c r="AL28" s="76"/>
      <c r="AM28" s="76"/>
      <c r="AN28" s="88">
        <f>O28</f>
        <v>2</v>
      </c>
      <c r="AO28" s="89">
        <f>SUM(U28,Z28,AE28,AJ28)</f>
        <v>1</v>
      </c>
      <c r="AP28" s="90">
        <f>IF(AO28/AN28&gt;100%,100%,AO28/AN28)</f>
        <v>0.5</v>
      </c>
      <c r="AQ28" s="76" t="s">
        <v>196</v>
      </c>
    </row>
    <row r="29" spans="1:44" s="5" customFormat="1" ht="15.75">
      <c r="A29" s="9"/>
      <c r="B29" s="9"/>
      <c r="C29" s="9"/>
      <c r="D29" s="10" t="s">
        <v>198</v>
      </c>
      <c r="E29" s="10"/>
      <c r="F29" s="10"/>
      <c r="G29" s="10"/>
      <c r="H29" s="10"/>
      <c r="I29" s="10"/>
      <c r="J29" s="10"/>
      <c r="K29" s="11"/>
      <c r="L29" s="11"/>
      <c r="M29" s="11"/>
      <c r="N29" s="11"/>
      <c r="O29" s="11"/>
      <c r="P29" s="10"/>
      <c r="Q29" s="9"/>
      <c r="R29" s="9"/>
      <c r="S29" s="9"/>
      <c r="T29" s="35"/>
      <c r="U29" s="35"/>
      <c r="V29" s="63">
        <v>0.2</v>
      </c>
      <c r="W29" s="34"/>
      <c r="X29" s="34"/>
      <c r="Y29" s="35"/>
      <c r="Z29" s="35"/>
      <c r="AA29" s="60">
        <f>AVERAGE(AA26:AA28)*20%</f>
        <v>0.2</v>
      </c>
      <c r="AB29" s="34"/>
      <c r="AC29" s="34"/>
      <c r="AD29" s="35"/>
      <c r="AE29" s="35"/>
      <c r="AF29" s="36" t="e">
        <f>AVERAGE(AF26:AF28)*20%</f>
        <v>#VALUE!</v>
      </c>
      <c r="AG29" s="34"/>
      <c r="AH29" s="34"/>
      <c r="AI29" s="35"/>
      <c r="AJ29" s="35"/>
      <c r="AK29" s="36" t="e">
        <f>AVERAGE(AK26:AK28)*20%</f>
        <v>#DIV/0!</v>
      </c>
      <c r="AL29" s="34"/>
      <c r="AM29" s="34"/>
      <c r="AN29" s="35"/>
      <c r="AO29" s="35"/>
      <c r="AP29" s="60">
        <f>AVERAGE(AP26:AP28)*20%</f>
        <v>9.6750000000000003E-2</v>
      </c>
      <c r="AQ29" s="34"/>
    </row>
    <row r="30" spans="1:44" s="8" customFormat="1" ht="18.75">
      <c r="A30" s="6"/>
      <c r="B30" s="6"/>
      <c r="C30" s="6"/>
      <c r="D30" s="7" t="s">
        <v>199</v>
      </c>
      <c r="E30" s="6"/>
      <c r="F30" s="6"/>
      <c r="G30" s="6"/>
      <c r="H30" s="6"/>
      <c r="I30" s="6"/>
      <c r="J30" s="6"/>
      <c r="K30" s="31"/>
      <c r="L30" s="31"/>
      <c r="M30" s="31"/>
      <c r="N30" s="31"/>
      <c r="O30" s="31"/>
      <c r="P30" s="6"/>
      <c r="Q30" s="6"/>
      <c r="R30" s="6"/>
      <c r="S30" s="6"/>
      <c r="T30" s="37"/>
      <c r="U30" s="37"/>
      <c r="V30" s="64">
        <f>V25+V29</f>
        <v>1</v>
      </c>
      <c r="W30" s="39"/>
      <c r="X30" s="39"/>
      <c r="Y30" s="37"/>
      <c r="Z30" s="37"/>
      <c r="AA30" s="64">
        <f>AA25+AA29</f>
        <v>0.97897810218978121</v>
      </c>
      <c r="AB30" s="39"/>
      <c r="AC30" s="39"/>
      <c r="AD30" s="37"/>
      <c r="AE30" s="37"/>
      <c r="AF30" s="38" t="e">
        <f>AF25+AF29</f>
        <v>#VALUE!</v>
      </c>
      <c r="AG30" s="39"/>
      <c r="AH30" s="39"/>
      <c r="AI30" s="37"/>
      <c r="AJ30" s="37"/>
      <c r="AK30" s="38" t="e">
        <f>AK25+AK29</f>
        <v>#DIV/0!</v>
      </c>
      <c r="AL30" s="39"/>
      <c r="AM30" s="39"/>
      <c r="AN30" s="37"/>
      <c r="AO30" s="37"/>
      <c r="AP30" s="64">
        <f>AP25+AP29</f>
        <v>0.55959060416751183</v>
      </c>
      <c r="AQ30" s="39"/>
    </row>
  </sheetData>
  <mergeCells count="21">
    <mergeCell ref="T12:X13"/>
    <mergeCell ref="Y12:AC13"/>
    <mergeCell ref="AD12:AH13"/>
    <mergeCell ref="AI12:AM13"/>
    <mergeCell ref="AN12:AQ13"/>
    <mergeCell ref="A12:B13"/>
    <mergeCell ref="A1:J1"/>
    <mergeCell ref="C12:E13"/>
    <mergeCell ref="A2:J2"/>
    <mergeCell ref="A4:B8"/>
    <mergeCell ref="C4:D8"/>
    <mergeCell ref="G10:J10"/>
    <mergeCell ref="K1:O1"/>
    <mergeCell ref="Q12:S13"/>
    <mergeCell ref="E4:J4"/>
    <mergeCell ref="G5:J5"/>
    <mergeCell ref="G6:J6"/>
    <mergeCell ref="G7:J7"/>
    <mergeCell ref="G8:J8"/>
    <mergeCell ref="F12:P13"/>
    <mergeCell ref="G9:J9"/>
  </mergeCells>
  <phoneticPr fontId="13" type="noConversion"/>
  <dataValidations disablePrompts="1" count="1">
    <dataValidation allowBlank="1" showInputMessage="1" showErrorMessage="1" error="Escriba un texto " promptTitle="Cualquier contenido" sqref="E14 E3:E11" xr:uid="{00000000-0002-0000-0000-000000000000}"/>
  </dataValidations>
  <hyperlinks>
    <hyperlink ref="AC28" r:id="rId1" xr:uid="{8BC3A1DD-494F-4E42-B5B4-54C360B711BA}"/>
  </hyperlinks>
  <pageMargins left="0.7" right="0.7" top="0.75" bottom="0.75" header="0.3" footer="0.3"/>
  <pageSetup paperSize="9" orientation="portrait" r:id="rId2"/>
  <ignoredErrors>
    <ignoredError sqref="C15:C16" numberStoredAsText="1"/>
  </ignoredErrors>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Escriba un texto " promptTitle="Cualquier contenido" xr:uid="{00000000-0002-0000-0000-000001000000}">
          <x14:formula1>
            <xm:f>Listas!$A$2:$A$4</xm:f>
          </x14:formula1>
          <xm:sqref>E1 E12:E13 E17:E25 E29:E1048576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topLeftCell="A16" workbookViewId="0"/>
  </sheetViews>
  <sheetFormatPr defaultColWidth="11.42578125" defaultRowHeight="15"/>
  <cols>
    <col min="1" max="1" width="34.42578125" bestFit="1" customWidth="1"/>
  </cols>
  <sheetData>
    <row r="1" spans="1:1">
      <c r="A1" t="s">
        <v>32</v>
      </c>
    </row>
    <row r="2" spans="1:1">
      <c r="A2" t="s">
        <v>55</v>
      </c>
    </row>
    <row r="3" spans="1:1">
      <c r="A3" t="s">
        <v>82</v>
      </c>
    </row>
    <row r="4" spans="1:1">
      <c r="A4"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265251AB-C88B-4079-B78F-2291AC2E7ABC}"/>
</file>

<file path=customXml/itemProps2.xml><?xml version="1.0" encoding="utf-8"?>
<ds:datastoreItem xmlns:ds="http://schemas.openxmlformats.org/officeDocument/2006/customXml" ds:itemID="{9FC9A537-6340-403E-AE9D-33BDBA51BF4E}"/>
</file>

<file path=customXml/itemProps3.xml><?xml version="1.0" encoding="utf-8"?>
<ds:datastoreItem xmlns:ds="http://schemas.openxmlformats.org/officeDocument/2006/customXml" ds:itemID="{1BD912C2-67FF-4F74-B857-B8D2F5FE6C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
  <cp:revision/>
  <dcterms:created xsi:type="dcterms:W3CDTF">2021-01-25T18:44:53Z</dcterms:created>
  <dcterms:modified xsi:type="dcterms:W3CDTF">2023-09-05T20:52:18Z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