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169" documentId="8_{9F73ECC9-0235-4877-AF39-BE6E9B7BB803}" xr6:coauthVersionLast="47" xr6:coauthVersionMax="47" xr10:uidLastSave="{36647A15-F450-4E63-8937-BD475237C1E6}"/>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2" i="1" l="1"/>
  <c r="AP22" i="1" s="1"/>
  <c r="AN22" i="1"/>
  <c r="AO21" i="1"/>
  <c r="AN21" i="1"/>
  <c r="AP21" i="1" s="1"/>
  <c r="AO20" i="1"/>
  <c r="AP20" i="1" s="1"/>
  <c r="AN20" i="1"/>
  <c r="T22" i="1"/>
  <c r="T21" i="1"/>
  <c r="T20" i="1"/>
  <c r="AO17" i="1"/>
  <c r="AO15" i="1"/>
  <c r="AN15" i="1"/>
  <c r="AP14" i="1"/>
  <c r="O17" i="1"/>
  <c r="AN17" i="1" s="1"/>
  <c r="AN14" i="1"/>
  <c r="AI14" i="1"/>
  <c r="AK14" i="1" s="1"/>
  <c r="AI20" i="1"/>
  <c r="AK20" i="1" s="1"/>
  <c r="AN18" i="1"/>
  <c r="AN16" i="1"/>
  <c r="AI22" i="1"/>
  <c r="AK22" i="1" s="1"/>
  <c r="AI21" i="1"/>
  <c r="AK21" i="1" s="1"/>
  <c r="AI18" i="1"/>
  <c r="AK18" i="1" s="1"/>
  <c r="AI17" i="1"/>
  <c r="AK17" i="1" s="1"/>
  <c r="AI16" i="1"/>
  <c r="AK16" i="1" s="1"/>
  <c r="AI15" i="1"/>
  <c r="AK15" i="1"/>
  <c r="AD22" i="1"/>
  <c r="AF22" i="1"/>
  <c r="AD21" i="1"/>
  <c r="AF21" i="1"/>
  <c r="AD20" i="1"/>
  <c r="AF20" i="1" s="1"/>
  <c r="AF23" i="1" s="1"/>
  <c r="AD18" i="1"/>
  <c r="AF18" i="1" s="1"/>
  <c r="AD17" i="1"/>
  <c r="AF17" i="1" s="1"/>
  <c r="AD16" i="1"/>
  <c r="AF16" i="1" s="1"/>
  <c r="AD15" i="1"/>
  <c r="AF15" i="1" s="1"/>
  <c r="AD14" i="1"/>
  <c r="AF14" i="1" s="1"/>
  <c r="Y22" i="1"/>
  <c r="AA22" i="1" s="1"/>
  <c r="Y21" i="1"/>
  <c r="AA21" i="1" s="1"/>
  <c r="Y20" i="1"/>
  <c r="AA20" i="1" s="1"/>
  <c r="Y18" i="1"/>
  <c r="AA18" i="1" s="1"/>
  <c r="Y17" i="1"/>
  <c r="AA17" i="1" s="1"/>
  <c r="Y16" i="1"/>
  <c r="AA16" i="1" s="1"/>
  <c r="Y15" i="1"/>
  <c r="AA15" i="1"/>
  <c r="Y14" i="1"/>
  <c r="AA14" i="1"/>
  <c r="T18" i="1"/>
  <c r="V18" i="1" s="1"/>
  <c r="V17" i="1"/>
  <c r="T16" i="1"/>
  <c r="V16" i="1" s="1"/>
  <c r="V15" i="1"/>
  <c r="T14" i="1"/>
  <c r="V14" i="1" s="1"/>
  <c r="AP23" i="1" l="1"/>
  <c r="AP15" i="1"/>
  <c r="AA23" i="1"/>
  <c r="AP18" i="1"/>
  <c r="AP17" i="1"/>
  <c r="AP16" i="1"/>
  <c r="AK23" i="1"/>
  <c r="AF19" i="1"/>
  <c r="AF24" i="1" s="1"/>
  <c r="AK19" i="1"/>
  <c r="AA19" i="1"/>
  <c r="AA24" i="1" s="1"/>
  <c r="V19" i="1"/>
  <c r="V24" i="1" s="1"/>
  <c r="AP19" i="1" l="1"/>
  <c r="AP24" i="1" s="1"/>
  <c r="AK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3" authorId="0" shapeId="0" xr:uid="{2DD4CECD-D756-4467-A62C-53A6FC3549DD}">
      <text>
        <r>
          <rPr>
            <b/>
            <sz val="9"/>
            <color indexed="81"/>
            <rFont val="Tahoma"/>
            <family val="2"/>
          </rPr>
          <t>Incluya el número del objetivo estratégico, de acuerdo con lo adoptado en el Plan Estratégico Institucional</t>
        </r>
      </text>
    </comment>
    <comment ref="B13"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3" authorId="0" shapeId="0" xr:uid="{119F47BD-BB9E-4059-B26B-7A00F4141FBE}">
      <text>
        <r>
          <rPr>
            <b/>
            <sz val="9"/>
            <color indexed="81"/>
            <rFont val="Tahoma"/>
            <family val="2"/>
          </rPr>
          <t>Escriba el número de la meta, en orden consecutivo</t>
        </r>
      </text>
    </comment>
    <comment ref="D13"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66100535-6C62-4F58-A17C-0BE85EBD4F67}">
      <text>
        <r>
          <rPr>
            <b/>
            <sz val="9"/>
            <color indexed="81"/>
            <rFont val="Tahoma"/>
            <family val="2"/>
          </rPr>
          <t xml:space="preserve">Seleccione la opción que corresponda
</t>
        </r>
      </text>
    </comment>
    <comment ref="F13" authorId="0" shapeId="0" xr:uid="{2A83FE2C-B2C1-4597-A76A-578AAE54FC34}">
      <text>
        <r>
          <rPr>
            <b/>
            <sz val="9"/>
            <color indexed="81"/>
            <rFont val="Tahoma"/>
            <family val="2"/>
          </rPr>
          <t>Indique un nombre corto que refleje lo que pretende medir. 
Ej. Porcentaje de giros acumulados</t>
        </r>
      </text>
    </comment>
    <comment ref="G13"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B30BBDB4-EC1D-4EA1-8538-25A32CED2539}">
      <text>
        <r>
          <rPr>
            <b/>
            <sz val="9"/>
            <color indexed="81"/>
            <rFont val="Tahoma"/>
            <family val="2"/>
          </rPr>
          <t xml:space="preserve">Indique la magnitud programada para el trimestre. </t>
        </r>
      </text>
    </comment>
    <comment ref="L13" authorId="0" shapeId="0" xr:uid="{31373292-3723-487A-8503-BD0B0A79E8B6}">
      <text>
        <r>
          <rPr>
            <b/>
            <sz val="9"/>
            <color indexed="81"/>
            <rFont val="Tahoma"/>
            <family val="2"/>
          </rPr>
          <t xml:space="preserve">Indique la magnitud programada para el trimestre. </t>
        </r>
      </text>
    </comment>
    <comment ref="M13" authorId="0" shapeId="0" xr:uid="{C846E2D7-3065-4128-8C76-51161E0D7C17}">
      <text>
        <r>
          <rPr>
            <b/>
            <sz val="9"/>
            <color indexed="81"/>
            <rFont val="Tahoma"/>
            <family val="2"/>
          </rPr>
          <t xml:space="preserve">Indique la magnitud programada para el trimestre. </t>
        </r>
      </text>
    </comment>
    <comment ref="N13" authorId="0" shapeId="0" xr:uid="{474117DA-14AA-4BAF-B752-1413A5718EC7}">
      <text>
        <r>
          <rPr>
            <b/>
            <sz val="9"/>
            <color indexed="81"/>
            <rFont val="Tahoma"/>
            <family val="2"/>
          </rPr>
          <t xml:space="preserve">Indique la magnitud programada para el trimestre. </t>
        </r>
      </text>
    </comment>
    <comment ref="O13" authorId="0" shapeId="0" xr:uid="{F1D07228-88D0-4309-9D4E-5EB885D7FDC6}">
      <text>
        <r>
          <rPr>
            <b/>
            <sz val="9"/>
            <color indexed="81"/>
            <rFont val="Tahoma"/>
            <family val="2"/>
          </rPr>
          <t>Indique la programación total de la vigencia. 
Debe ser coherente con la meta.</t>
        </r>
      </text>
    </comment>
    <comment ref="P13" authorId="0" shapeId="0" xr:uid="{FE21DFDB-AFF8-4147-B537-10C1B10248CA}">
      <text>
        <r>
          <rPr>
            <b/>
            <sz val="9"/>
            <color indexed="81"/>
            <rFont val="Tahoma"/>
            <family val="2"/>
          </rPr>
          <t xml:space="preserve">Indique el tipo de indicador: 
- Eficancia 
- Eficiencia 
- Efectividad </t>
        </r>
      </text>
    </comment>
    <comment ref="Q13" authorId="0" shapeId="0" xr:uid="{F21E4E22-60F3-48C1-9204-B22990CF58E2}">
      <text>
        <r>
          <rPr>
            <b/>
            <sz val="9"/>
            <color indexed="81"/>
            <rFont val="Tahoma"/>
            <family val="2"/>
          </rPr>
          <t>Indique la evidencia a presentar del cumplimiento de la meta. Se debe redactar de forma concreta y coherente con la meta</t>
        </r>
      </text>
    </comment>
    <comment ref="R13"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29D96EE3-F7F5-47F6-888D-8FBFF7195BF0}">
      <text>
        <r>
          <rPr>
            <b/>
            <sz val="9"/>
            <color indexed="81"/>
            <rFont val="Tahoma"/>
            <family val="2"/>
          </rPr>
          <t>Indique el área y grupo de trabajo (si se tiene), responsable de cumplir o ejecutar la meta</t>
        </r>
      </text>
    </comment>
    <comment ref="T13" authorId="0" shapeId="0" xr:uid="{F773CF66-93F3-45C1-8401-3500EA5DFE30}">
      <text>
        <r>
          <rPr>
            <b/>
            <sz val="9"/>
            <color indexed="81"/>
            <rFont val="Tahoma"/>
            <family val="2"/>
          </rPr>
          <t>Indique la magnitud programada</t>
        </r>
      </text>
    </comment>
    <comment ref="U13" authorId="0" shapeId="0" xr:uid="{F5228218-2E22-4357-BBA2-F05EC2E0672D}">
      <text>
        <r>
          <rPr>
            <b/>
            <sz val="9"/>
            <color indexed="81"/>
            <rFont val="Tahoma"/>
            <family val="2"/>
          </rPr>
          <t>Indique la magnitud ejecutada. Corresponde al resultado de medir el indicador de la meta</t>
        </r>
      </text>
    </comment>
    <comment ref="V13"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3"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D0D90FBE-E6E2-4075-87AB-6F323F2D84BC}">
      <text>
        <r>
          <rPr>
            <b/>
            <sz val="9"/>
            <color indexed="81"/>
            <rFont val="Tahoma"/>
            <family val="2"/>
          </rPr>
          <t xml:space="preserve">Indicar el nombre concreto de la evidencia aportada. </t>
        </r>
      </text>
    </comment>
    <comment ref="Y13" authorId="0" shapeId="0" xr:uid="{B6305720-C9BD-47A6-9225-C9206B502FD0}">
      <text>
        <r>
          <rPr>
            <b/>
            <sz val="9"/>
            <color indexed="81"/>
            <rFont val="Tahoma"/>
            <family val="2"/>
          </rPr>
          <t>Indique la magnitud programada</t>
        </r>
      </text>
    </comment>
    <comment ref="Z13" authorId="0" shapeId="0" xr:uid="{49896E7A-471D-4CA3-B6D2-CA055AA84F85}">
      <text>
        <r>
          <rPr>
            <b/>
            <sz val="9"/>
            <color indexed="81"/>
            <rFont val="Tahoma"/>
            <family val="2"/>
          </rPr>
          <t>Indique la magnitud ejecutada. Corresponde al resultado de medir el indicador de la meta</t>
        </r>
      </text>
    </comment>
    <comment ref="AA13"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3"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BF2915B6-D49D-4DC1-86C3-8A2E656FD968}">
      <text>
        <r>
          <rPr>
            <b/>
            <sz val="9"/>
            <color indexed="81"/>
            <rFont val="Tahoma"/>
            <family val="2"/>
          </rPr>
          <t xml:space="preserve">Indicar el nombre concreto de la evidencia aportada. </t>
        </r>
      </text>
    </comment>
    <comment ref="AD13" authorId="0" shapeId="0" xr:uid="{5CCDF014-BF0B-42B7-92F7-6CBF58EA98EF}">
      <text>
        <r>
          <rPr>
            <b/>
            <sz val="9"/>
            <color indexed="81"/>
            <rFont val="Tahoma"/>
            <family val="2"/>
          </rPr>
          <t>Indique la magnitud programada</t>
        </r>
      </text>
    </comment>
    <comment ref="AE13" authorId="0" shapeId="0" xr:uid="{A3FA785E-EDEC-4164-99A5-88C5B890A708}">
      <text>
        <r>
          <rPr>
            <b/>
            <sz val="9"/>
            <color indexed="81"/>
            <rFont val="Tahoma"/>
            <family val="2"/>
          </rPr>
          <t>Indique la magnitud ejecutada. Corresponde al resultado de medir el indicador de la meta</t>
        </r>
      </text>
    </comment>
    <comment ref="AF13"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3"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7F8A95D-778F-4057-9D7F-FC1A1EDBDEC6}">
      <text>
        <r>
          <rPr>
            <b/>
            <sz val="9"/>
            <color indexed="81"/>
            <rFont val="Tahoma"/>
            <family val="2"/>
          </rPr>
          <t xml:space="preserve">Indicar el nombre concreto de la evidencia aportada. </t>
        </r>
      </text>
    </comment>
    <comment ref="AI13" authorId="0" shapeId="0" xr:uid="{1CF6DDD2-D0F7-497B-A878-3984E176C12A}">
      <text>
        <r>
          <rPr>
            <b/>
            <sz val="9"/>
            <color indexed="81"/>
            <rFont val="Tahoma"/>
            <family val="2"/>
          </rPr>
          <t>Indique la magnitud programada</t>
        </r>
      </text>
    </comment>
    <comment ref="AJ13" authorId="0" shapeId="0" xr:uid="{978B8E67-E2CF-4EA1-B0E8-C23EE154AD33}">
      <text>
        <r>
          <rPr>
            <b/>
            <sz val="9"/>
            <color indexed="81"/>
            <rFont val="Tahoma"/>
            <family val="2"/>
          </rPr>
          <t>Indique la magnitud ejecutada. Corresponde al resultado de medir el indicador de la meta</t>
        </r>
      </text>
    </comment>
    <comment ref="AK13"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3"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517F2593-F76E-4236-90C8-0209530447DA}">
      <text>
        <r>
          <rPr>
            <b/>
            <sz val="9"/>
            <color indexed="81"/>
            <rFont val="Tahoma"/>
            <family val="2"/>
          </rPr>
          <t xml:space="preserve">Indicar el nombre concreto de la evidencia aportada. </t>
        </r>
      </text>
    </comment>
    <comment ref="AN13" authorId="0" shapeId="0" xr:uid="{A3C321AB-87DC-4E7F-8C8F-8F767BB0A1DF}">
      <text>
        <r>
          <rPr>
            <b/>
            <sz val="9"/>
            <color indexed="81"/>
            <rFont val="Tahoma"/>
            <family val="2"/>
          </rPr>
          <t>Indique la magnitud total programada para la vigencia</t>
        </r>
      </text>
    </comment>
    <comment ref="AO13" authorId="0" shapeId="0" xr:uid="{FC771540-1D2C-4B21-9686-7D6684444881}">
      <text>
        <r>
          <rPr>
            <b/>
            <sz val="9"/>
            <color indexed="81"/>
            <rFont val="Tahoma"/>
            <family val="2"/>
          </rPr>
          <t xml:space="preserve">Indique la magnitud ejecutada acumulada para la vigencia </t>
        </r>
      </text>
    </comment>
    <comment ref="AP13"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3" authorId="0" shapeId="0" xr:uid="{308CE112-015B-49F8-A4DA-7DB95EB2D67D}">
      <text>
        <r>
          <rPr>
            <b/>
            <sz val="9"/>
            <color indexed="81"/>
            <rFont val="Tahoma"/>
            <family val="2"/>
          </rPr>
          <t>Es la descripción detallada de los avances y logros obtenidos con la ejecución de la meta acumulados para la vigencia</t>
        </r>
      </text>
    </comment>
    <comment ref="D19" authorId="0" shapeId="0" xr:uid="{CD94BD62-55DA-4C1E-96B6-1A5F6A4412D7}">
      <text>
        <r>
          <rPr>
            <b/>
            <sz val="9"/>
            <color indexed="81"/>
            <rFont val="Tahoma"/>
            <family val="2"/>
          </rPr>
          <t>Promedio obtenido para el periodo x 80%</t>
        </r>
      </text>
    </comment>
    <comment ref="D23" authorId="0" shapeId="0" xr:uid="{9871DD7B-59A9-4D33-830E-91A8A028A8A2}">
      <text>
        <r>
          <rPr>
            <b/>
            <sz val="9"/>
            <color indexed="81"/>
            <rFont val="Tahoma"/>
            <family val="2"/>
          </rPr>
          <t>Promedio obtenido en las metas transversales para el periodo x 20%</t>
        </r>
      </text>
    </comment>
    <comment ref="D24"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<sst xmlns="http://schemas.openxmlformats.org/spreadsheetml/2006/main" count="203" uniqueCount="124">
  <si>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 xml:space="preserve">GERENCIA DEL TALENTO HUMANO </t>
    </r>
  </si>
  <si>
    <r>
      <rPr>
        <b/>
        <sz val="11"/>
        <color rgb="FF000000"/>
        <rFont val="Calibri Light"/>
      </rPr>
      <t xml:space="preserve">Código Formato: </t>
    </r>
    <r>
      <rPr>
        <sz val="11"/>
        <color rgb="FF000000"/>
        <rFont val="Calibri Light"/>
      </rPr>
      <t xml:space="preserve">PLE-PIN-F017
</t>
    </r>
    <r>
      <rPr>
        <b/>
        <sz val="11"/>
        <color rgb="FF000000"/>
        <rFont val="Calibri Light"/>
      </rPr>
      <t xml:space="preserve">Versión: </t>
    </r>
    <r>
      <rPr>
        <sz val="11"/>
        <color rgb="FF000000"/>
        <rFont val="Calibri Light"/>
      </rPr>
      <t xml:space="preserve">6
</t>
    </r>
    <r>
      <rPr>
        <b/>
        <sz val="11"/>
        <color rgb="FF000000"/>
        <rFont val="Calibri Light"/>
      </rPr>
      <t xml:space="preserve">Vigencia desde: </t>
    </r>
    <r>
      <rPr>
        <sz val="11"/>
        <color rgb="FF000000"/>
        <rFont val="Calibri Light"/>
      </rPr>
      <t xml:space="preserve">23 de enero de 2023
</t>
    </r>
    <r>
      <rPr>
        <b/>
        <sz val="11"/>
        <color rgb="FF000000"/>
        <rFont val="Calibri Light"/>
      </rPr>
      <t xml:space="preserve">Caso HOLA: </t>
    </r>
    <r>
      <rPr>
        <sz val="11"/>
        <color rgb="FF000000"/>
        <rFont val="Calibri Light"/>
      </rPr>
      <t>291736</t>
    </r>
  </si>
  <si>
    <t>VIGENCIA DE LA PLANEACIÓN 2023</t>
  </si>
  <si>
    <t>DEPENDENCIAS ASOCIADAS</t>
  </si>
  <si>
    <t>Dirección de Gestión de Talento Humano</t>
  </si>
  <si>
    <t>CONTROL DE CAMBIOS</t>
  </si>
  <si>
    <t>VERSIÓN</t>
  </si>
  <si>
    <t>FECHA</t>
  </si>
  <si>
    <t>DESCRIPCIÓN DE LA MODIFICACIÓN</t>
  </si>
  <si>
    <t>27 de enero 2023</t>
  </si>
  <si>
    <t>Publicación del plan de gestión aprobado. Caso HOLA: 292564</t>
  </si>
  <si>
    <t>27 de marzo de 2023</t>
  </si>
  <si>
    <t>De conformidad con el cronograma de actualización documental de la Dirección de Gestión del Talento Humano asociado a la meta transversal No. 2 y de acuerdo con la validación de la analista del proceso Jacobo Pardey, se actualiza la programación trimestral de dicha meta. Caso Hola No. 311580</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</si>
  <si>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</si>
  <si>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</si>
  <si>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</si>
  <si>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</si>
  <si>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</si>
  <si>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</si>
  <si>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</si>
  <si>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</si>
  <si>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</si>
  <si>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</si>
  <si>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</si>
  <si>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</si>
  <si>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</si>
  <si>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</si>
  <si>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</si>
  <si>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</si>
  <si>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</si>
  <si>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</si>
  <si>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</si>
  <si>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</si>
  <si>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</si>
  <si>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</si>
  <si>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</si>
  <si>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</si>
  <si>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</si>
  <si>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</si>
  <si>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</si>
  <si>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</si>
  <si>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</si>
  <si>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</si>
  <si>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</si>
  <si>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</si>
  <si>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</si>
  <si>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</si>
  <si>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Adelantar el 100% de los procesos de encargo en la entidad dependiendo de las vacantes disponibles, a fin de garantizar el correcto funcionamiento de la entidad.</t>
  </si>
  <si>
    <t>Gestión</t>
  </si>
  <si>
    <t>Proceso de encargo</t>
  </si>
  <si>
    <t>(No. De procesos de encargo desarrollados/No. procesos de encargos programados)*100</t>
  </si>
  <si>
    <t>N/A</t>
  </si>
  <si>
    <t>Constante</t>
  </si>
  <si>
    <t>Procesos de encargo Realizados</t>
  </si>
  <si>
    <t>Eficacia</t>
  </si>
  <si>
    <t>Acto administrativo</t>
  </si>
  <si>
    <t>Dirección de Gestión del Talento Humano</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</si>
  <si>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enlace a traves del cual se puede acceder a las publicaciones, es:
http://gaia.gobiernobogota.gov.co/noticias/provisi%C3%B3n-transitoria-de-empleos-mediante-encargo-secretar%C3%ADa-distrital-de-gobierno-4
Se adjunta publicación inicial procesos de encargos enero 2023, citación a reunión, publicación de vacantes y acta de reunión.</t>
  </si>
  <si>
    <t>• Publicaciones de convocatoria para participar en el proceso de encargo.
• Acta de reunión con el personal de la lista de elegibles para cubrir las vacantes.</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</si>
  <si>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t>
  </si>
  <si>
    <t>% de implementación del Programa</t>
  </si>
  <si>
    <t>(Actividades ejecutadas en el periodo/#de actividades planeadas para el periodo)</t>
  </si>
  <si>
    <t>Suma</t>
  </si>
  <si>
    <t>Actividades ejecutadas del Programa de Salud Mental</t>
  </si>
  <si>
    <t>Evidencias al cumplimiento de actividades (Actas, registros, informes, presentaciones, etc.)</t>
  </si>
  <si>
    <t>Durante el primer trimestre del año se realizaron las siguientes actividades:
• 4 intervenciones de conformidad con el sistema de vigilancia epidemiológico de riesgo psicosocial y salud mental.
• 5 capacitaciones en temas relacionados con riesgo psicosocial.
• 2 socializaciones en SGSST y riesgo psicosocial.
Se adjuntan los registros de asistencia a las actividades ejecutadas durante el periodo.</t>
  </si>
  <si>
    <t>• Registros de asistencia a las diferentes actividades ejecutadas durante el primer trimestre del año.</t>
  </si>
  <si>
    <t>Lograr que el 50% de los Servidores Públicos de la Secretaría  utilicen la herramienta virtual implementada para fortalecer y complementar los procesos de capacitación (inducción y reinducción) en la entidad, utilizando medios tecnológicos y digitales</t>
  </si>
  <si>
    <t>Retadora (Mejora)</t>
  </si>
  <si>
    <t>% de utilización de la herramienta</t>
  </si>
  <si>
    <t>(No de servidores públicos capacitados a través de la herramienta virtual/ Total de Servidores de la Secretaría)*%</t>
  </si>
  <si>
    <t>No de servidores públicos capacitados a través de la herramienta virtual</t>
  </si>
  <si>
    <t>Registro de capacitación de herramienta virtual</t>
  </si>
  <si>
    <t>Plataforma Moodle Institucional</t>
  </si>
  <si>
    <t>• Invitaciones de convocatoria para participar en la capacitación virtual.
• Reporte de los servidores certificados que culminarion la capacitación virtual.</t>
  </si>
  <si>
    <t>Radicar un (1) estudio técnico de Manual de Funciones en el Departamento Administrativo de Servicio Civil Distrital, para su aprobación y la expedición de un concepto favorable</t>
  </si>
  <si>
    <t xml:space="preserve">Estudio Técnico </t>
  </si>
  <si>
    <t>No. de Estudios Técnico radicados</t>
  </si>
  <si>
    <t>Estudio Técnico radicado</t>
  </si>
  <si>
    <t>No programada</t>
  </si>
  <si>
    <t>Concepto favorable</t>
  </si>
  <si>
    <t>• Correo de reporte del estado del proceso de actualización del Manual de Funciones.
• Cronograma ajustado del proceso de actualización del Manual de Funciones.
• Documento del Manual de Funciones con los ajustes ejecutados durante el periodo.</t>
  </si>
  <si>
    <t xml:space="preserve">Lograr una cobertura de 80 % en la participación de los servidores en las actividades  del Programa de Bienestar </t>
  </si>
  <si>
    <t>%porcentaje de participación en el programa de bienestar</t>
  </si>
  <si>
    <t>(No de Servidores participantes en las actividades programadas trimestralmente)/(Total de Servidores de la Entidad)*100%</t>
  </si>
  <si>
    <t>Número de participantes en las actividades de bienestar programadas</t>
  </si>
  <si>
    <t>Evidencia de participación de los Servidores públicos en las actividades  de Bienestar programadas trimestralmente</t>
  </si>
  <si>
    <t>Evidencias de participación en las actividades (Actas, registros, informes, presentaciones, etc.)</t>
  </si>
  <si>
    <t>Durante el primer trimestre del año se realizaron las siguientes actividades:
• EcoPet con 19 participantes.
• Taller emprendimientos con 16 participantes y 18 acompañantes.
• Inscripción mujer y arte con 17 participantes.
• Recorrido EcoPet y taller cultura urbana con 38 participantes.
• Circuito de la saludo y el autocuidado con 48 participantes.
• Visita al cerro de Monserrate con 154 participantes.
• Boletas de cine y combo con 1000 beneficiarios.
• Plan anual de estímulos e incentivos 6 solicitudes aprobadas
Para el cálculo del indicador se tiene:
• No de Servidores participantes en las actividades programadas trimestralmente = 1301
• Total de Servidores de la Entidad = 1527
(1301/1527)*100 = 85 %</t>
  </si>
  <si>
    <t>Registros de asistencia a las actividades ejecutadas del programa de bienestar de la entidad.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</si>
  <si>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</si>
  <si>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</si>
  <si>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</si>
  <si>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</si>
  <si>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</si>
  <si>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</si>
  <si>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</si>
  <si>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</si>
  <si>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</si>
  <si>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</si>
  <si>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</si>
  <si>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</si>
  <si>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</si>
  <si>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</si>
  <si>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</si>
  <si>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</si>
  <si>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</si>
  <si>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</si>
  <si>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</si>
  <si>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</si>
  <si>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</si>
  <si>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</si>
  <si>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</si>
  <si>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</si>
  <si>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</si>
  <si>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</si>
  <si>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</si>
  <si>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</si>
  <si>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trimestre de la vigencia 2023, el Plan de Gestión del proceso Gerencia del Talento Humano alcanzó un nivel de desempeño del 100,00% y 88,00% del acumulado para la vigencia.</t>
  </si>
  <si>
    <t>Durante el primer trimestre del año se realizó la convocatoria para realizar el curso virtual de Inducción a la Secretaría Distrital de Gobierno, a través del cual se lograron certificar 84 servidores, como evidencia se adjunta el soporte de las invitaciones y reporte de las 84 personas certificadas descargado desde la plataforma Moodle.</t>
  </si>
  <si>
    <t xml:space="preserve">Durante el primer trimestre se avanzó en la actualización del Manual de Funciones de la Secretaría Distrital de Gobierno, el cual fue enviado al Director de Gestión del Talento Humano para revisión y aprobación.
Considerando la necesidad de esperar la conclusión a las modificaciones en las funciones de las dependencias de asuntos disciplinarios, jurídica y despacho que probablemente impactarían el contenido del Manual, se proyecta radicar el documento el 19/04/2023. </t>
  </si>
  <si>
    <t>Durante el primer trimestre del año se realizaron las siguientes actividades:
• EcoPet con 19 participantes.
• Taller emprendimientos con 16 participantes y 18 acompañantes.
• Inscripción mujer y arte con 17 participantes.
• Recorrido EcoPet y taller cultura urbana con 38 participantes.
• Circuito de la saludo y el autocuidado con 48 participantes.
• Visita al cerro de Monserrate con 154 participantes.
• Boletas de cine y combo con 1000 beneficiarios.
• Plan anual de estímulos e incentivos 6 solicitudes aprobadas</t>
  </si>
  <si>
    <t>03 de mayo de 2023</t>
  </si>
  <si>
    <t>Para el primer trimestre de la vigencia 2023, el Plan de Gestión del proceso Gerencia del Talento Humano alcanzó un nivel de desempeño del 100,00% y 24%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</si>
</sst>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color rgb="FF000000"/>
      <name val="Calibri Light"/>
      <family val="2"/>
    </font>
    <font>
      <sz val="11"/>
      <color rgb="FF0070C0"/>
      <name val="Calibri Light"/>
      <family val="2"/>
    </font>
    <font>
      <b/>
      <sz val="11"/>
      <color rgb="FF000000"/>
      <name val="Calibri Light"/>
    </font>
    <font>
      <sz val="11"/>
      <color rgb="FF000000"/>
      <name val="Calibri Light"/>
    </font>
    <font>
      <sz val="11"/>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14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alignmen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wrapText="1"/>
    </xf>
    <xf numFmtId="0" fontId="15" fillId="10" borderId="13" xfId="0" applyFont="1" applyFill="1" applyBorder="1" applyAlignment="1">
      <alignment vertical="center" wrapText="1"/>
    </xf>
    <xf numFmtId="0" fontId="15" fillId="10" borderId="13" xfId="0" applyFont="1" applyFill="1" applyBorder="1" applyAlignment="1">
      <alignment horizontal="center" vertical="center" wrapText="1"/>
    </xf>
    <xf numFmtId="9" fontId="15" fillId="10" borderId="13" xfId="0" applyNumberFormat="1" applyFont="1" applyFill="1" applyBorder="1" applyAlignment="1">
      <alignment horizontal="center" vertical="center" wrapText="1"/>
    </xf>
    <xf numFmtId="9" fontId="15" fillId="10" borderId="13" xfId="0" applyNumberFormat="1" applyFont="1" applyFill="1" applyBorder="1" applyAlignment="1">
      <alignment vertical="center" wrapText="1"/>
    </xf>
    <xf numFmtId="0" fontId="15" fillId="0" borderId="13"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1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4"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left"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9" fontId="1" fillId="0" borderId="1" xfId="1" applyFont="1" applyBorder="1" applyAlignment="1">
      <alignment horizontal="left" vertical="center" wrapText="1"/>
    </xf>
    <xf numFmtId="164" fontId="14" fillId="0" borderId="1" xfId="1"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64" fontId="1" fillId="0" borderId="1" xfId="0" applyNumberFormat="1" applyFont="1" applyBorder="1" applyAlignment="1">
      <alignment horizontal="justify" vertical="center" wrapText="1"/>
    </xf>
    <xf numFmtId="164" fontId="14" fillId="0" borderId="14"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9" fontId="5" fillId="0" borderId="1" xfId="1" applyFont="1" applyBorder="1" applyAlignment="1">
      <alignment horizontal="left" vertical="center" wrapText="1"/>
    </xf>
    <xf numFmtId="0" fontId="5" fillId="0" borderId="1" xfId="0" applyFont="1" applyBorder="1" applyAlignment="1">
      <alignment horizontal="left" vertical="center" wrapText="1"/>
    </xf>
    <xf numFmtId="0" fontId="5" fillId="0" borderId="1" xfId="1"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9" fillId="2" borderId="1" xfId="1" applyNumberFormat="1"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14" fillId="0" borderId="11" xfId="0" applyFont="1" applyBorder="1" applyAlignment="1">
      <alignment horizontal="left" vertical="center" wrapText="1"/>
    </xf>
    <xf numFmtId="0" fontId="1"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1" applyFont="1" applyBorder="1" applyAlignment="1">
      <alignment horizontal="center" vertical="center" wrapText="1"/>
    </xf>
    <xf numFmtId="9" fontId="1" fillId="0" borderId="1" xfId="1" applyFont="1" applyBorder="1" applyAlignment="1">
      <alignment horizontal="right" vertical="center" wrapText="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9" fontId="3" fillId="0" borderId="1" xfId="1" applyFont="1" applyBorder="1" applyAlignment="1">
      <alignment horizontal="right" vertical="center" wrapText="1"/>
    </xf>
    <xf numFmtId="9" fontId="1"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1" fillId="0" borderId="1" xfId="0" applyNumberFormat="1" applyFont="1" applyBorder="1" applyAlignment="1">
      <alignment horizontal="right" vertical="center" wrapText="1"/>
    </xf>
    <xf numFmtId="9" fontId="1"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 xfId="1" applyFont="1" applyFill="1" applyBorder="1" applyAlignment="1">
      <alignment vertical="center" wrapText="1"/>
    </xf>
    <xf numFmtId="10" fontId="7" fillId="3" borderId="1" xfId="1" applyNumberFormat="1" applyFont="1" applyFill="1" applyBorder="1" applyAlignment="1">
      <alignment horizontal="center" vertical="center" wrapText="1"/>
    </xf>
    <xf numFmtId="9" fontId="7" fillId="3" borderId="1" xfId="1" applyFont="1" applyFill="1" applyBorder="1" applyAlignment="1">
      <alignment horizontal="right" vertical="center" wrapText="1"/>
    </xf>
    <xf numFmtId="0" fontId="6" fillId="0" borderId="0" xfId="0" applyFont="1" applyAlignment="1">
      <alignment vertical="center" wrapText="1"/>
    </xf>
    <xf numFmtId="2" fontId="1" fillId="0" borderId="1" xfId="0" applyNumberFormat="1" applyFont="1" applyBorder="1" applyAlignment="1">
      <alignment horizontal="left" vertical="center" wrapText="1"/>
    </xf>
    <xf numFmtId="2" fontId="14" fillId="0" borderId="14" xfId="0" applyNumberFormat="1" applyFont="1" applyBorder="1" applyAlignment="1">
      <alignment horizontal="left" vertical="center" wrapText="1"/>
    </xf>
    <xf numFmtId="165" fontId="3" fillId="0" borderId="1" xfId="0" applyNumberFormat="1" applyFont="1" applyBorder="1" applyAlignment="1">
      <alignment horizontal="center" vertical="center" wrapText="1"/>
    </xf>
    <xf numFmtId="0" fontId="14" fillId="0" borderId="14" xfId="0" applyFont="1" applyBorder="1" applyAlignment="1">
      <alignment vertical="top" wrapText="1"/>
    </xf>
    <xf numFmtId="0" fontId="2" fillId="9" borderId="0" xfId="0" applyFont="1" applyFill="1" applyBorder="1" applyAlignment="1">
      <alignment horizontal="center" vertical="center" wrapText="1"/>
    </xf>
    <xf numFmtId="0" fontId="1" fillId="9" borderId="0"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twoCellAnchor editAs="oneCell">
    <xdr:from>
      <xdr:col>0</xdr:col>
      <xdr:colOff>149678</xdr:colOff>
      <xdr:row>0</xdr:row>
      <xdr:rowOff>87086</xdr:rowOff>
    </xdr:from>
    <xdr:to>
      <xdr:col>2</xdr:col>
      <xdr:colOff>448664</xdr:colOff>
      <xdr:row>0</xdr:row>
      <xdr:rowOff>810986</xdr:rowOff>
    </xdr:to>
    <xdr:pic>
      <xdr:nvPicPr>
        <xdr:cNvPr id="3" name="Imagen 2">
          <a:extLst>
            <a:ext uri="{FF2B5EF4-FFF2-40B4-BE49-F238E27FC236}">
              <a16:creationId xmlns:a16="http://schemas.microsoft.com/office/drawing/2014/main" id="{CAA537DD-CFEF-442B-A443-4FE878B729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80186"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4"/>
  <sheetViews>
    <sheetView tabSelected="1" zoomScale="80" zoomScaleNormal="80" workbookViewId="0">
      <selection activeCell="E9" sqref="E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65.42578125" style="1" customWidth="1"/>
    <col min="24" max="24" width="25.1406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52.5703125" style="1" customWidth="1"/>
    <col min="44" max="16384" width="10.85546875" style="1"/>
  </cols>
  <sheetData>
    <row r="1" spans="1:43" s="26" customFormat="1" ht="70.5" customHeight="1" x14ac:dyDescent="0.25">
      <c r="A1" s="73" t="s">
        <v>0</v>
      </c>
      <c r="B1" s="74"/>
      <c r="C1" s="74"/>
      <c r="D1" s="74"/>
      <c r="E1" s="74"/>
      <c r="F1" s="74"/>
      <c r="G1" s="74"/>
      <c r="H1" s="74"/>
      <c r="I1" s="74"/>
      <c r="J1" s="74"/>
      <c r="K1" s="75" t="s">
        <v>1</v>
      </c>
      <c r="L1" s="76"/>
      <c r="M1" s="76"/>
      <c r="N1" s="76"/>
      <c r="O1" s="76"/>
    </row>
    <row r="2" spans="1:43" s="27" customFormat="1" ht="23.45" customHeight="1" x14ac:dyDescent="0.25">
      <c r="A2" s="90" t="s">
        <v>2</v>
      </c>
      <c r="B2" s="91"/>
      <c r="C2" s="91"/>
      <c r="D2" s="91"/>
      <c r="E2" s="91"/>
      <c r="F2" s="91"/>
      <c r="G2" s="91"/>
      <c r="H2" s="91"/>
      <c r="I2" s="91"/>
      <c r="J2" s="91"/>
      <c r="K2" s="91"/>
      <c r="L2" s="91"/>
      <c r="M2" s="91"/>
      <c r="N2" s="91"/>
      <c r="O2" s="91"/>
    </row>
    <row r="3" spans="1:43" s="26" customFormat="1" x14ac:dyDescent="0.25"/>
    <row r="4" spans="1:43" s="26" customFormat="1" ht="29.1" customHeight="1" x14ac:dyDescent="0.25">
      <c r="A4" s="78" t="s">
        <v>3</v>
      </c>
      <c r="B4" s="79"/>
      <c r="C4" s="84" t="s">
        <v>4</v>
      </c>
      <c r="D4" s="85"/>
      <c r="E4" s="66" t="s">
        <v>5</v>
      </c>
      <c r="F4" s="67"/>
      <c r="G4" s="67"/>
      <c r="H4" s="67"/>
      <c r="I4" s="67"/>
      <c r="J4" s="68"/>
    </row>
    <row r="5" spans="1:43" s="26" customFormat="1" ht="15" customHeight="1" x14ac:dyDescent="0.25">
      <c r="A5" s="80"/>
      <c r="B5" s="81"/>
      <c r="C5" s="86"/>
      <c r="D5" s="87"/>
      <c r="E5" s="2" t="s">
        <v>6</v>
      </c>
      <c r="F5" s="2" t="s">
        <v>7</v>
      </c>
      <c r="G5" s="66" t="s">
        <v>8</v>
      </c>
      <c r="H5" s="67"/>
      <c r="I5" s="67"/>
      <c r="J5" s="68"/>
    </row>
    <row r="6" spans="1:43" s="26" customFormat="1" ht="15" customHeight="1" x14ac:dyDescent="0.25">
      <c r="A6" s="80"/>
      <c r="B6" s="81"/>
      <c r="C6" s="86"/>
      <c r="D6" s="87"/>
      <c r="E6" s="19">
        <v>1</v>
      </c>
      <c r="F6" s="19" t="s">
        <v>9</v>
      </c>
      <c r="G6" s="69" t="s">
        <v>10</v>
      </c>
      <c r="H6" s="69"/>
      <c r="I6" s="69"/>
      <c r="J6" s="69"/>
    </row>
    <row r="7" spans="1:43" s="26" customFormat="1" ht="78" customHeight="1" x14ac:dyDescent="0.25">
      <c r="A7" s="80"/>
      <c r="B7" s="81"/>
      <c r="C7" s="86"/>
      <c r="D7" s="87"/>
      <c r="E7" s="19">
        <v>2</v>
      </c>
      <c r="F7" s="19" t="s">
        <v>11</v>
      </c>
      <c r="G7" s="70" t="s">
        <v>12</v>
      </c>
      <c r="H7" s="70"/>
      <c r="I7" s="70"/>
      <c r="J7" s="70"/>
    </row>
    <row r="8" spans="1:43" s="26" customFormat="1" ht="70.5" customHeight="1" x14ac:dyDescent="0.25">
      <c r="A8" s="82"/>
      <c r="B8" s="83"/>
      <c r="C8" s="88"/>
      <c r="D8" s="89"/>
      <c r="E8" s="28">
        <v>3</v>
      </c>
      <c r="F8" s="28" t="s">
        <v>117</v>
      </c>
      <c r="G8" s="71" t="s">
        <v>118</v>
      </c>
      <c r="H8" s="72"/>
      <c r="I8" s="72"/>
      <c r="J8" s="72"/>
    </row>
    <row r="9" spans="1:43" s="26" customFormat="1" ht="70.5" customHeight="1" x14ac:dyDescent="0.25">
      <c r="A9" s="145"/>
      <c r="B9" s="145"/>
      <c r="C9" s="146"/>
      <c r="D9" s="146"/>
      <c r="E9" s="28">
        <v>4</v>
      </c>
      <c r="F9" s="28" t="s">
        <v>122</v>
      </c>
      <c r="G9" s="71" t="s">
        <v>123</v>
      </c>
      <c r="H9" s="72"/>
      <c r="I9" s="72"/>
      <c r="J9" s="72"/>
    </row>
    <row r="10" spans="1:43" s="26" customFormat="1" x14ac:dyDescent="0.25"/>
    <row r="11" spans="1:43" ht="14.45" customHeight="1" x14ac:dyDescent="0.25">
      <c r="A11" s="65" t="s">
        <v>13</v>
      </c>
      <c r="B11" s="65"/>
      <c r="C11" s="65" t="s">
        <v>14</v>
      </c>
      <c r="D11" s="65"/>
      <c r="E11" s="65"/>
      <c r="F11" s="77" t="s">
        <v>15</v>
      </c>
      <c r="G11" s="77"/>
      <c r="H11" s="77"/>
      <c r="I11" s="77"/>
      <c r="J11" s="77"/>
      <c r="K11" s="77"/>
      <c r="L11" s="77"/>
      <c r="M11" s="77"/>
      <c r="N11" s="77"/>
      <c r="O11" s="77"/>
      <c r="P11" s="77"/>
      <c r="Q11" s="65" t="s">
        <v>16</v>
      </c>
      <c r="R11" s="65"/>
      <c r="S11" s="65"/>
      <c r="T11" s="92" t="s">
        <v>17</v>
      </c>
      <c r="U11" s="93"/>
      <c r="V11" s="93"/>
      <c r="W11" s="93"/>
      <c r="X11" s="94"/>
      <c r="Y11" s="98" t="s">
        <v>18</v>
      </c>
      <c r="Z11" s="99"/>
      <c r="AA11" s="99"/>
      <c r="AB11" s="99"/>
      <c r="AC11" s="100"/>
      <c r="AD11" s="104" t="s">
        <v>19</v>
      </c>
      <c r="AE11" s="105"/>
      <c r="AF11" s="105"/>
      <c r="AG11" s="105"/>
      <c r="AH11" s="106"/>
      <c r="AI11" s="110" t="s">
        <v>20</v>
      </c>
      <c r="AJ11" s="111"/>
      <c r="AK11" s="111"/>
      <c r="AL11" s="111"/>
      <c r="AM11" s="112"/>
      <c r="AN11" s="116" t="s">
        <v>21</v>
      </c>
      <c r="AO11" s="117"/>
      <c r="AP11" s="117"/>
      <c r="AQ11" s="118"/>
    </row>
    <row r="12" spans="1:43" ht="14.45" customHeight="1" x14ac:dyDescent="0.25">
      <c r="A12" s="65"/>
      <c r="B12" s="65"/>
      <c r="C12" s="65"/>
      <c r="D12" s="65"/>
      <c r="E12" s="65"/>
      <c r="F12" s="77"/>
      <c r="G12" s="77"/>
      <c r="H12" s="77"/>
      <c r="I12" s="77"/>
      <c r="J12" s="77"/>
      <c r="K12" s="77"/>
      <c r="L12" s="77"/>
      <c r="M12" s="77"/>
      <c r="N12" s="77"/>
      <c r="O12" s="77"/>
      <c r="P12" s="77"/>
      <c r="Q12" s="65"/>
      <c r="R12" s="65"/>
      <c r="S12" s="65"/>
      <c r="T12" s="95"/>
      <c r="U12" s="96"/>
      <c r="V12" s="96"/>
      <c r="W12" s="96"/>
      <c r="X12" s="97"/>
      <c r="Y12" s="101"/>
      <c r="Z12" s="102"/>
      <c r="AA12" s="102"/>
      <c r="AB12" s="102"/>
      <c r="AC12" s="103"/>
      <c r="AD12" s="107"/>
      <c r="AE12" s="108"/>
      <c r="AF12" s="108"/>
      <c r="AG12" s="108"/>
      <c r="AH12" s="109"/>
      <c r="AI12" s="113"/>
      <c r="AJ12" s="114"/>
      <c r="AK12" s="114"/>
      <c r="AL12" s="114"/>
      <c r="AM12" s="115"/>
      <c r="AN12" s="119"/>
      <c r="AO12" s="120"/>
      <c r="AP12" s="120"/>
      <c r="AQ12" s="121"/>
    </row>
    <row r="13" spans="1:43" ht="45" x14ac:dyDescent="0.25">
      <c r="A13" s="2" t="s">
        <v>22</v>
      </c>
      <c r="B13" s="2" t="s">
        <v>23</v>
      </c>
      <c r="C13" s="2" t="s">
        <v>24</v>
      </c>
      <c r="D13" s="2" t="s">
        <v>25</v>
      </c>
      <c r="E13" s="2" t="s">
        <v>26</v>
      </c>
      <c r="F13" s="17" t="s">
        <v>27</v>
      </c>
      <c r="G13" s="17" t="s">
        <v>28</v>
      </c>
      <c r="H13" s="17" t="s">
        <v>29</v>
      </c>
      <c r="I13" s="17" t="s">
        <v>30</v>
      </c>
      <c r="J13" s="17" t="s">
        <v>31</v>
      </c>
      <c r="K13" s="17" t="s">
        <v>32</v>
      </c>
      <c r="L13" s="17" t="s">
        <v>33</v>
      </c>
      <c r="M13" s="17" t="s">
        <v>34</v>
      </c>
      <c r="N13" s="17" t="s">
        <v>35</v>
      </c>
      <c r="O13" s="17" t="s">
        <v>36</v>
      </c>
      <c r="P13" s="17" t="s">
        <v>37</v>
      </c>
      <c r="Q13" s="2" t="s">
        <v>38</v>
      </c>
      <c r="R13" s="2" t="s">
        <v>39</v>
      </c>
      <c r="S13" s="2" t="s">
        <v>40</v>
      </c>
      <c r="T13" s="3" t="s">
        <v>41</v>
      </c>
      <c r="U13" s="3" t="s">
        <v>42</v>
      </c>
      <c r="V13" s="3" t="s">
        <v>43</v>
      </c>
      <c r="W13" s="3" t="s">
        <v>44</v>
      </c>
      <c r="X13" s="3" t="s">
        <v>45</v>
      </c>
      <c r="Y13" s="20" t="s">
        <v>41</v>
      </c>
      <c r="Z13" s="20" t="s">
        <v>42</v>
      </c>
      <c r="AA13" s="20" t="s">
        <v>43</v>
      </c>
      <c r="AB13" s="20" t="s">
        <v>44</v>
      </c>
      <c r="AC13" s="20" t="s">
        <v>45</v>
      </c>
      <c r="AD13" s="21" t="s">
        <v>41</v>
      </c>
      <c r="AE13" s="21" t="s">
        <v>42</v>
      </c>
      <c r="AF13" s="21" t="s">
        <v>43</v>
      </c>
      <c r="AG13" s="21" t="s">
        <v>44</v>
      </c>
      <c r="AH13" s="21" t="s">
        <v>45</v>
      </c>
      <c r="AI13" s="22" t="s">
        <v>41</v>
      </c>
      <c r="AJ13" s="22" t="s">
        <v>42</v>
      </c>
      <c r="AK13" s="22" t="s">
        <v>43</v>
      </c>
      <c r="AL13" s="22" t="s">
        <v>44</v>
      </c>
      <c r="AM13" s="22" t="s">
        <v>45</v>
      </c>
      <c r="AN13" s="4" t="s">
        <v>41</v>
      </c>
      <c r="AO13" s="4" t="s">
        <v>42</v>
      </c>
      <c r="AP13" s="4" t="s">
        <v>43</v>
      </c>
      <c r="AQ13" s="4" t="s">
        <v>44</v>
      </c>
    </row>
    <row r="14" spans="1:43" s="25" customFormat="1" ht="179.25" customHeight="1" x14ac:dyDescent="0.25">
      <c r="A14" s="122">
        <v>7</v>
      </c>
      <c r="B14" s="122" t="s">
        <v>46</v>
      </c>
      <c r="C14" s="19">
        <v>1</v>
      </c>
      <c r="D14" s="123" t="s">
        <v>47</v>
      </c>
      <c r="E14" s="124" t="s">
        <v>48</v>
      </c>
      <c r="F14" s="122" t="s">
        <v>49</v>
      </c>
      <c r="G14" s="122" t="s">
        <v>50</v>
      </c>
      <c r="H14" s="125" t="s">
        <v>51</v>
      </c>
      <c r="I14" s="124" t="s">
        <v>52</v>
      </c>
      <c r="J14" s="122" t="s">
        <v>53</v>
      </c>
      <c r="K14" s="126">
        <v>1</v>
      </c>
      <c r="L14" s="126">
        <v>1</v>
      </c>
      <c r="M14" s="126">
        <v>1</v>
      </c>
      <c r="N14" s="126">
        <v>1</v>
      </c>
      <c r="O14" s="127">
        <v>1</v>
      </c>
      <c r="P14" s="124" t="s">
        <v>54</v>
      </c>
      <c r="Q14" s="122" t="s">
        <v>55</v>
      </c>
      <c r="R14" s="122" t="s">
        <v>55</v>
      </c>
      <c r="S14" s="122" t="s">
        <v>56</v>
      </c>
      <c r="T14" s="48">
        <f t="shared" ref="T14:T18" si="0">K14</f>
        <v>1</v>
      </c>
      <c r="U14" s="49">
        <v>1</v>
      </c>
      <c r="V14" s="44">
        <f>IF(U14/T14&gt;100%,100%,U14/T14)</f>
        <v>1</v>
      </c>
      <c r="W14" s="39" t="s">
        <v>57</v>
      </c>
      <c r="X14" s="41" t="s">
        <v>58</v>
      </c>
      <c r="Y14" s="24">
        <f t="shared" ref="Y14:Y18" si="1">L14</f>
        <v>1</v>
      </c>
      <c r="Z14" s="18"/>
      <c r="AA14" s="18">
        <f>IF(Z14/Y14&gt;100%,100%,Z14/Y14)</f>
        <v>0</v>
      </c>
      <c r="AB14" s="18"/>
      <c r="AC14" s="18"/>
      <c r="AD14" s="24">
        <f t="shared" ref="AD14:AD18" si="2">M14</f>
        <v>1</v>
      </c>
      <c r="AE14" s="18"/>
      <c r="AF14" s="18">
        <f>IF(AE14/AD14&gt;100%,100%,AE14/AD14)</f>
        <v>0</v>
      </c>
      <c r="AG14" s="18"/>
      <c r="AH14" s="18"/>
      <c r="AI14" s="24">
        <f t="shared" ref="AI14:AI18" si="3">N14</f>
        <v>1</v>
      </c>
      <c r="AJ14" s="18"/>
      <c r="AK14" s="18">
        <f>IF(AJ14/AI14&gt;100%,100%,AJ14/AI14)</f>
        <v>0</v>
      </c>
      <c r="AL14" s="18"/>
      <c r="AM14" s="18"/>
      <c r="AN14" s="45">
        <f t="shared" ref="AN14:AN18" si="4">O14</f>
        <v>1</v>
      </c>
      <c r="AO14" s="46">
        <v>0.25</v>
      </c>
      <c r="AP14" s="47">
        <f>IF(AO14/AN14&gt;100%,100%,AO14/AN14)</f>
        <v>0.25</v>
      </c>
      <c r="AQ14" s="39" t="s">
        <v>57</v>
      </c>
    </row>
    <row r="15" spans="1:43" s="25" customFormat="1" ht="165" x14ac:dyDescent="0.25">
      <c r="A15" s="122">
        <v>7</v>
      </c>
      <c r="B15" s="122" t="s">
        <v>46</v>
      </c>
      <c r="C15" s="19">
        <v>2</v>
      </c>
      <c r="D15" s="123" t="s">
        <v>59</v>
      </c>
      <c r="E15" s="122" t="s">
        <v>48</v>
      </c>
      <c r="F15" s="128" t="s">
        <v>60</v>
      </c>
      <c r="G15" s="129" t="s">
        <v>61</v>
      </c>
      <c r="H15" s="125" t="s">
        <v>51</v>
      </c>
      <c r="I15" s="122" t="s">
        <v>62</v>
      </c>
      <c r="J15" s="129" t="s">
        <v>63</v>
      </c>
      <c r="K15" s="126">
        <v>0.25</v>
      </c>
      <c r="L15" s="126">
        <v>0.25</v>
      </c>
      <c r="M15" s="126">
        <v>0.25</v>
      </c>
      <c r="N15" s="126">
        <v>0.25</v>
      </c>
      <c r="O15" s="130">
        <v>1</v>
      </c>
      <c r="P15" s="122" t="s">
        <v>54</v>
      </c>
      <c r="Q15" s="129" t="s">
        <v>64</v>
      </c>
      <c r="R15" s="129" t="s">
        <v>64</v>
      </c>
      <c r="S15" s="129" t="s">
        <v>56</v>
      </c>
      <c r="T15" s="48">
        <v>0.25</v>
      </c>
      <c r="U15" s="50">
        <v>0.25</v>
      </c>
      <c r="V15" s="44">
        <f t="shared" ref="V15:V17" si="5">IF(U15/T15&gt;100%,100%,U15/T15)</f>
        <v>1</v>
      </c>
      <c r="W15" s="40" t="s">
        <v>65</v>
      </c>
      <c r="X15" s="42" t="s">
        <v>66</v>
      </c>
      <c r="Y15" s="24">
        <f t="shared" si="1"/>
        <v>0.25</v>
      </c>
      <c r="Z15" s="18"/>
      <c r="AA15" s="18">
        <f t="shared" ref="AA15:AA22" si="6">IF(Z15/Y15&gt;100%,100%,Z15/Y15)</f>
        <v>0</v>
      </c>
      <c r="AB15" s="18"/>
      <c r="AC15" s="18"/>
      <c r="AD15" s="24">
        <f t="shared" si="2"/>
        <v>0.25</v>
      </c>
      <c r="AE15" s="18"/>
      <c r="AF15" s="18">
        <f t="shared" ref="AF15:AF22" si="7">IF(AE15/AD15&gt;100%,100%,AE15/AD15)</f>
        <v>0</v>
      </c>
      <c r="AG15" s="18"/>
      <c r="AH15" s="18"/>
      <c r="AI15" s="24">
        <f t="shared" si="3"/>
        <v>0.25</v>
      </c>
      <c r="AJ15" s="18"/>
      <c r="AK15" s="18">
        <f t="shared" ref="AK15:AK22" si="8">IF(AJ15/AI15&gt;100%,100%,AJ15/AI15)</f>
        <v>0</v>
      </c>
      <c r="AL15" s="18"/>
      <c r="AM15" s="18"/>
      <c r="AN15" s="43">
        <f>O15</f>
        <v>1</v>
      </c>
      <c r="AO15" s="51">
        <f>U15</f>
        <v>0.25</v>
      </c>
      <c r="AP15" s="47">
        <f t="shared" ref="AP15:AP22" si="9">IF(AO15/AN15&gt;100%,100%,AO15/AN15)</f>
        <v>0.25</v>
      </c>
      <c r="AQ15" s="40" t="s">
        <v>65</v>
      </c>
    </row>
    <row r="16" spans="1:43" s="25" customFormat="1" ht="120" x14ac:dyDescent="0.25">
      <c r="A16" s="122">
        <v>7</v>
      </c>
      <c r="B16" s="122" t="s">
        <v>46</v>
      </c>
      <c r="C16" s="19">
        <v>3</v>
      </c>
      <c r="D16" s="123" t="s">
        <v>67</v>
      </c>
      <c r="E16" s="124" t="s">
        <v>68</v>
      </c>
      <c r="F16" s="124" t="s">
        <v>69</v>
      </c>
      <c r="G16" s="124" t="s">
        <v>70</v>
      </c>
      <c r="H16" s="124" t="s">
        <v>51</v>
      </c>
      <c r="I16" s="124" t="s">
        <v>52</v>
      </c>
      <c r="J16" s="124" t="s">
        <v>71</v>
      </c>
      <c r="K16" s="126">
        <v>0.5</v>
      </c>
      <c r="L16" s="126">
        <v>0.5</v>
      </c>
      <c r="M16" s="126">
        <v>0.5</v>
      </c>
      <c r="N16" s="126">
        <v>0.5</v>
      </c>
      <c r="O16" s="127">
        <v>0.5</v>
      </c>
      <c r="P16" s="122" t="s">
        <v>54</v>
      </c>
      <c r="Q16" s="124" t="s">
        <v>72</v>
      </c>
      <c r="R16" s="124" t="s">
        <v>73</v>
      </c>
      <c r="S16" s="129" t="s">
        <v>56</v>
      </c>
      <c r="T16" s="45">
        <f t="shared" si="0"/>
        <v>0.5</v>
      </c>
      <c r="U16" s="52">
        <v>1</v>
      </c>
      <c r="V16" s="44">
        <f t="shared" si="5"/>
        <v>1</v>
      </c>
      <c r="W16" s="40" t="s">
        <v>119</v>
      </c>
      <c r="X16" s="42" t="s">
        <v>74</v>
      </c>
      <c r="Y16" s="24">
        <f t="shared" si="1"/>
        <v>0.5</v>
      </c>
      <c r="Z16" s="18"/>
      <c r="AA16" s="18">
        <f t="shared" si="6"/>
        <v>0</v>
      </c>
      <c r="AB16" s="18"/>
      <c r="AC16" s="18"/>
      <c r="AD16" s="24">
        <f t="shared" si="2"/>
        <v>0.5</v>
      </c>
      <c r="AE16" s="18"/>
      <c r="AF16" s="18">
        <f t="shared" si="7"/>
        <v>0</v>
      </c>
      <c r="AG16" s="18"/>
      <c r="AH16" s="18"/>
      <c r="AI16" s="24">
        <f t="shared" si="3"/>
        <v>0.5</v>
      </c>
      <c r="AJ16" s="18"/>
      <c r="AK16" s="18">
        <f t="shared" si="8"/>
        <v>0</v>
      </c>
      <c r="AL16" s="18"/>
      <c r="AM16" s="18"/>
      <c r="AN16" s="45">
        <f t="shared" si="4"/>
        <v>0.5</v>
      </c>
      <c r="AO16" s="51">
        <v>0.125</v>
      </c>
      <c r="AP16" s="47">
        <f t="shared" si="9"/>
        <v>0.25</v>
      </c>
      <c r="AQ16" s="40" t="s">
        <v>119</v>
      </c>
    </row>
    <row r="17" spans="1:43" s="25" customFormat="1" ht="165" x14ac:dyDescent="0.25">
      <c r="A17" s="122">
        <v>7</v>
      </c>
      <c r="B17" s="122" t="s">
        <v>46</v>
      </c>
      <c r="C17" s="19">
        <v>4</v>
      </c>
      <c r="D17" s="123" t="s">
        <v>75</v>
      </c>
      <c r="E17" s="124" t="s">
        <v>48</v>
      </c>
      <c r="F17" s="124" t="s">
        <v>76</v>
      </c>
      <c r="G17" s="124" t="s">
        <v>77</v>
      </c>
      <c r="H17" s="131" t="s">
        <v>51</v>
      </c>
      <c r="I17" s="124" t="s">
        <v>62</v>
      </c>
      <c r="J17" s="124" t="s">
        <v>78</v>
      </c>
      <c r="K17" s="19">
        <v>0.5</v>
      </c>
      <c r="L17" s="143">
        <v>0.5</v>
      </c>
      <c r="M17" s="132" t="s">
        <v>79</v>
      </c>
      <c r="N17" s="132" t="s">
        <v>79</v>
      </c>
      <c r="O17" s="133">
        <f t="shared" ref="O17" si="10">SUM(K17:N17)</f>
        <v>1</v>
      </c>
      <c r="P17" s="124" t="s">
        <v>54</v>
      </c>
      <c r="Q17" s="124" t="s">
        <v>80</v>
      </c>
      <c r="R17" s="124" t="s">
        <v>80</v>
      </c>
      <c r="S17" s="122" t="s">
        <v>56</v>
      </c>
      <c r="T17" s="141">
        <v>0.5</v>
      </c>
      <c r="U17" s="142">
        <v>0.5</v>
      </c>
      <c r="V17" s="44">
        <f t="shared" si="5"/>
        <v>1</v>
      </c>
      <c r="W17" s="40" t="s">
        <v>120</v>
      </c>
      <c r="X17" s="42" t="s">
        <v>81</v>
      </c>
      <c r="Y17" s="24">
        <f t="shared" si="1"/>
        <v>0.5</v>
      </c>
      <c r="Z17" s="18"/>
      <c r="AA17" s="18">
        <f t="shared" si="6"/>
        <v>0</v>
      </c>
      <c r="AB17" s="18"/>
      <c r="AC17" s="18"/>
      <c r="AD17" s="24" t="str">
        <f t="shared" si="2"/>
        <v>No programada</v>
      </c>
      <c r="AE17" s="18"/>
      <c r="AF17" s="18" t="e">
        <f t="shared" si="7"/>
        <v>#VALUE!</v>
      </c>
      <c r="AG17" s="18"/>
      <c r="AH17" s="18"/>
      <c r="AI17" s="24" t="str">
        <f t="shared" si="3"/>
        <v>No programada</v>
      </c>
      <c r="AJ17" s="18"/>
      <c r="AK17" s="18" t="e">
        <f t="shared" si="8"/>
        <v>#VALUE!</v>
      </c>
      <c r="AL17" s="18"/>
      <c r="AM17" s="18"/>
      <c r="AN17" s="18">
        <f t="shared" si="4"/>
        <v>1</v>
      </c>
      <c r="AO17" s="18">
        <f>U17</f>
        <v>0.5</v>
      </c>
      <c r="AP17" s="47">
        <f t="shared" si="9"/>
        <v>0.5</v>
      </c>
      <c r="AQ17" s="40" t="s">
        <v>120</v>
      </c>
    </row>
    <row r="18" spans="1:43" s="25" customFormat="1" ht="162" customHeight="1" x14ac:dyDescent="0.25">
      <c r="A18" s="122">
        <v>7</v>
      </c>
      <c r="B18" s="122" t="s">
        <v>46</v>
      </c>
      <c r="C18" s="19">
        <v>5</v>
      </c>
      <c r="D18" s="123" t="s">
        <v>82</v>
      </c>
      <c r="E18" s="124" t="s">
        <v>68</v>
      </c>
      <c r="F18" s="124" t="s">
        <v>83</v>
      </c>
      <c r="G18" s="124" t="s">
        <v>84</v>
      </c>
      <c r="H18" s="131" t="s">
        <v>51</v>
      </c>
      <c r="I18" s="124" t="s">
        <v>52</v>
      </c>
      <c r="J18" s="124" t="s">
        <v>85</v>
      </c>
      <c r="K18" s="134">
        <v>0.8</v>
      </c>
      <c r="L18" s="134">
        <v>0.8</v>
      </c>
      <c r="M18" s="134">
        <v>0.8</v>
      </c>
      <c r="N18" s="134">
        <v>0.8</v>
      </c>
      <c r="O18" s="127">
        <v>0.8</v>
      </c>
      <c r="P18" s="124" t="s">
        <v>54</v>
      </c>
      <c r="Q18" s="124" t="s">
        <v>86</v>
      </c>
      <c r="R18" s="129" t="s">
        <v>87</v>
      </c>
      <c r="S18" s="129" t="s">
        <v>56</v>
      </c>
      <c r="T18" s="48">
        <f t="shared" si="0"/>
        <v>0.8</v>
      </c>
      <c r="U18" s="52">
        <v>0.85</v>
      </c>
      <c r="V18" s="44">
        <f>IF(U18/T18&gt;100%,100%,U18/T18)</f>
        <v>1</v>
      </c>
      <c r="W18" s="40" t="s">
        <v>88</v>
      </c>
      <c r="X18" s="42" t="s">
        <v>89</v>
      </c>
      <c r="Y18" s="24">
        <f t="shared" si="1"/>
        <v>0.8</v>
      </c>
      <c r="Z18" s="18"/>
      <c r="AA18" s="18">
        <f t="shared" si="6"/>
        <v>0</v>
      </c>
      <c r="AB18" s="18"/>
      <c r="AC18" s="18"/>
      <c r="AD18" s="24">
        <f t="shared" si="2"/>
        <v>0.8</v>
      </c>
      <c r="AE18" s="18"/>
      <c r="AF18" s="18">
        <f t="shared" si="7"/>
        <v>0</v>
      </c>
      <c r="AG18" s="18"/>
      <c r="AH18" s="18"/>
      <c r="AI18" s="24">
        <f t="shared" si="3"/>
        <v>0.8</v>
      </c>
      <c r="AJ18" s="18"/>
      <c r="AK18" s="18">
        <f t="shared" si="8"/>
        <v>0</v>
      </c>
      <c r="AL18" s="18"/>
      <c r="AM18" s="18"/>
      <c r="AN18" s="45">
        <f t="shared" si="4"/>
        <v>0.8</v>
      </c>
      <c r="AO18" s="51">
        <v>0.2</v>
      </c>
      <c r="AP18" s="47">
        <f t="shared" si="9"/>
        <v>0.25</v>
      </c>
      <c r="AQ18" s="144" t="s">
        <v>121</v>
      </c>
    </row>
    <row r="19" spans="1:43" s="140" customFormat="1" ht="15.75" x14ac:dyDescent="0.25">
      <c r="A19" s="135"/>
      <c r="B19" s="135"/>
      <c r="C19" s="135"/>
      <c r="D19" s="136" t="s">
        <v>90</v>
      </c>
      <c r="E19" s="135"/>
      <c r="F19" s="135"/>
      <c r="G19" s="135"/>
      <c r="H19" s="135"/>
      <c r="I19" s="135"/>
      <c r="J19" s="135"/>
      <c r="K19" s="137"/>
      <c r="L19" s="137"/>
      <c r="M19" s="137"/>
      <c r="N19" s="137"/>
      <c r="O19" s="137"/>
      <c r="P19" s="135"/>
      <c r="Q19" s="135"/>
      <c r="R19" s="135"/>
      <c r="S19" s="135"/>
      <c r="T19" s="137"/>
      <c r="U19" s="137"/>
      <c r="V19" s="138">
        <f>AVERAGE(V14:V18)*80%</f>
        <v>0.8</v>
      </c>
      <c r="W19" s="137"/>
      <c r="X19" s="137"/>
      <c r="Y19" s="137"/>
      <c r="Z19" s="137"/>
      <c r="AA19" s="137">
        <f>AVERAGE(AA14:AA18)*80%</f>
        <v>0</v>
      </c>
      <c r="AB19" s="137"/>
      <c r="AC19" s="137"/>
      <c r="AD19" s="137"/>
      <c r="AE19" s="137"/>
      <c r="AF19" s="137" t="e">
        <f>AVERAGE(AF14:AF18)*80%</f>
        <v>#VALUE!</v>
      </c>
      <c r="AG19" s="137"/>
      <c r="AH19" s="137"/>
      <c r="AI19" s="137"/>
      <c r="AJ19" s="137"/>
      <c r="AK19" s="137" t="e">
        <f>AVERAGE(AK14:AK18)*80%</f>
        <v>#VALUE!</v>
      </c>
      <c r="AL19" s="135"/>
      <c r="AM19" s="135"/>
      <c r="AN19" s="139"/>
      <c r="AO19" s="139"/>
      <c r="AP19" s="138">
        <f>AVERAGE(AP14:AP18)*80%</f>
        <v>0.24</v>
      </c>
      <c r="AQ19" s="135"/>
    </row>
    <row r="20" spans="1:43" s="25" customFormat="1" ht="105" x14ac:dyDescent="0.25">
      <c r="A20" s="29">
        <v>7</v>
      </c>
      <c r="B20" s="29" t="s">
        <v>46</v>
      </c>
      <c r="C20" s="30" t="s">
        <v>91</v>
      </c>
      <c r="D20" s="29" t="s">
        <v>92</v>
      </c>
      <c r="E20" s="29" t="s">
        <v>93</v>
      </c>
      <c r="F20" s="29" t="s">
        <v>94</v>
      </c>
      <c r="G20" s="29" t="s">
        <v>95</v>
      </c>
      <c r="H20" s="29" t="s">
        <v>96</v>
      </c>
      <c r="I20" s="31" t="s">
        <v>52</v>
      </c>
      <c r="J20" s="29" t="s">
        <v>94</v>
      </c>
      <c r="K20" s="32" t="s">
        <v>79</v>
      </c>
      <c r="L20" s="33">
        <v>0.8</v>
      </c>
      <c r="M20" s="32" t="s">
        <v>79</v>
      </c>
      <c r="N20" s="33">
        <v>0.8</v>
      </c>
      <c r="O20" s="34">
        <v>0.8</v>
      </c>
      <c r="P20" s="29" t="s">
        <v>54</v>
      </c>
      <c r="Q20" s="29" t="s">
        <v>97</v>
      </c>
      <c r="R20" s="29" t="s">
        <v>98</v>
      </c>
      <c r="S20" s="35" t="s">
        <v>99</v>
      </c>
      <c r="T20" s="54" t="str">
        <f>K20</f>
        <v>No programada</v>
      </c>
      <c r="U20" s="55">
        <v>0</v>
      </c>
      <c r="V20" s="56" t="s">
        <v>116</v>
      </c>
      <c r="W20" s="57" t="s">
        <v>79</v>
      </c>
      <c r="X20" s="23"/>
      <c r="Y20" s="24">
        <f>L20</f>
        <v>0.8</v>
      </c>
      <c r="Z20" s="23"/>
      <c r="AA20" s="18">
        <f t="shared" si="6"/>
        <v>0</v>
      </c>
      <c r="AB20" s="23"/>
      <c r="AC20" s="23"/>
      <c r="AD20" s="24" t="str">
        <f>M20</f>
        <v>No programada</v>
      </c>
      <c r="AE20" s="23"/>
      <c r="AF20" s="18" t="e">
        <f t="shared" si="7"/>
        <v>#VALUE!</v>
      </c>
      <c r="AG20" s="23"/>
      <c r="AH20" s="23"/>
      <c r="AI20" s="24">
        <f>N20</f>
        <v>0.8</v>
      </c>
      <c r="AJ20" s="23"/>
      <c r="AK20" s="18">
        <f t="shared" si="8"/>
        <v>0</v>
      </c>
      <c r="AL20" s="23"/>
      <c r="AM20" s="23"/>
      <c r="AN20" s="54">
        <f>O20</f>
        <v>0.8</v>
      </c>
      <c r="AO20" s="55">
        <f>U20</f>
        <v>0</v>
      </c>
      <c r="AP20" s="56">
        <f t="shared" si="9"/>
        <v>0</v>
      </c>
      <c r="AQ20" s="57" t="s">
        <v>79</v>
      </c>
    </row>
    <row r="21" spans="1:43" s="25" customFormat="1" ht="105" x14ac:dyDescent="0.25">
      <c r="A21" s="29">
        <v>7</v>
      </c>
      <c r="B21" s="29" t="s">
        <v>46</v>
      </c>
      <c r="C21" s="30" t="s">
        <v>100</v>
      </c>
      <c r="D21" s="29" t="s">
        <v>101</v>
      </c>
      <c r="E21" s="29" t="s">
        <v>93</v>
      </c>
      <c r="F21" s="29" t="s">
        <v>102</v>
      </c>
      <c r="G21" s="29" t="s">
        <v>103</v>
      </c>
      <c r="H21" s="29" t="s">
        <v>104</v>
      </c>
      <c r="I21" s="31" t="s">
        <v>62</v>
      </c>
      <c r="J21" s="29" t="s">
        <v>102</v>
      </c>
      <c r="K21" s="33">
        <v>0</v>
      </c>
      <c r="L21" s="33">
        <v>0.25</v>
      </c>
      <c r="M21" s="33">
        <v>0.65</v>
      </c>
      <c r="N21" s="33">
        <v>0.1</v>
      </c>
      <c r="O21" s="34">
        <v>1</v>
      </c>
      <c r="P21" s="29" t="s">
        <v>54</v>
      </c>
      <c r="Q21" s="29" t="s">
        <v>105</v>
      </c>
      <c r="R21" s="35" t="s">
        <v>106</v>
      </c>
      <c r="S21" s="35" t="s">
        <v>99</v>
      </c>
      <c r="T21" s="58">
        <f>K21</f>
        <v>0</v>
      </c>
      <c r="U21" s="55">
        <v>0</v>
      </c>
      <c r="V21" s="56" t="s">
        <v>116</v>
      </c>
      <c r="W21" s="57" t="s">
        <v>79</v>
      </c>
      <c r="X21" s="23"/>
      <c r="Y21" s="24">
        <f>L21</f>
        <v>0.25</v>
      </c>
      <c r="Z21" s="23"/>
      <c r="AA21" s="18">
        <f t="shared" si="6"/>
        <v>0</v>
      </c>
      <c r="AB21" s="23"/>
      <c r="AC21" s="23"/>
      <c r="AD21" s="24">
        <f>M21</f>
        <v>0.65</v>
      </c>
      <c r="AE21" s="23"/>
      <c r="AF21" s="18">
        <f t="shared" si="7"/>
        <v>0</v>
      </c>
      <c r="AG21" s="23"/>
      <c r="AH21" s="23"/>
      <c r="AI21" s="24">
        <f>N21</f>
        <v>0.1</v>
      </c>
      <c r="AJ21" s="23"/>
      <c r="AK21" s="18">
        <f t="shared" si="8"/>
        <v>0</v>
      </c>
      <c r="AL21" s="23"/>
      <c r="AM21" s="23"/>
      <c r="AN21" s="54">
        <f>O21</f>
        <v>1</v>
      </c>
      <c r="AO21" s="55">
        <f>U21</f>
        <v>0</v>
      </c>
      <c r="AP21" s="56">
        <f t="shared" si="9"/>
        <v>0</v>
      </c>
      <c r="AQ21" s="57" t="s">
        <v>79</v>
      </c>
    </row>
    <row r="22" spans="1:43" s="25" customFormat="1" ht="120" x14ac:dyDescent="0.25">
      <c r="A22" s="36">
        <v>7</v>
      </c>
      <c r="B22" s="37" t="s">
        <v>46</v>
      </c>
      <c r="C22" s="36" t="s">
        <v>107</v>
      </c>
      <c r="D22" s="37" t="s">
        <v>108</v>
      </c>
      <c r="E22" s="37" t="s">
        <v>93</v>
      </c>
      <c r="F22" s="37" t="s">
        <v>109</v>
      </c>
      <c r="G22" s="37" t="s">
        <v>110</v>
      </c>
      <c r="H22" s="36" t="s">
        <v>51</v>
      </c>
      <c r="I22" s="38" t="s">
        <v>62</v>
      </c>
      <c r="J22" s="37" t="s">
        <v>109</v>
      </c>
      <c r="K22" s="38">
        <v>0</v>
      </c>
      <c r="L22" s="38">
        <v>1</v>
      </c>
      <c r="M22" s="38">
        <v>1</v>
      </c>
      <c r="N22" s="38">
        <v>0</v>
      </c>
      <c r="O22" s="38">
        <v>2</v>
      </c>
      <c r="P22" s="37" t="s">
        <v>54</v>
      </c>
      <c r="Q22" s="37" t="s">
        <v>111</v>
      </c>
      <c r="R22" s="37" t="s">
        <v>111</v>
      </c>
      <c r="S22" s="37" t="s">
        <v>112</v>
      </c>
      <c r="T22" s="59">
        <f>K22</f>
        <v>0</v>
      </c>
      <c r="U22" s="60">
        <v>0</v>
      </c>
      <c r="V22" s="56" t="s">
        <v>116</v>
      </c>
      <c r="W22" s="57" t="s">
        <v>79</v>
      </c>
      <c r="X22" s="23"/>
      <c r="Y22" s="24">
        <f>L22</f>
        <v>1</v>
      </c>
      <c r="Z22" s="23"/>
      <c r="AA22" s="18">
        <f t="shared" si="6"/>
        <v>0</v>
      </c>
      <c r="AB22" s="23"/>
      <c r="AC22" s="23"/>
      <c r="AD22" s="24">
        <f>M22</f>
        <v>1</v>
      </c>
      <c r="AE22" s="23"/>
      <c r="AF22" s="18">
        <f t="shared" si="7"/>
        <v>0</v>
      </c>
      <c r="AG22" s="23"/>
      <c r="AH22" s="23"/>
      <c r="AI22" s="24">
        <f>N22</f>
        <v>0</v>
      </c>
      <c r="AJ22" s="23"/>
      <c r="AK22" s="18" t="e">
        <f t="shared" si="8"/>
        <v>#DIV/0!</v>
      </c>
      <c r="AL22" s="23"/>
      <c r="AM22" s="23"/>
      <c r="AN22" s="63">
        <f>O22</f>
        <v>2</v>
      </c>
      <c r="AO22" s="59">
        <f>U22</f>
        <v>0</v>
      </c>
      <c r="AP22" s="56">
        <f t="shared" si="9"/>
        <v>0</v>
      </c>
      <c r="AQ22" s="57" t="s">
        <v>79</v>
      </c>
    </row>
    <row r="23" spans="1:43" s="5" customFormat="1" ht="15.75" x14ac:dyDescent="0.25">
      <c r="A23" s="10"/>
      <c r="B23" s="10"/>
      <c r="C23" s="10"/>
      <c r="D23" s="11" t="s">
        <v>113</v>
      </c>
      <c r="E23" s="11"/>
      <c r="F23" s="11"/>
      <c r="G23" s="11"/>
      <c r="H23" s="11"/>
      <c r="I23" s="11"/>
      <c r="J23" s="11"/>
      <c r="K23" s="12"/>
      <c r="L23" s="12"/>
      <c r="M23" s="12"/>
      <c r="N23" s="12"/>
      <c r="O23" s="12"/>
      <c r="P23" s="11"/>
      <c r="Q23" s="10"/>
      <c r="R23" s="10"/>
      <c r="S23" s="10"/>
      <c r="T23" s="12"/>
      <c r="U23" s="12"/>
      <c r="V23" s="61">
        <v>0.2</v>
      </c>
      <c r="W23" s="10"/>
      <c r="X23" s="10"/>
      <c r="Y23" s="12"/>
      <c r="Z23" s="12"/>
      <c r="AA23" s="13">
        <f>AVERAGE(AA20:AA22)*20%</f>
        <v>0</v>
      </c>
      <c r="AB23" s="10"/>
      <c r="AC23" s="10"/>
      <c r="AD23" s="12"/>
      <c r="AE23" s="12"/>
      <c r="AF23" s="13" t="e">
        <f>AVERAGE(AF20:AF22)*20%</f>
        <v>#VALUE!</v>
      </c>
      <c r="AG23" s="10"/>
      <c r="AH23" s="10"/>
      <c r="AI23" s="12"/>
      <c r="AJ23" s="12"/>
      <c r="AK23" s="13" t="e">
        <f>AVERAGE(AK20:AK22)*20%</f>
        <v>#DIV/0!</v>
      </c>
      <c r="AL23" s="10"/>
      <c r="AM23" s="10"/>
      <c r="AN23" s="14"/>
      <c r="AO23" s="14"/>
      <c r="AP23" s="53">
        <f>AVERAGE(AP20:AP22)</f>
        <v>0</v>
      </c>
      <c r="AQ23" s="10"/>
    </row>
    <row r="24" spans="1:43" s="9" customFormat="1" ht="18.75" x14ac:dyDescent="0.3">
      <c r="A24" s="6"/>
      <c r="B24" s="6"/>
      <c r="C24" s="6"/>
      <c r="D24" s="7" t="s">
        <v>114</v>
      </c>
      <c r="E24" s="6"/>
      <c r="F24" s="6"/>
      <c r="G24" s="6"/>
      <c r="H24" s="6"/>
      <c r="I24" s="6"/>
      <c r="J24" s="6"/>
      <c r="K24" s="8"/>
      <c r="L24" s="8"/>
      <c r="M24" s="8"/>
      <c r="N24" s="8"/>
      <c r="O24" s="8"/>
      <c r="P24" s="6"/>
      <c r="Q24" s="6"/>
      <c r="R24" s="6"/>
      <c r="S24" s="6"/>
      <c r="T24" s="8"/>
      <c r="U24" s="8"/>
      <c r="V24" s="62">
        <f>V19+V23</f>
        <v>1</v>
      </c>
      <c r="W24" s="6"/>
      <c r="X24" s="6"/>
      <c r="Y24" s="8"/>
      <c r="Z24" s="8"/>
      <c r="AA24" s="16">
        <f>AA19+AA23</f>
        <v>0</v>
      </c>
      <c r="AB24" s="6"/>
      <c r="AC24" s="6"/>
      <c r="AD24" s="8"/>
      <c r="AE24" s="8"/>
      <c r="AF24" s="16" t="e">
        <f>AF19+AF23</f>
        <v>#VALUE!</v>
      </c>
      <c r="AG24" s="6"/>
      <c r="AH24" s="6"/>
      <c r="AI24" s="8"/>
      <c r="AJ24" s="8"/>
      <c r="AK24" s="16" t="e">
        <f>AK19+AK23</f>
        <v>#VALUE!</v>
      </c>
      <c r="AL24" s="6"/>
      <c r="AM24" s="6"/>
      <c r="AN24" s="15"/>
      <c r="AO24" s="15"/>
      <c r="AP24" s="64">
        <f>AP19+AP23</f>
        <v>0.24</v>
      </c>
      <c r="AQ24" s="6"/>
    </row>
  </sheetData>
  <mergeCells count="20">
    <mergeCell ref="T11:X12"/>
    <mergeCell ref="Y11:AC12"/>
    <mergeCell ref="AD11:AH12"/>
    <mergeCell ref="AI11:AM12"/>
    <mergeCell ref="AN11:AQ12"/>
    <mergeCell ref="A11:B12"/>
    <mergeCell ref="A1:J1"/>
    <mergeCell ref="K1:O1"/>
    <mergeCell ref="C11:E12"/>
    <mergeCell ref="F11:P12"/>
    <mergeCell ref="A4:B8"/>
    <mergeCell ref="C4:D8"/>
    <mergeCell ref="A2:O2"/>
    <mergeCell ref="G9:J9"/>
    <mergeCell ref="Q11:S12"/>
    <mergeCell ref="E4:J4"/>
    <mergeCell ref="G5:J5"/>
    <mergeCell ref="G6:J6"/>
    <mergeCell ref="G7:J7"/>
    <mergeCell ref="G8:J8"/>
  </mergeCells>
  <dataValidations count="1">
    <dataValidation allowBlank="1" showInputMessage="1" showErrorMessage="1" error="Escriba un texto " promptTitle="Cualquier contenido" sqref="E13 E3:E5 E8:E10" xr:uid="{AB2F453D-9BA8-4F99-93AD-20B9F2FA7BA6}"/>
  </dataValidations>
  <pageMargins left="0.7" right="0.7" top="0.75" bottom="0.75" header="0.3" footer="0.3"/>
  <pageSetup paperSize="9" orientation="portrait" r:id="rId1"/>
  <ignoredErrors>
    <ignoredError sqref="V19 AP19"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E11:E12 E19 E23:E1048576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115</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documentManagement/types"/>
    <ds:schemaRef ds:uri="http://purl.org/dc/elements/1.1/"/>
    <ds:schemaRef ds:uri="d6eaa91c-3afb-4015-aba1-5ff992c1a5ca"/>
    <ds:schemaRef ds:uri="4d1d2e24-7be0-47eb-a1db-99cc6d75caff"/>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2023-05-04T13:30:05Z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