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OFICINA DE PLANEACION/39. Planes de gestion Rvdos/Ajustados NC/"/>
    </mc:Choice>
  </mc:AlternateContent>
  <xr:revisionPtr revIDLastSave="213" documentId="8_{F5D110BE-D0E1-44B4-BE05-FB28665D2937}" xr6:coauthVersionLast="47" xr6:coauthVersionMax="47" xr10:uidLastSave="{8E2E9353-18CA-42E1-A6BB-6565ADC2B8B8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7" i="1" l="1"/>
  <c r="AO16" i="1"/>
  <c r="AP17" i="1"/>
  <c r="AP16" i="1"/>
  <c r="AP14" i="1"/>
  <c r="AO14" i="1"/>
  <c r="AO22" i="1"/>
  <c r="AP22" i="1" s="1"/>
  <c r="AN22" i="1"/>
  <c r="AN20" i="1"/>
  <c r="U17" i="1"/>
  <c r="V17" i="1" s="1"/>
  <c r="U15" i="1"/>
  <c r="V15" i="1" s="1"/>
  <c r="U18" i="1"/>
  <c r="AO18" i="1" s="1"/>
  <c r="AP18" i="1" s="1"/>
  <c r="T18" i="1"/>
  <c r="V18" i="1" s="1"/>
  <c r="U16" i="1"/>
  <c r="O21" i="1"/>
  <c r="AN21" i="1" s="1"/>
  <c r="AP21" i="1" s="1"/>
  <c r="AI22" i="1"/>
  <c r="AD22" i="1"/>
  <c r="AF22" i="1" s="1"/>
  <c r="Y22" i="1"/>
  <c r="AA22" i="1" s="1"/>
  <c r="AI21" i="1"/>
  <c r="AK21" i="1" s="1"/>
  <c r="AK23" i="1" s="1"/>
  <c r="AD21" i="1"/>
  <c r="AF21" i="1" s="1"/>
  <c r="Y21" i="1"/>
  <c r="AA21" i="1" s="1"/>
  <c r="V21" i="1"/>
  <c r="V23" i="1" s="1"/>
  <c r="AI20" i="1"/>
  <c r="AK20" i="1" s="1"/>
  <c r="AD20" i="1"/>
  <c r="Y20" i="1"/>
  <c r="AA20" i="1" s="1"/>
  <c r="T20" i="1"/>
  <c r="T17" i="1"/>
  <c r="T16" i="1"/>
  <c r="V16" i="1" s="1"/>
  <c r="T15" i="1"/>
  <c r="T14" i="1"/>
  <c r="V14" i="1" s="1"/>
  <c r="V19" i="1" s="1"/>
  <c r="AI14" i="1"/>
  <c r="AK14" i="1" s="1"/>
  <c r="AI18" i="1"/>
  <c r="AK18" i="1" s="1"/>
  <c r="AI17" i="1"/>
  <c r="AK17" i="1" s="1"/>
  <c r="AI16" i="1"/>
  <c r="AK16" i="1" s="1"/>
  <c r="AI15" i="1"/>
  <c r="AK15" i="1" s="1"/>
  <c r="AD18" i="1"/>
  <c r="AF18" i="1" s="1"/>
  <c r="AD17" i="1"/>
  <c r="AF17" i="1" s="1"/>
  <c r="AD16" i="1"/>
  <c r="AF16" i="1" s="1"/>
  <c r="AD15" i="1"/>
  <c r="AF15" i="1" s="1"/>
  <c r="AD14" i="1"/>
  <c r="AF14" i="1"/>
  <c r="AA18" i="1"/>
  <c r="Y17" i="1"/>
  <c r="AA17" i="1" s="1"/>
  <c r="Y16" i="1"/>
  <c r="AA16" i="1" s="1"/>
  <c r="Y15" i="1"/>
  <c r="AA15" i="1" s="1"/>
  <c r="Y14" i="1"/>
  <c r="AA14" i="1" s="1"/>
  <c r="AP23" i="1" l="1"/>
  <c r="AA23" i="1"/>
  <c r="AO15" i="1"/>
  <c r="AP15" i="1" s="1"/>
  <c r="AF23" i="1"/>
  <c r="AP19" i="1"/>
  <c r="AP24" i="1" s="1"/>
  <c r="AK19" i="1"/>
  <c r="AK24" i="1" s="1"/>
  <c r="AF19" i="1"/>
  <c r="V24" i="1"/>
  <c r="AA19" i="1"/>
  <c r="AA24" i="1" s="1"/>
  <c r="AF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3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3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3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3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3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3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3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3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3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3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3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3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3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3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3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3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3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3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3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3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3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3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3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3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3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3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3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3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3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3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3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3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3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3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3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3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3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3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3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3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3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3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9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3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4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<sst xmlns="http://schemas.openxmlformats.org/spreadsheetml/2006/main" count="203" uniqueCount="136">
  <si>
    <r>
      <rPr>
        <b/>
        <sz val="14"/>
        <color rgb="FF000000"/>
        <rFont val="Calibri Light"/>
        <family val="2"/>
      </rPr>
      <t xml:space="preserve">FORMULACIÓN Y SEGUIMIENTO PLANES DE GESTIÓN NIVEL CENTRAL
</t>
    </r>
    <r>
      <rPr>
        <b/>
        <sz val="11"/>
        <color rgb="FF000000"/>
        <rFont val="Calibri Light"/>
        <family val="2"/>
      </rPr>
      <t xml:space="preserve">PROCESO  </t>
    </r>
    <r>
      <rPr>
        <b/>
        <sz val="11"/>
        <color rgb="FF000000"/>
        <rFont val="Calibri Light"/>
        <family val="2"/>
      </rPr>
      <t>GESTIÓN JURÍDICA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</si>
  <si>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</si>
  <si>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</si>
  <si>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</si>
  <si>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DIRECCIÓN JURÍDICA</t>
  </si>
  <si>
    <t>CONTROL DE CAMBIOS</t>
  </si>
  <si>
    <t>VERSIÓN</t>
  </si>
  <si>
    <t>FECHA</t>
  </si>
  <si>
    <t>DESCRIPCIÓN DE LA MODIFICACIÓN</t>
  </si>
  <si>
    <t>27 de enero de 2023</t>
  </si>
  <si>
    <t>Publicación del plan de gestión aprobado. Caso HOLA: 292046</t>
  </si>
  <si>
    <t>14 de marzo de 2023</t>
  </si>
  <si>
    <t xml:space="preserve">Se modifica la programación trimestral de la meta transversal No. 2 "Actualizar el 100% de los documentos del proceso conforme al plan de trabajo definido", de acuerdo con el memorando presentado por la Dirección Jurídica mediante memorando No. 20231800049673. Caso Hola No. 309328. 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</si>
  <si>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</si>
  <si>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</si>
  <si>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</si>
  <si>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</si>
  <si>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</si>
  <si>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</si>
  <si>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</si>
  <si>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</si>
  <si>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</si>
  <si>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</si>
  <si>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</si>
  <si>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</si>
  <si>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</si>
  <si>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</si>
  <si>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</si>
  <si>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</si>
  <si>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</si>
  <si>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</si>
  <si>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</si>
  <si>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</si>
  <si>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</si>
  <si>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</si>
  <si>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</si>
  <si>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</si>
  <si>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</si>
  <si>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</si>
  <si>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</si>
  <si>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</si>
  <si>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</si>
  <si>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</si>
  <si>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</si>
  <si>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</si>
  <si>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</si>
  <si>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 gestión institucional aumentando las capacidades de la entidad para la planeación, seguimiento y ejecución de sus metas y recursos, y la gestión del talento humano.</t>
  </si>
  <si>
    <t>1</t>
  </si>
  <si>
    <t xml:space="preserve">Sustanciar el 100% de los actos administrativos de segunda instancia en materia disciplinaria que sean competencia del Secretario (a) Distrital de Gobierno. 
Nota: esta meta se incluye en virtud de las competencias de la Dirección Jurídica para facilitar su gestión y reporte. </t>
  </si>
  <si>
    <t>Gestión</t>
  </si>
  <si>
    <t>Porcentaje  de actos administrativos de segunda instancia en materia disciplinaria sustanciados</t>
  </si>
  <si>
    <t>(# total de actos administrativos de segunda instancia en materia disciplinaria de la Dirección  Jurídica sustanciados) / ( # total de actos administrativos de segunda instancia en materia disciplinaria requeridos para sustanciación)*100</t>
  </si>
  <si>
    <t>Constante</t>
  </si>
  <si>
    <t xml:space="preserve">Porcentaje de Actos administrativos de segunda instancia en materia disciplinaria sustanciados </t>
  </si>
  <si>
    <t>EFICACIA</t>
  </si>
  <si>
    <t>Reporte de sustanciación de actos administrativos disciplinarios de segunda instancia</t>
  </si>
  <si>
    <t xml:space="preserve">1.Aplicativo de Gestión Documental.
2. Informe Actos Administrativos de Segunda Instancia en Materia Disciplinaria Sustanciados </t>
  </si>
  <si>
    <t xml:space="preserve">Dirección Jurídica
</t>
  </si>
  <si>
    <t xml:space="preserve">Durante el período evaluado se tramitaron un total de 6 Resoluciones de asuntos disciplinarios de segunda instancia de las cuales 5 fueron de apelación, archivo y terminación de la actuación, la restante prorrogó una suspensión provisional. 
Adicionalmente se produjo un auto que corre traslado de la investigación. </t>
  </si>
  <si>
    <t>Se adjunta matriz con los numeros y asuntos de los actos administrativos. Por la confidencialidad y reserva de los datos personales de los disciplinados no se adjunta integramente los documentos</t>
  </si>
  <si>
    <t>2</t>
  </si>
  <si>
    <t>Representar el 100% de los procesos judiciales, extrajudiciales y actuaciones administrativas debidamente notificadas a la Dirección Jurídica de conformidad con las facultades y en los términos establecidos en la normatividad vigente.</t>
  </si>
  <si>
    <t>Porcentaje de procesos, diligencias y solicitudes de representación judicial y extrajudicial  atendidas</t>
  </si>
  <si>
    <t>(# Total de procesos atendidos / # de procesos  judiciales, extrajudiciales y administrativos debidamente notificados) * 100</t>
  </si>
  <si>
    <t>Porcentaje de procesos y actuaciones  atendidos</t>
  </si>
  <si>
    <t xml:space="preserve">Reporte de acciones sobre los procesos judiciales, extrajudiciales y actuaciones administrativas </t>
  </si>
  <si>
    <t>1.Informes de gestión trimestrales que remiten los abogados.
2.SIPROJ. 
3. Rama Judicial (En los que aplica).
4.Aplicativo de Gestión Documental
5. Outlook</t>
  </si>
  <si>
    <t xml:space="preserve">Dirección Jurídica - Grupo de   Representación Judicial y extrajudicial. </t>
  </si>
  <si>
    <t>En el período analizado se adelantaron más de 327 acciones o diligencias de carácter judicial. 
Se contestaron 16 demandas, se instauraron 2             y se recbieron 6
Los apoderados de la entidad asistieron a 35 audiencias, se hicieron 3 alegatos y se otorgaron 93 poderes para representar a la entidad en diversos procesos judiciales</t>
  </si>
  <si>
    <t>Se adjunta matriz con las diferentes tipologías de acciones, trámites y gestiones adelantadas, así como soportes individualizados de las actuaciones y decisiones obtenidas en algunos procesos judiciales</t>
  </si>
  <si>
    <t>3</t>
  </si>
  <si>
    <t>Tramitar el 100% de las tutelas remitidas a la Dirección Jurídica, notificadas o recibidas a través del AGD en los términos establecidos por el juzgado de origen.</t>
  </si>
  <si>
    <t xml:space="preserve">Porcentaje de tutelas tramitadas en los términos otorgados. </t>
  </si>
  <si>
    <t>(# Total de tutelas tramitadas en los términos establecidos por el juzgado)  / # Total de tutelas notificadas o recibidas por la Dirección Jurídica) * 100</t>
  </si>
  <si>
    <t>Porcentaje de tutelas tramitadas en los términos establecidos por el juzgado</t>
  </si>
  <si>
    <t xml:space="preserve">Reporte de tutelas tramitadas por la Dirección Jurídica </t>
  </si>
  <si>
    <t>1: Tabla de Excel 
2. SIPROJ
3. Aplicativo de Gestión Documental 
4. Outlook</t>
  </si>
  <si>
    <t xml:space="preserve">
Dirección Jurídica - Grupo funcional de   Representación Judicial y extrajudicial ( Tutelas)</t>
  </si>
  <si>
    <t xml:space="preserve">En el período analizado se recibieron 561 acciones de tutela, completando alrededor de 6 tutelas recibidas diariamente (en promedio).
La mayor parte de las acciones impetradas invocaron el Derecho de Petición (44% del totalen conexión con otros derechos) y (el 23% del total invocandolo individualmente). 
El 34% de estas acciones invocaron el amparo del Derecho al Debido Proceso en conexión con el derecho al acceso a la justicia, el derecho de petición, el derecho a la vida y a la igualdad.
Un 14% de las tutelas recibidas concentraron el Derecho a la Vida articulado con el minimo vital y la dignidad humana
</t>
  </si>
  <si>
    <t>Se adjunta matriz filtrada con los datos de las Tutelas:
Juzgado de procedencia
Radicado de Orfeo
Accionante
Derecho Invocado
Término
ID para consulta en SIPROJ</t>
  </si>
  <si>
    <t xml:space="preserve">En el período analizado se recibieron 561 acciones de tutela, completando alrededor de 6 tutelas recibidas diariamente (en promedio).
La mayor parte de las acciones impetradas invocaron el Derecho de Petición (44% del totalen conexión con otros derechos) y (el 23% del total invocandolo individualmente). 
El 34% de estas acciones invocaron el amparo del Derecho al Debido Proceso en conexión con el derecho al acceso a la justicia, el derecho de petición, el derecho a la vida y a la igualdad. 
Un 14% de las tutelas recibidas concentraron el Derecho a la Vida articulado con el minimo vital y la dignidad humana
</t>
  </si>
  <si>
    <t>4</t>
  </si>
  <si>
    <t>Tramitar 100% de solicitudes, como conceptos, derechos de petición y viabilidades jurídicas, solicitados a la Dirección Jurídica que sean competencia del Secretario (a) Distrital de Gobierno</t>
  </si>
  <si>
    <t xml:space="preserve">Porcentaje de respuesta  solicitudes, como conceptos, derechos de petición y viabilidades jurídicas, en los términos establecidos. </t>
  </si>
  <si>
    <t>(# Total de  solicitudes, como conceptos, derechos de petición y viabilidades jurídicas con respuesta de fondo en los términos establecidos por la Ley 1755 de 2015/ # Total de  solicitudes, como conceptos, derechos de petición y viabilidades jurídicas recibidas que sean de competencia de la Dirección  Jurídica)*100</t>
  </si>
  <si>
    <t>Porcentaje de solicitudes atendidas  en los términos establecidos por la Ley 1755 de 2015 con respuesta de fondo</t>
  </si>
  <si>
    <t>Reporte de solicitudes tramitadas por la Dirección Jurídica</t>
  </si>
  <si>
    <t xml:space="preserve">
1. Aplicativo de Gestión Documental. 
2. Outlook Puntos de Control y revisión a través de Correo electrónico
</t>
  </si>
  <si>
    <t>Dirección Jurídica - Grupo funcional (Conceptos)</t>
  </si>
  <si>
    <t xml:space="preserve">En el período analizado se atendieron un total de 105 trámites diferentes , de los cuales el 28% correspondió a solicitudes de VIABILIDAD JURIDICA DE ACTOS ADMINISTRATIVOS, seguidos en un 23% de DERECHOS DE PETICION.
Los pronunciamientos sobre IMPEDIMENTOS Y RECUSACIONES, ACUERDOS LOCALES Y  CONCEPTOS-CONSULTAS JURÍDICAS representaron  el 18% del total de solicitudes recibidas. </t>
  </si>
  <si>
    <t>Se adjunta consolidado de Solicitudes del Trimestre, así como la discriminación por MES y por cada PROFESIONAL asignado al grupo de Conceptos</t>
  </si>
  <si>
    <t>5</t>
  </si>
  <si>
    <t xml:space="preserve">Resolver con aprobación o negación el 100% de las solicitudes de autorización para la realización de actividades de aglomeración de público de alta o media complejidad, planeadas para realizarse en el Distrito Capital, previa evaluación del cumplimiento de la totalidad de los requerimientos legales definidos en la normatividad vigente. 
Nota: esta meta se incluye en virtud de las competencias de la Dirección Jurídica para facilitar su gestión y reporte. </t>
  </si>
  <si>
    <t>Porcentaje de Resoluciones de Aprobación/Negación de autorización para la realización de aglomeraciones de público</t>
  </si>
  <si>
    <t>(# de Resoluciones de Aprobación y Negación de aglomeraciones de público / # Total de solicitudes  de autorización para la realización de actividades de aglomeración de público recibidas)*100</t>
  </si>
  <si>
    <t>Porcentaje de resoluciones de aprobación de aglomeraciones de público emitidas
Porcentaje de resoluciones de negación de aglomeraciones de público emitidas</t>
  </si>
  <si>
    <t>Soportes, matriz de resoluciones de aprobacion y negación, consecutivos o seriales de radicados de comunicación sobre solicitudes de aglomeración</t>
  </si>
  <si>
    <t>1. Aplicativo de Gestión Documental
2. Matriz y detalles de información consolidada sobre las solicitudes de aglomeraciones</t>
  </si>
  <si>
    <t>Dirección Jurídica - Grupo Funcional de Aglomeraciones</t>
  </si>
  <si>
    <t xml:space="preserve">En el período analizado se adelantaron 303 trámites cuyo resultado fue un acto administrativo (Resolución) en tres sentidos: APROBACION - MODIFICACIÓN -  NEGACION - REPOSICION. 
La composición de esos trámites se produjo de la siguiente manera:
1. Un 11% correspondieron a Resoluciones de APROBACION de Aglomeraciones
2. Un 53% fueron Resoluciones de NEGACION
3. Un 35% fueron Resoluciones frente a recursos de REPOSICION
Solamente el 1% estuvo asociado a Resoluciones de MODIFICACION del trámite o la información de la solicitud de autorización de Aglomeraciones. </t>
  </si>
  <si>
    <t xml:space="preserve">Se adjunta matriz filtrada con los datos de Resoluciones emitidas, el serial del radicado de recibo en ORFEO así como los datos de los solicitantes y de los profesionales que proyectaron dichos actos administrativos. 
También se adjunta la relación de PETICIONES y CONSULTAS que se tramitaron, totalizando 105 tramites, de los cuales el 58% fueron Derechos de Petición y 42% correspondieron a SOLICITUDES DE PRESTÄMO DE LA PLAZA DE BOLIVAR
</t>
  </si>
  <si>
    <t>Total metas técnicas (80%)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</si>
  <si>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</si>
  <si>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</si>
  <si>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</si>
  <si>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</si>
  <si>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</si>
  <si>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</si>
  <si>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No programada</t>
  </si>
  <si>
    <t>Eficacia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</si>
  <si>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</si>
  <si>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</si>
  <si>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</si>
  <si>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</si>
  <si>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</si>
  <si>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</si>
  <si>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</si>
  <si>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</si>
  <si>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>Suma</t>
  </si>
  <si>
    <t xml:space="preserve">Listado Maestro de Documentos Matiz </t>
  </si>
  <si>
    <t xml:space="preserve">Casos Hola de actualización generados
Listado Maestro de Documentos 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</si>
  <si>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</si>
  <si>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</si>
  <si>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</si>
  <si>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</si>
  <si>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N/A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</si>
  <si>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</si>
  <si>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</si>
  <si>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</si>
  <si>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</si>
  <si>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Retadora (mejora)</t>
  </si>
  <si>
    <t>Se realizó la actualización del documento GJR-IN001 el cual fue publicado el 09 de marzo 2023</t>
  </si>
  <si>
    <t>28 de abril de 2023</t>
  </si>
  <si>
    <t>Para el primer trimtestre de la vigencia 2023, el Plan de Gestión del proceso Jurídica alcanzó un nivel de desempeño del 100,00% y 82,00% del acumulado para la vigencia.</t>
  </si>
  <si>
    <t>03 de mayo de 2023</t>
  </si>
  <si>
    <t>Para el primer trimtestre de la vigencia 2023, el Plan de Gestión del proceso Jurídica alcanzó un nivel de desempeño del 100,00% y 20,67% del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</si>
</sst>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000000"/>
      <name val="Calibri Light"/>
      <family val="2"/>
    </font>
    <font>
      <b/>
      <sz val="11"/>
      <color rgb="FF000000"/>
      <name val="Calibri Light"/>
      <family val="2"/>
    </font>
    <font>
      <sz val="1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justify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9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9" fontId="5" fillId="9" borderId="1" xfId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10" fontId="7" fillId="3" borderId="1" xfId="1" applyNumberFormat="1" applyFont="1" applyFill="1" applyBorder="1" applyAlignment="1">
      <alignment horizontal="center" wrapText="1"/>
    </xf>
    <xf numFmtId="9" fontId="5" fillId="9" borderId="1" xfId="0" applyNumberFormat="1" applyFont="1" applyFill="1" applyBorder="1" applyAlignment="1" applyProtection="1">
      <alignment horizontal="left" vertical="center" wrapText="1"/>
      <protection locked="0"/>
    </xf>
    <xf numFmtId="9" fontId="5" fillId="9" borderId="1" xfId="1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0" fontId="5" fillId="9" borderId="1" xfId="1" applyNumberFormat="1" applyFont="1" applyFill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left" vertical="center" wrapText="1"/>
    </xf>
    <xf numFmtId="10" fontId="9" fillId="2" borderId="1" xfId="1" applyNumberFormat="1" applyFont="1" applyFill="1" applyBorder="1" applyAlignment="1">
      <alignment horizontal="center" wrapText="1"/>
    </xf>
    <xf numFmtId="10" fontId="9" fillId="2" borderId="1" xfId="0" applyNumberFormat="1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/>
    </xf>
    <xf numFmtId="0" fontId="3" fillId="9" borderId="1" xfId="0" applyFont="1" applyFill="1" applyBorder="1" applyAlignment="1">
      <alignment horizontal="justify" vertical="center"/>
    </xf>
    <xf numFmtId="10" fontId="1" fillId="0" borderId="1" xfId="1" applyNumberFormat="1" applyFont="1" applyBorder="1" applyAlignment="1">
      <alignment horizontal="justify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4"/>
  <sheetViews>
    <sheetView tabSelected="1" zoomScale="90" zoomScaleNormal="90" workbookViewId="0">
      <selection activeCell="E9" sqref="E9"/>
    </sheetView>
  </sheetViews>
  <sheetFormatPr baseColWidth="10" defaultColWidth="10.85546875" defaultRowHeight="15" x14ac:dyDescent="0.25"/>
  <cols>
    <col min="1" max="1" width="4.140625" style="1" customWidth="1"/>
    <col min="2" max="2" width="25.42578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34" style="1" customWidth="1"/>
    <col min="8" max="8" width="10" style="1" customWidth="1"/>
    <col min="9" max="9" width="21.140625" style="1" bestFit="1" customWidth="1"/>
    <col min="10" max="10" width="15.85546875" style="1" customWidth="1"/>
    <col min="11" max="14" width="9.42578125" style="1" customWidth="1"/>
    <col min="15" max="15" width="22.42578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42578125" style="1" customWidth="1"/>
    <col min="23" max="23" width="40.28515625" style="1" customWidth="1"/>
    <col min="24" max="24" width="30.85546875" style="1" customWidth="1"/>
    <col min="25" max="27" width="16.42578125" style="1" hidden="1" customWidth="1"/>
    <col min="28" max="28" width="33.42578125" style="1" hidden="1" customWidth="1"/>
    <col min="29" max="32" width="16.42578125" style="1" hidden="1" customWidth="1"/>
    <col min="33" max="33" width="43.7109375" style="1" hidden="1" customWidth="1"/>
    <col min="34" max="34" width="16.42578125" style="1" hidden="1" customWidth="1"/>
    <col min="35" max="36" width="22" style="1" hidden="1" customWidth="1"/>
    <col min="37" max="37" width="16.42578125" style="1" hidden="1" customWidth="1"/>
    <col min="38" max="38" width="34.85546875" style="1" hidden="1" customWidth="1"/>
    <col min="39" max="39" width="16.42578125" style="1" hidden="1" customWidth="1"/>
    <col min="40" max="41" width="16.42578125" style="1" customWidth="1"/>
    <col min="42" max="42" width="21.42578125" style="1" customWidth="1"/>
    <col min="43" max="43" width="39.42578125" style="1" customWidth="1"/>
    <col min="44" max="16384" width="10.85546875" style="1"/>
  </cols>
  <sheetData>
    <row r="1" spans="1:43" s="34" customFormat="1" ht="70.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 t="s">
        <v>1</v>
      </c>
      <c r="L1" s="94"/>
      <c r="M1" s="94"/>
      <c r="N1" s="94"/>
      <c r="O1" s="94"/>
    </row>
    <row r="2" spans="1:43" s="36" customFormat="1" ht="23.45" customHeight="1" x14ac:dyDescent="0.25">
      <c r="A2" s="96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35"/>
      <c r="L2" s="35"/>
      <c r="M2" s="35"/>
      <c r="N2" s="35"/>
      <c r="O2" s="35"/>
    </row>
    <row r="3" spans="1:43" s="34" customFormat="1" x14ac:dyDescent="0.25"/>
    <row r="4" spans="1:43" s="34" customFormat="1" ht="29.1" customHeight="1" x14ac:dyDescent="0.25">
      <c r="A4" s="98" t="s">
        <v>3</v>
      </c>
      <c r="B4" s="99"/>
      <c r="C4" s="104" t="s">
        <v>4</v>
      </c>
      <c r="D4" s="105"/>
      <c r="E4" s="110" t="s">
        <v>5</v>
      </c>
      <c r="F4" s="111"/>
      <c r="G4" s="111"/>
      <c r="H4" s="111"/>
      <c r="I4" s="111"/>
      <c r="J4" s="112"/>
    </row>
    <row r="5" spans="1:43" s="34" customFormat="1" ht="15" customHeight="1" x14ac:dyDescent="0.25">
      <c r="A5" s="100"/>
      <c r="B5" s="101"/>
      <c r="C5" s="106"/>
      <c r="D5" s="107"/>
      <c r="E5" s="2" t="s">
        <v>6</v>
      </c>
      <c r="F5" s="2" t="s">
        <v>7</v>
      </c>
      <c r="G5" s="110" t="s">
        <v>8</v>
      </c>
      <c r="H5" s="111"/>
      <c r="I5" s="111"/>
      <c r="J5" s="112"/>
    </row>
    <row r="6" spans="1:43" s="34" customFormat="1" x14ac:dyDescent="0.25">
      <c r="A6" s="100"/>
      <c r="B6" s="101"/>
      <c r="C6" s="106"/>
      <c r="D6" s="107"/>
      <c r="E6" s="37">
        <v>1</v>
      </c>
      <c r="F6" s="37" t="s">
        <v>9</v>
      </c>
      <c r="G6" s="113" t="s">
        <v>10</v>
      </c>
      <c r="H6" s="113"/>
      <c r="I6" s="113"/>
      <c r="J6" s="113"/>
    </row>
    <row r="7" spans="1:43" s="34" customFormat="1" ht="63.75" customHeight="1" x14ac:dyDescent="0.25">
      <c r="A7" s="100"/>
      <c r="B7" s="101"/>
      <c r="C7" s="106"/>
      <c r="D7" s="107"/>
      <c r="E7" s="37">
        <v>2</v>
      </c>
      <c r="F7" s="37" t="s">
        <v>11</v>
      </c>
      <c r="G7" s="113" t="s">
        <v>12</v>
      </c>
      <c r="H7" s="113"/>
      <c r="I7" s="113"/>
      <c r="J7" s="113"/>
    </row>
    <row r="8" spans="1:43" s="34" customFormat="1" ht="57.75" customHeight="1" x14ac:dyDescent="0.25">
      <c r="A8" s="102"/>
      <c r="B8" s="103"/>
      <c r="C8" s="108"/>
      <c r="D8" s="109"/>
      <c r="E8" s="37">
        <v>3</v>
      </c>
      <c r="F8" s="37" t="s">
        <v>132</v>
      </c>
      <c r="G8" s="114" t="s">
        <v>133</v>
      </c>
      <c r="H8" s="115"/>
      <c r="I8" s="115"/>
      <c r="J8" s="115"/>
    </row>
    <row r="9" spans="1:43" s="34" customFormat="1" ht="57.75" customHeight="1" x14ac:dyDescent="0.25">
      <c r="A9" s="117"/>
      <c r="B9" s="117"/>
      <c r="C9" s="118"/>
      <c r="D9" s="118"/>
      <c r="E9" s="37">
        <v>4</v>
      </c>
      <c r="F9" s="37" t="s">
        <v>134</v>
      </c>
      <c r="G9" s="114" t="s">
        <v>135</v>
      </c>
      <c r="H9" s="115"/>
      <c r="I9" s="115"/>
      <c r="J9" s="115"/>
    </row>
    <row r="10" spans="1:43" s="34" customFormat="1" x14ac:dyDescent="0.25"/>
    <row r="11" spans="1:43" ht="14.45" customHeight="1" x14ac:dyDescent="0.25">
      <c r="A11" s="91" t="s">
        <v>13</v>
      </c>
      <c r="B11" s="91"/>
      <c r="C11" s="91" t="s">
        <v>14</v>
      </c>
      <c r="D11" s="91"/>
      <c r="E11" s="91"/>
      <c r="F11" s="95" t="s">
        <v>15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1" t="s">
        <v>16</v>
      </c>
      <c r="R11" s="91"/>
      <c r="S11" s="91"/>
      <c r="T11" s="61" t="s">
        <v>17</v>
      </c>
      <c r="U11" s="62"/>
      <c r="V11" s="62"/>
      <c r="W11" s="62"/>
      <c r="X11" s="63"/>
      <c r="Y11" s="67" t="s">
        <v>18</v>
      </c>
      <c r="Z11" s="68"/>
      <c r="AA11" s="68"/>
      <c r="AB11" s="68"/>
      <c r="AC11" s="69"/>
      <c r="AD11" s="73" t="s">
        <v>19</v>
      </c>
      <c r="AE11" s="74"/>
      <c r="AF11" s="74"/>
      <c r="AG11" s="74"/>
      <c r="AH11" s="75"/>
      <c r="AI11" s="79" t="s">
        <v>20</v>
      </c>
      <c r="AJ11" s="80"/>
      <c r="AK11" s="80"/>
      <c r="AL11" s="80"/>
      <c r="AM11" s="81"/>
      <c r="AN11" s="85" t="s">
        <v>21</v>
      </c>
      <c r="AO11" s="86"/>
      <c r="AP11" s="86"/>
      <c r="AQ11" s="87"/>
    </row>
    <row r="12" spans="1:43" ht="14.45" customHeight="1" x14ac:dyDescent="0.25">
      <c r="A12" s="91"/>
      <c r="B12" s="91"/>
      <c r="C12" s="91"/>
      <c r="D12" s="91"/>
      <c r="E12" s="91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1"/>
      <c r="R12" s="91"/>
      <c r="S12" s="91"/>
      <c r="T12" s="64"/>
      <c r="U12" s="65"/>
      <c r="V12" s="65"/>
      <c r="W12" s="65"/>
      <c r="X12" s="66"/>
      <c r="Y12" s="70"/>
      <c r="Z12" s="71"/>
      <c r="AA12" s="71"/>
      <c r="AB12" s="71"/>
      <c r="AC12" s="72"/>
      <c r="AD12" s="76"/>
      <c r="AE12" s="77"/>
      <c r="AF12" s="77"/>
      <c r="AG12" s="77"/>
      <c r="AH12" s="78"/>
      <c r="AI12" s="82"/>
      <c r="AJ12" s="83"/>
      <c r="AK12" s="83"/>
      <c r="AL12" s="83"/>
      <c r="AM12" s="84"/>
      <c r="AN12" s="88"/>
      <c r="AO12" s="89"/>
      <c r="AP12" s="89"/>
      <c r="AQ12" s="90"/>
    </row>
    <row r="13" spans="1:43" ht="45" x14ac:dyDescent="0.25">
      <c r="A13" s="2" t="s">
        <v>22</v>
      </c>
      <c r="B13" s="2" t="s">
        <v>23</v>
      </c>
      <c r="C13" s="2" t="s">
        <v>24</v>
      </c>
      <c r="D13" s="2" t="s">
        <v>25</v>
      </c>
      <c r="E13" s="2" t="s">
        <v>26</v>
      </c>
      <c r="F13" s="20" t="s">
        <v>27</v>
      </c>
      <c r="G13" s="20" t="s">
        <v>28</v>
      </c>
      <c r="H13" s="20" t="s">
        <v>29</v>
      </c>
      <c r="I13" s="20" t="s">
        <v>30</v>
      </c>
      <c r="J13" s="20" t="s">
        <v>31</v>
      </c>
      <c r="K13" s="20" t="s">
        <v>32</v>
      </c>
      <c r="L13" s="20" t="s">
        <v>33</v>
      </c>
      <c r="M13" s="20" t="s">
        <v>34</v>
      </c>
      <c r="N13" s="20" t="s">
        <v>35</v>
      </c>
      <c r="O13" s="20" t="s">
        <v>36</v>
      </c>
      <c r="P13" s="20" t="s">
        <v>37</v>
      </c>
      <c r="Q13" s="2" t="s">
        <v>38</v>
      </c>
      <c r="R13" s="2" t="s">
        <v>39</v>
      </c>
      <c r="S13" s="2" t="s">
        <v>40</v>
      </c>
      <c r="T13" s="3" t="s">
        <v>41</v>
      </c>
      <c r="U13" s="3" t="s">
        <v>42</v>
      </c>
      <c r="V13" s="3" t="s">
        <v>43</v>
      </c>
      <c r="W13" s="3" t="s">
        <v>44</v>
      </c>
      <c r="X13" s="3" t="s">
        <v>45</v>
      </c>
      <c r="Y13" s="23" t="s">
        <v>41</v>
      </c>
      <c r="Z13" s="23" t="s">
        <v>42</v>
      </c>
      <c r="AA13" s="23" t="s">
        <v>43</v>
      </c>
      <c r="AB13" s="23" t="s">
        <v>44</v>
      </c>
      <c r="AC13" s="23" t="s">
        <v>45</v>
      </c>
      <c r="AD13" s="24" t="s">
        <v>41</v>
      </c>
      <c r="AE13" s="24" t="s">
        <v>42</v>
      </c>
      <c r="AF13" s="24" t="s">
        <v>43</v>
      </c>
      <c r="AG13" s="24" t="s">
        <v>44</v>
      </c>
      <c r="AH13" s="24" t="s">
        <v>45</v>
      </c>
      <c r="AI13" s="25" t="s">
        <v>41</v>
      </c>
      <c r="AJ13" s="25" t="s">
        <v>42</v>
      </c>
      <c r="AK13" s="25" t="s">
        <v>43</v>
      </c>
      <c r="AL13" s="25" t="s">
        <v>44</v>
      </c>
      <c r="AM13" s="25" t="s">
        <v>45</v>
      </c>
      <c r="AN13" s="4" t="s">
        <v>41</v>
      </c>
      <c r="AO13" s="4" t="s">
        <v>42</v>
      </c>
      <c r="AP13" s="4" t="s">
        <v>43</v>
      </c>
      <c r="AQ13" s="4" t="s">
        <v>44</v>
      </c>
    </row>
    <row r="14" spans="1:43" s="30" customFormat="1" ht="135" x14ac:dyDescent="0.25">
      <c r="A14" s="22">
        <v>7</v>
      </c>
      <c r="B14" s="38" t="s">
        <v>46</v>
      </c>
      <c r="C14" s="26" t="s">
        <v>47</v>
      </c>
      <c r="D14" s="32" t="s">
        <v>48</v>
      </c>
      <c r="E14" s="21" t="s">
        <v>49</v>
      </c>
      <c r="F14" s="32" t="s">
        <v>50</v>
      </c>
      <c r="G14" s="32" t="s">
        <v>51</v>
      </c>
      <c r="H14" s="31">
        <v>1</v>
      </c>
      <c r="I14" s="21" t="s">
        <v>52</v>
      </c>
      <c r="J14" s="32" t="s">
        <v>53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21" t="s">
        <v>54</v>
      </c>
      <c r="Q14" s="38" t="s">
        <v>55</v>
      </c>
      <c r="R14" s="32" t="s">
        <v>56</v>
      </c>
      <c r="S14" s="32" t="s">
        <v>57</v>
      </c>
      <c r="T14" s="39">
        <f>K14</f>
        <v>1</v>
      </c>
      <c r="U14" s="47">
        <v>1</v>
      </c>
      <c r="V14" s="48">
        <f>IF(U14/T14&gt;100%,100%,U14/T14)</f>
        <v>1</v>
      </c>
      <c r="W14" s="21" t="s">
        <v>58</v>
      </c>
      <c r="X14" s="21" t="s">
        <v>59</v>
      </c>
      <c r="Y14" s="29">
        <f t="shared" ref="Y14:Y17" si="0">L14</f>
        <v>1</v>
      </c>
      <c r="Z14" s="31">
        <v>0</v>
      </c>
      <c r="AA14" s="21">
        <f>IF(Z14/Y14&gt;100%,100%,Z14/Y14)</f>
        <v>0</v>
      </c>
      <c r="AB14" s="21"/>
      <c r="AC14" s="21"/>
      <c r="AD14" s="29">
        <f t="shared" ref="AD14:AD18" si="1">M14</f>
        <v>1</v>
      </c>
      <c r="AE14" s="31">
        <v>0</v>
      </c>
      <c r="AF14" s="21">
        <f>IF(AE14/AD14&gt;100%,100%,AE14/AD14)</f>
        <v>0</v>
      </c>
      <c r="AG14" s="21"/>
      <c r="AH14" s="21"/>
      <c r="AI14" s="29">
        <f t="shared" ref="AI14:AI18" si="2">N14</f>
        <v>1</v>
      </c>
      <c r="AJ14" s="31">
        <v>0</v>
      </c>
      <c r="AK14" s="21">
        <f>IF(AJ14/AI14&gt;100%,100%,AJ14/AI14)</f>
        <v>0</v>
      </c>
      <c r="AL14" s="21"/>
      <c r="AM14" s="21"/>
      <c r="AN14" s="31">
        <v>1</v>
      </c>
      <c r="AO14" s="47">
        <f>AVERAGE(U14,Z14,AE14,AJ14)</f>
        <v>0.25</v>
      </c>
      <c r="AP14" s="116">
        <f>IF(AO14/AN14&gt;100%,100%,AO14/AN14)</f>
        <v>0.25</v>
      </c>
      <c r="AQ14" s="21" t="s">
        <v>58</v>
      </c>
    </row>
    <row r="15" spans="1:43" s="30" customFormat="1" ht="165" x14ac:dyDescent="0.25">
      <c r="A15" s="22">
        <v>7</v>
      </c>
      <c r="B15" s="38" t="s">
        <v>46</v>
      </c>
      <c r="C15" s="26" t="s">
        <v>60</v>
      </c>
      <c r="D15" s="32" t="s">
        <v>61</v>
      </c>
      <c r="E15" s="21" t="s">
        <v>49</v>
      </c>
      <c r="F15" s="32" t="s">
        <v>62</v>
      </c>
      <c r="G15" s="32" t="s">
        <v>63</v>
      </c>
      <c r="H15" s="31">
        <v>1</v>
      </c>
      <c r="I15" s="21" t="s">
        <v>52</v>
      </c>
      <c r="J15" s="32" t="s">
        <v>64</v>
      </c>
      <c r="K15" s="31">
        <v>1</v>
      </c>
      <c r="L15" s="31">
        <v>1</v>
      </c>
      <c r="M15" s="31">
        <v>1</v>
      </c>
      <c r="N15" s="31">
        <v>1</v>
      </c>
      <c r="O15" s="31">
        <v>1</v>
      </c>
      <c r="P15" s="21" t="s">
        <v>54</v>
      </c>
      <c r="Q15" s="38" t="s">
        <v>65</v>
      </c>
      <c r="R15" s="32" t="s">
        <v>66</v>
      </c>
      <c r="S15" s="32" t="s">
        <v>67</v>
      </c>
      <c r="T15" s="39">
        <f t="shared" ref="T15:T17" si="3">K15</f>
        <v>1</v>
      </c>
      <c r="U15" s="49">
        <f t="shared" ref="U15" si="4">L15</f>
        <v>1</v>
      </c>
      <c r="V15" s="48">
        <f t="shared" ref="V15:V18" si="5">IF(U15/T15&gt;100%,100%,U15/T15)</f>
        <v>1</v>
      </c>
      <c r="W15" s="21" t="s">
        <v>68</v>
      </c>
      <c r="X15" s="21" t="s">
        <v>69</v>
      </c>
      <c r="Y15" s="29">
        <f t="shared" si="0"/>
        <v>1</v>
      </c>
      <c r="Z15" s="31">
        <v>0</v>
      </c>
      <c r="AA15" s="21">
        <f t="shared" ref="AA15:AA18" si="6">IF(Z15/Y15&gt;100%,100%,Z15/Y15)</f>
        <v>0</v>
      </c>
      <c r="AB15" s="21"/>
      <c r="AC15" s="21"/>
      <c r="AD15" s="29">
        <f t="shared" si="1"/>
        <v>1</v>
      </c>
      <c r="AE15" s="31">
        <v>0</v>
      </c>
      <c r="AF15" s="21">
        <f t="shared" ref="AF15:AF18" si="7">IF(AE15/AD15&gt;100%,100%,AE15/AD15)</f>
        <v>0</v>
      </c>
      <c r="AG15" s="21"/>
      <c r="AH15" s="21"/>
      <c r="AI15" s="29">
        <f t="shared" si="2"/>
        <v>1</v>
      </c>
      <c r="AJ15" s="31">
        <v>0</v>
      </c>
      <c r="AK15" s="21">
        <f t="shared" ref="AK15:AK18" si="8">IF(AJ15/AI15&gt;100%,100%,AJ15/AI15)</f>
        <v>0</v>
      </c>
      <c r="AL15" s="21"/>
      <c r="AM15" s="21"/>
      <c r="AN15" s="31">
        <v>1</v>
      </c>
      <c r="AO15" s="47">
        <f t="shared" ref="AO15:AO18" si="9">AVERAGE(U15,Z15,AE15,AJ15)</f>
        <v>0.25</v>
      </c>
      <c r="AP15" s="116">
        <f t="shared" ref="AP15:AP18" si="10">IF(AO15/AN15&gt;100%,100%,AO15/AN15)</f>
        <v>0.25</v>
      </c>
      <c r="AQ15" s="21" t="s">
        <v>68</v>
      </c>
    </row>
    <row r="16" spans="1:43" s="30" customFormat="1" ht="345" x14ac:dyDescent="0.25">
      <c r="A16" s="22">
        <v>7</v>
      </c>
      <c r="B16" s="38" t="s">
        <v>46</v>
      </c>
      <c r="C16" s="26" t="s">
        <v>70</v>
      </c>
      <c r="D16" s="32" t="s">
        <v>71</v>
      </c>
      <c r="E16" s="21" t="s">
        <v>49</v>
      </c>
      <c r="F16" s="32" t="s">
        <v>72</v>
      </c>
      <c r="G16" s="32" t="s">
        <v>73</v>
      </c>
      <c r="H16" s="31">
        <v>1</v>
      </c>
      <c r="I16" s="21" t="s">
        <v>52</v>
      </c>
      <c r="J16" s="32" t="s">
        <v>74</v>
      </c>
      <c r="K16" s="31">
        <v>1</v>
      </c>
      <c r="L16" s="31">
        <v>1</v>
      </c>
      <c r="M16" s="31">
        <v>1</v>
      </c>
      <c r="N16" s="31">
        <v>1</v>
      </c>
      <c r="O16" s="31">
        <v>1</v>
      </c>
      <c r="P16" s="21" t="s">
        <v>54</v>
      </c>
      <c r="Q16" s="38" t="s">
        <v>75</v>
      </c>
      <c r="R16" s="32" t="s">
        <v>76</v>
      </c>
      <c r="S16" s="32" t="s">
        <v>77</v>
      </c>
      <c r="T16" s="39">
        <f t="shared" si="3"/>
        <v>1</v>
      </c>
      <c r="U16" s="49">
        <f t="shared" ref="U16:U17" si="11">L16</f>
        <v>1</v>
      </c>
      <c r="V16" s="48">
        <f t="shared" si="5"/>
        <v>1</v>
      </c>
      <c r="W16" s="21" t="s">
        <v>78</v>
      </c>
      <c r="X16" s="21" t="s">
        <v>79</v>
      </c>
      <c r="Y16" s="29">
        <f t="shared" si="0"/>
        <v>1</v>
      </c>
      <c r="Z16" s="31">
        <v>0</v>
      </c>
      <c r="AA16" s="21">
        <f t="shared" si="6"/>
        <v>0</v>
      </c>
      <c r="AB16" s="21"/>
      <c r="AC16" s="21"/>
      <c r="AD16" s="29">
        <f t="shared" si="1"/>
        <v>1</v>
      </c>
      <c r="AE16" s="31">
        <v>0</v>
      </c>
      <c r="AF16" s="21">
        <f t="shared" si="7"/>
        <v>0</v>
      </c>
      <c r="AG16" s="21"/>
      <c r="AH16" s="21"/>
      <c r="AI16" s="29">
        <f t="shared" si="2"/>
        <v>1</v>
      </c>
      <c r="AJ16" s="31">
        <v>0</v>
      </c>
      <c r="AK16" s="21">
        <f t="shared" si="8"/>
        <v>0</v>
      </c>
      <c r="AL16" s="21"/>
      <c r="AM16" s="21"/>
      <c r="AN16" s="31">
        <v>1</v>
      </c>
      <c r="AO16" s="47">
        <f t="shared" si="9"/>
        <v>0.25</v>
      </c>
      <c r="AP16" s="116">
        <f t="shared" si="10"/>
        <v>0.25</v>
      </c>
      <c r="AQ16" s="21" t="s">
        <v>80</v>
      </c>
    </row>
    <row r="17" spans="1:43" s="30" customFormat="1" ht="180" x14ac:dyDescent="0.25">
      <c r="A17" s="22">
        <v>7</v>
      </c>
      <c r="B17" s="38" t="s">
        <v>46</v>
      </c>
      <c r="C17" s="26" t="s">
        <v>81</v>
      </c>
      <c r="D17" s="32" t="s">
        <v>82</v>
      </c>
      <c r="E17" s="21" t="s">
        <v>49</v>
      </c>
      <c r="F17" s="32" t="s">
        <v>83</v>
      </c>
      <c r="G17" s="32" t="s">
        <v>84</v>
      </c>
      <c r="H17" s="31">
        <v>1</v>
      </c>
      <c r="I17" s="21" t="s">
        <v>52</v>
      </c>
      <c r="J17" s="32" t="s">
        <v>85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21" t="s">
        <v>54</v>
      </c>
      <c r="Q17" s="38" t="s">
        <v>86</v>
      </c>
      <c r="R17" s="32" t="s">
        <v>87</v>
      </c>
      <c r="S17" s="32" t="s">
        <v>88</v>
      </c>
      <c r="T17" s="39">
        <f t="shared" si="3"/>
        <v>1</v>
      </c>
      <c r="U17" s="49">
        <f t="shared" si="11"/>
        <v>1</v>
      </c>
      <c r="V17" s="48">
        <f t="shared" si="5"/>
        <v>1</v>
      </c>
      <c r="W17" s="21" t="s">
        <v>89</v>
      </c>
      <c r="X17" s="21" t="s">
        <v>90</v>
      </c>
      <c r="Y17" s="29">
        <f t="shared" si="0"/>
        <v>1</v>
      </c>
      <c r="Z17" s="31">
        <v>0</v>
      </c>
      <c r="AA17" s="21">
        <f t="shared" si="6"/>
        <v>0</v>
      </c>
      <c r="AB17" s="21"/>
      <c r="AC17" s="21"/>
      <c r="AD17" s="29">
        <f t="shared" si="1"/>
        <v>1</v>
      </c>
      <c r="AE17" s="31">
        <v>0</v>
      </c>
      <c r="AF17" s="21">
        <f t="shared" si="7"/>
        <v>0</v>
      </c>
      <c r="AG17" s="21"/>
      <c r="AH17" s="21"/>
      <c r="AI17" s="29">
        <f t="shared" si="2"/>
        <v>1</v>
      </c>
      <c r="AJ17" s="31">
        <v>0</v>
      </c>
      <c r="AK17" s="21">
        <f t="shared" si="8"/>
        <v>0</v>
      </c>
      <c r="AL17" s="21"/>
      <c r="AM17" s="21"/>
      <c r="AN17" s="31">
        <v>1</v>
      </c>
      <c r="AO17" s="47">
        <f t="shared" si="9"/>
        <v>0.25</v>
      </c>
      <c r="AP17" s="116">
        <f t="shared" si="10"/>
        <v>0.25</v>
      </c>
      <c r="AQ17" s="21" t="s">
        <v>89</v>
      </c>
    </row>
    <row r="18" spans="1:43" s="30" customFormat="1" ht="330" x14ac:dyDescent="0.25">
      <c r="A18" s="22">
        <v>7</v>
      </c>
      <c r="B18" s="38" t="s">
        <v>46</v>
      </c>
      <c r="C18" s="26" t="s">
        <v>91</v>
      </c>
      <c r="D18" s="21" t="s">
        <v>92</v>
      </c>
      <c r="E18" s="21" t="s">
        <v>49</v>
      </c>
      <c r="F18" s="21" t="s">
        <v>93</v>
      </c>
      <c r="G18" s="21" t="s">
        <v>94</v>
      </c>
      <c r="H18" s="31">
        <v>0</v>
      </c>
      <c r="I18" s="21" t="s">
        <v>52</v>
      </c>
      <c r="J18" s="21" t="s">
        <v>95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21" t="s">
        <v>54</v>
      </c>
      <c r="Q18" s="21" t="s">
        <v>96</v>
      </c>
      <c r="R18" s="21" t="s">
        <v>97</v>
      </c>
      <c r="S18" s="21" t="s">
        <v>98</v>
      </c>
      <c r="T18" s="39">
        <f t="shared" ref="T18" si="12">K18</f>
        <v>1</v>
      </c>
      <c r="U18" s="49">
        <f t="shared" ref="U18" si="13">L18</f>
        <v>1</v>
      </c>
      <c r="V18" s="48">
        <f t="shared" si="5"/>
        <v>1</v>
      </c>
      <c r="W18" s="31" t="s">
        <v>99</v>
      </c>
      <c r="X18" s="31" t="s">
        <v>100</v>
      </c>
      <c r="Y18" s="31">
        <v>1</v>
      </c>
      <c r="Z18" s="31">
        <v>0</v>
      </c>
      <c r="AA18" s="21">
        <f t="shared" si="6"/>
        <v>0</v>
      </c>
      <c r="AB18" s="21"/>
      <c r="AC18" s="21"/>
      <c r="AD18" s="29">
        <f t="shared" si="1"/>
        <v>1</v>
      </c>
      <c r="AE18" s="31">
        <v>0</v>
      </c>
      <c r="AF18" s="21">
        <f t="shared" si="7"/>
        <v>0</v>
      </c>
      <c r="AG18" s="21"/>
      <c r="AH18" s="21"/>
      <c r="AI18" s="29">
        <f t="shared" si="2"/>
        <v>1</v>
      </c>
      <c r="AJ18" s="31">
        <v>0</v>
      </c>
      <c r="AK18" s="21">
        <f t="shared" si="8"/>
        <v>0</v>
      </c>
      <c r="AL18" s="21"/>
      <c r="AM18" s="21"/>
      <c r="AN18" s="31">
        <v>1</v>
      </c>
      <c r="AO18" s="47">
        <f t="shared" si="9"/>
        <v>0.25</v>
      </c>
      <c r="AP18" s="116">
        <f t="shared" si="10"/>
        <v>0.25</v>
      </c>
      <c r="AQ18" s="31" t="s">
        <v>99</v>
      </c>
    </row>
    <row r="19" spans="1:43" s="5" customFormat="1" ht="15.75" x14ac:dyDescent="0.25">
      <c r="A19" s="10"/>
      <c r="B19" s="10"/>
      <c r="C19" s="10"/>
      <c r="D19" s="13" t="s">
        <v>101</v>
      </c>
      <c r="E19" s="10"/>
      <c r="F19" s="10"/>
      <c r="G19" s="10"/>
      <c r="H19" s="10"/>
      <c r="I19" s="10"/>
      <c r="J19" s="10"/>
      <c r="K19" s="15"/>
      <c r="L19" s="15"/>
      <c r="M19" s="15"/>
      <c r="N19" s="15"/>
      <c r="O19" s="15"/>
      <c r="P19" s="10"/>
      <c r="Q19" s="10"/>
      <c r="R19" s="10"/>
      <c r="S19" s="10"/>
      <c r="T19" s="15"/>
      <c r="U19" s="15"/>
      <c r="V19" s="50">
        <f>AVERAGE(V14:V18)*80%</f>
        <v>0.8</v>
      </c>
      <c r="W19" s="15"/>
      <c r="X19" s="15"/>
      <c r="Y19" s="15"/>
      <c r="Z19" s="15"/>
      <c r="AA19" s="15">
        <f>AVERAGE(AA14:AA18)*80%</f>
        <v>0</v>
      </c>
      <c r="AB19" s="15"/>
      <c r="AC19" s="15"/>
      <c r="AD19" s="15"/>
      <c r="AE19" s="15"/>
      <c r="AF19" s="15">
        <f>AVERAGE(AF14:AF18)*80%</f>
        <v>0</v>
      </c>
      <c r="AG19" s="15"/>
      <c r="AH19" s="15"/>
      <c r="AI19" s="15"/>
      <c r="AJ19" s="15"/>
      <c r="AK19" s="15">
        <f>AVERAGE(AK14:AK18)*80%</f>
        <v>0</v>
      </c>
      <c r="AL19" s="10"/>
      <c r="AM19" s="10"/>
      <c r="AN19" s="16"/>
      <c r="AO19" s="16"/>
      <c r="AP19" s="50">
        <f>AVERAGE(AP14:AP18)*80%</f>
        <v>0.2</v>
      </c>
      <c r="AQ19" s="10"/>
    </row>
    <row r="20" spans="1:43" s="30" customFormat="1" ht="105" x14ac:dyDescent="0.25">
      <c r="A20" s="33">
        <v>7</v>
      </c>
      <c r="B20" s="27" t="s">
        <v>46</v>
      </c>
      <c r="C20" s="33" t="s">
        <v>102</v>
      </c>
      <c r="D20" s="27" t="s">
        <v>103</v>
      </c>
      <c r="E20" s="27" t="s">
        <v>104</v>
      </c>
      <c r="F20" s="27" t="s">
        <v>105</v>
      </c>
      <c r="G20" s="27" t="s">
        <v>106</v>
      </c>
      <c r="H20" s="40" t="s">
        <v>107</v>
      </c>
      <c r="I20" s="28" t="s">
        <v>52</v>
      </c>
      <c r="J20" s="27" t="s">
        <v>105</v>
      </c>
      <c r="K20" s="41" t="s">
        <v>108</v>
      </c>
      <c r="L20" s="41">
        <v>0.8</v>
      </c>
      <c r="M20" s="41" t="s">
        <v>108</v>
      </c>
      <c r="N20" s="41">
        <v>0.8</v>
      </c>
      <c r="O20" s="41">
        <v>0.8</v>
      </c>
      <c r="P20" s="27" t="s">
        <v>109</v>
      </c>
      <c r="Q20" s="42" t="s">
        <v>110</v>
      </c>
      <c r="R20" s="42" t="s">
        <v>111</v>
      </c>
      <c r="S20" s="42" t="s">
        <v>112</v>
      </c>
      <c r="T20" s="51" t="str">
        <f>K20</f>
        <v>No programada</v>
      </c>
      <c r="U20" s="54">
        <v>0</v>
      </c>
      <c r="V20" s="51" t="s">
        <v>108</v>
      </c>
      <c r="W20" s="51" t="s">
        <v>108</v>
      </c>
      <c r="X20" s="27"/>
      <c r="Y20" s="43">
        <f>L20</f>
        <v>0.8</v>
      </c>
      <c r="Z20" s="27"/>
      <c r="AA20" s="21">
        <f t="shared" ref="AA20:AA22" si="14">IF(Z20/Y20&gt;100%,100%,Z20/Y20)</f>
        <v>0</v>
      </c>
      <c r="AB20" s="27"/>
      <c r="AC20" s="27"/>
      <c r="AD20" s="29" t="str">
        <f>M20</f>
        <v>No programada</v>
      </c>
      <c r="AE20" s="27"/>
      <c r="AF20" s="21" t="s">
        <v>108</v>
      </c>
      <c r="AG20" s="27"/>
      <c r="AH20" s="27"/>
      <c r="AI20" s="43">
        <f>N20</f>
        <v>0.8</v>
      </c>
      <c r="AJ20" s="27"/>
      <c r="AK20" s="21">
        <f t="shared" ref="AK20:AK21" si="15">IF(AJ20/AI20&gt;100%,100%,AJ20/AI20)</f>
        <v>0</v>
      </c>
      <c r="AL20" s="27"/>
      <c r="AM20" s="27"/>
      <c r="AN20" s="53">
        <f>O20</f>
        <v>0.8</v>
      </c>
      <c r="AO20" s="54">
        <v>0</v>
      </c>
      <c r="AP20" s="54">
        <v>0</v>
      </c>
      <c r="AQ20" s="33" t="s">
        <v>108</v>
      </c>
    </row>
    <row r="21" spans="1:43" s="30" customFormat="1" ht="105" x14ac:dyDescent="0.25">
      <c r="A21" s="33">
        <v>7</v>
      </c>
      <c r="B21" s="27" t="s">
        <v>46</v>
      </c>
      <c r="C21" s="33" t="s">
        <v>113</v>
      </c>
      <c r="D21" s="27" t="s">
        <v>114</v>
      </c>
      <c r="E21" s="27" t="s">
        <v>104</v>
      </c>
      <c r="F21" s="27" t="s">
        <v>115</v>
      </c>
      <c r="G21" s="27" t="s">
        <v>116</v>
      </c>
      <c r="H21" s="40" t="s">
        <v>117</v>
      </c>
      <c r="I21" s="28" t="s">
        <v>118</v>
      </c>
      <c r="J21" s="27" t="s">
        <v>115</v>
      </c>
      <c r="K21" s="45">
        <v>0.1</v>
      </c>
      <c r="L21" s="45">
        <v>0.3</v>
      </c>
      <c r="M21" s="45">
        <v>0.5</v>
      </c>
      <c r="N21" s="45">
        <v>0.1</v>
      </c>
      <c r="O21" s="45">
        <f>SUM(K21:N21)</f>
        <v>1</v>
      </c>
      <c r="P21" s="27" t="s">
        <v>109</v>
      </c>
      <c r="Q21" s="42" t="s">
        <v>119</v>
      </c>
      <c r="R21" s="42" t="s">
        <v>120</v>
      </c>
      <c r="S21" s="42" t="s">
        <v>112</v>
      </c>
      <c r="T21" s="52">
        <v>0.1</v>
      </c>
      <c r="U21" s="54">
        <v>0.1</v>
      </c>
      <c r="V21" s="55">
        <f t="shared" ref="V21" si="16">IF(U21/T21&gt;100%,100%,U21/T21)</f>
        <v>1</v>
      </c>
      <c r="W21" s="51" t="s">
        <v>131</v>
      </c>
      <c r="X21" s="27"/>
      <c r="Y21" s="46">
        <f>L21</f>
        <v>0.3</v>
      </c>
      <c r="Z21" s="27"/>
      <c r="AA21" s="21">
        <f t="shared" si="14"/>
        <v>0</v>
      </c>
      <c r="AB21" s="27"/>
      <c r="AC21" s="27"/>
      <c r="AD21" s="46">
        <f>M21</f>
        <v>0.5</v>
      </c>
      <c r="AE21" s="27"/>
      <c r="AF21" s="21">
        <f t="shared" ref="AF21:AF22" si="17">IF(AE21/AD21&gt;100%,100%,AE21/AD21)</f>
        <v>0</v>
      </c>
      <c r="AG21" s="27"/>
      <c r="AH21" s="27"/>
      <c r="AI21" s="46">
        <f>N21</f>
        <v>0.1</v>
      </c>
      <c r="AJ21" s="27"/>
      <c r="AK21" s="21">
        <f t="shared" si="15"/>
        <v>0</v>
      </c>
      <c r="AL21" s="27"/>
      <c r="AM21" s="27"/>
      <c r="AN21" s="53">
        <f>O21</f>
        <v>1</v>
      </c>
      <c r="AO21" s="56">
        <v>0.1</v>
      </c>
      <c r="AP21" s="57">
        <f t="shared" ref="AP21:AP22" si="18">IF(AO21/AN21&gt;100%,100%,AO21/AN21)</f>
        <v>0.1</v>
      </c>
      <c r="AQ21" s="51" t="s">
        <v>131</v>
      </c>
    </row>
    <row r="22" spans="1:43" s="30" customFormat="1" ht="120" x14ac:dyDescent="0.25">
      <c r="A22" s="33">
        <v>7</v>
      </c>
      <c r="B22" s="27" t="s">
        <v>46</v>
      </c>
      <c r="C22" s="33" t="s">
        <v>121</v>
      </c>
      <c r="D22" s="27" t="s">
        <v>122</v>
      </c>
      <c r="E22" s="27" t="s">
        <v>104</v>
      </c>
      <c r="F22" s="27" t="s">
        <v>123</v>
      </c>
      <c r="G22" s="27" t="s">
        <v>124</v>
      </c>
      <c r="H22" s="27" t="s">
        <v>125</v>
      </c>
      <c r="I22" s="28" t="s">
        <v>118</v>
      </c>
      <c r="J22" s="27" t="s">
        <v>123</v>
      </c>
      <c r="K22" s="44">
        <v>0</v>
      </c>
      <c r="L22" s="44">
        <v>1</v>
      </c>
      <c r="M22" s="44">
        <v>1</v>
      </c>
      <c r="N22" s="44">
        <v>0</v>
      </c>
      <c r="O22" s="44">
        <v>2</v>
      </c>
      <c r="P22" s="27" t="s">
        <v>109</v>
      </c>
      <c r="Q22" s="27" t="s">
        <v>126</v>
      </c>
      <c r="R22" s="27" t="s">
        <v>126</v>
      </c>
      <c r="S22" s="27" t="s">
        <v>127</v>
      </c>
      <c r="T22" s="51" t="s">
        <v>108</v>
      </c>
      <c r="U22" s="42">
        <v>0</v>
      </c>
      <c r="V22" s="51" t="s">
        <v>108</v>
      </c>
      <c r="W22" s="51" t="s">
        <v>108</v>
      </c>
      <c r="X22" s="27"/>
      <c r="Y22" s="29">
        <f>L22</f>
        <v>1</v>
      </c>
      <c r="Z22" s="27"/>
      <c r="AA22" s="21">
        <f t="shared" si="14"/>
        <v>0</v>
      </c>
      <c r="AB22" s="27"/>
      <c r="AC22" s="27"/>
      <c r="AD22" s="29">
        <f>M22</f>
        <v>1</v>
      </c>
      <c r="AE22" s="27"/>
      <c r="AF22" s="21">
        <f t="shared" si="17"/>
        <v>0</v>
      </c>
      <c r="AG22" s="27"/>
      <c r="AH22" s="27"/>
      <c r="AI22" s="29">
        <f>N22</f>
        <v>0</v>
      </c>
      <c r="AJ22" s="27"/>
      <c r="AK22" s="21" t="s">
        <v>108</v>
      </c>
      <c r="AL22" s="27"/>
      <c r="AM22" s="27"/>
      <c r="AN22" s="58">
        <f>O22</f>
        <v>2</v>
      </c>
      <c r="AO22" s="42">
        <f>U22</f>
        <v>0</v>
      </c>
      <c r="AP22" s="57">
        <f t="shared" si="18"/>
        <v>0</v>
      </c>
      <c r="AQ22" s="33" t="s">
        <v>108</v>
      </c>
    </row>
    <row r="23" spans="1:43" s="5" customFormat="1" ht="15.75" x14ac:dyDescent="0.25">
      <c r="A23" s="10"/>
      <c r="B23" s="10"/>
      <c r="C23" s="10"/>
      <c r="D23" s="11" t="s">
        <v>128</v>
      </c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1"/>
      <c r="Q23" s="10"/>
      <c r="R23" s="10"/>
      <c r="S23" s="10"/>
      <c r="T23" s="12"/>
      <c r="U23" s="12"/>
      <c r="V23" s="50">
        <f>AVERAGE(V20:V22)*20%</f>
        <v>0.2</v>
      </c>
      <c r="W23" s="10"/>
      <c r="X23" s="10"/>
      <c r="Y23" s="12"/>
      <c r="Z23" s="12"/>
      <c r="AA23" s="14">
        <f>AVERAGE(AA20:AA22)*20%</f>
        <v>0</v>
      </c>
      <c r="AB23" s="10"/>
      <c r="AC23" s="10"/>
      <c r="AD23" s="12"/>
      <c r="AE23" s="12"/>
      <c r="AF23" s="14">
        <f>AVERAGE(AF20:AF22)*20%</f>
        <v>0</v>
      </c>
      <c r="AG23" s="10"/>
      <c r="AH23" s="10"/>
      <c r="AI23" s="12"/>
      <c r="AJ23" s="12"/>
      <c r="AK23" s="14">
        <f>AVERAGE(AK20:AK22)*20%</f>
        <v>0</v>
      </c>
      <c r="AL23" s="10"/>
      <c r="AM23" s="10"/>
      <c r="AN23" s="17"/>
      <c r="AO23" s="17"/>
      <c r="AP23" s="50">
        <f>AVERAGE(AP20:AP22)*20%</f>
        <v>6.6666666666666671E-3</v>
      </c>
      <c r="AQ23" s="10"/>
    </row>
    <row r="24" spans="1:43" s="9" customFormat="1" ht="18.75" x14ac:dyDescent="0.3">
      <c r="A24" s="6"/>
      <c r="B24" s="6"/>
      <c r="C24" s="6"/>
      <c r="D24" s="7" t="s">
        <v>129</v>
      </c>
      <c r="E24" s="6"/>
      <c r="F24" s="6"/>
      <c r="G24" s="6"/>
      <c r="H24" s="6"/>
      <c r="I24" s="6"/>
      <c r="J24" s="6"/>
      <c r="K24" s="8"/>
      <c r="L24" s="8"/>
      <c r="M24" s="8"/>
      <c r="N24" s="8"/>
      <c r="O24" s="8"/>
      <c r="P24" s="6"/>
      <c r="Q24" s="6"/>
      <c r="R24" s="6"/>
      <c r="S24" s="6"/>
      <c r="T24" s="8"/>
      <c r="U24" s="8"/>
      <c r="V24" s="60">
        <f>V19+V23</f>
        <v>1</v>
      </c>
      <c r="W24" s="6"/>
      <c r="X24" s="6"/>
      <c r="Y24" s="8"/>
      <c r="Z24" s="8"/>
      <c r="AA24" s="19">
        <f>AA19+AA23</f>
        <v>0</v>
      </c>
      <c r="AB24" s="6"/>
      <c r="AC24" s="6"/>
      <c r="AD24" s="8"/>
      <c r="AE24" s="8"/>
      <c r="AF24" s="19">
        <f>AF19+AF23</f>
        <v>0</v>
      </c>
      <c r="AG24" s="6"/>
      <c r="AH24" s="6"/>
      <c r="AI24" s="8"/>
      <c r="AJ24" s="8"/>
      <c r="AK24" s="19">
        <f>AK19+AK23</f>
        <v>0</v>
      </c>
      <c r="AL24" s="6"/>
      <c r="AM24" s="6"/>
      <c r="AN24" s="18"/>
      <c r="AO24" s="18"/>
      <c r="AP24" s="59">
        <f>AP19+AP23</f>
        <v>0.20666666666666667</v>
      </c>
      <c r="AQ24" s="6"/>
    </row>
  </sheetData>
  <mergeCells count="20">
    <mergeCell ref="Q11:S12"/>
    <mergeCell ref="E4:J4"/>
    <mergeCell ref="G5:J5"/>
    <mergeCell ref="G6:J6"/>
    <mergeCell ref="G7:J7"/>
    <mergeCell ref="G8:J8"/>
    <mergeCell ref="G9:J9"/>
    <mergeCell ref="A11:B12"/>
    <mergeCell ref="A1:J1"/>
    <mergeCell ref="K1:O1"/>
    <mergeCell ref="C11:E12"/>
    <mergeCell ref="F11:P12"/>
    <mergeCell ref="A2:J2"/>
    <mergeCell ref="A4:B8"/>
    <mergeCell ref="C4:D8"/>
    <mergeCell ref="T11:X12"/>
    <mergeCell ref="Y11:AC12"/>
    <mergeCell ref="AD11:AH12"/>
    <mergeCell ref="AI11:AM12"/>
    <mergeCell ref="AN11:AQ12"/>
  </mergeCells>
  <dataValidations count="2">
    <dataValidation allowBlank="1" showInputMessage="1" showErrorMessage="1" error="Escriba un texto " promptTitle="Cualquier contenido" sqref="E13 E3:E10" xr:uid="{AB2F453D-9BA8-4F99-93AD-20B9F2FA7BA6}"/>
    <dataValidation type="list" allowBlank="1" showInputMessage="1" showErrorMessage="1" sqref="B14:B18" xr:uid="{4AB5ECF5-1310-4225-9FD6-DA7FB01C6759}">
      <formula1>$CQ$11:$CQ$17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E11:E12 E14:E19 E23:E1048576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42578125" bestFit="1" customWidth="1"/>
  </cols>
  <sheetData>
    <row r="1" spans="1:1" x14ac:dyDescent="0.25">
      <c r="A1" t="s">
        <v>26</v>
      </c>
    </row>
    <row r="2" spans="1:1" x14ac:dyDescent="0.25">
      <c r="A2" t="s">
        <v>49</v>
      </c>
    </row>
    <row r="3" spans="1:1" x14ac:dyDescent="0.25">
      <c r="A3" t="s">
        <v>130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4d1d2e24-7be0-47eb-a1db-99cc6d75caf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6eaa91c-3afb-4015-aba1-5ff992c1a5ca"/>
  </ds:schemaRefs>
</ds:datastoreItem>
</file>

<file path=customXml/itemProps2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2023-05-03T15:05:22Z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