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NC/"/>
    </mc:Choice>
  </mc:AlternateContent>
  <xr:revisionPtr revIDLastSave="0" documentId="14_{94D4F839-62F4-47A1-B74C-42227978E0D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2" i="1" l="1"/>
  <c r="AQ22" i="1" s="1"/>
  <c r="AE22" i="1"/>
  <c r="AE21" i="1"/>
  <c r="AE20" i="1"/>
  <c r="Z22" i="1"/>
  <c r="Z21" i="1"/>
  <c r="Z20" i="1"/>
  <c r="AQ21" i="1"/>
  <c r="AQ20" i="1"/>
  <c r="AP18" i="1"/>
  <c r="AP17" i="1"/>
  <c r="AP21" i="1"/>
  <c r="AO21" i="1"/>
  <c r="AO20" i="1"/>
  <c r="AP22" i="1"/>
  <c r="AP20" i="1"/>
  <c r="U21" i="1"/>
  <c r="U20" i="1" l="1"/>
  <c r="W19" i="1"/>
  <c r="O16" i="1"/>
  <c r="O15" i="1"/>
  <c r="AO15" i="1" s="1"/>
  <c r="AQ15" i="1" s="1"/>
  <c r="AG23" i="1"/>
  <c r="AJ17" i="1"/>
  <c r="AL17" i="1" s="1"/>
  <c r="AE17" i="1"/>
  <c r="AG17" i="1"/>
  <c r="AO17" i="1"/>
  <c r="AJ16" i="1"/>
  <c r="AL16" i="1" s="1"/>
  <c r="AE16" i="1"/>
  <c r="AG16" i="1" s="1"/>
  <c r="AO16" i="1"/>
  <c r="AQ16" i="1" s="1"/>
  <c r="O14" i="1"/>
  <c r="AJ18" i="1"/>
  <c r="AL18" i="1" s="1"/>
  <c r="AJ15" i="1"/>
  <c r="AL15" i="1" s="1"/>
  <c r="AL14" i="1"/>
  <c r="AE18" i="1"/>
  <c r="AG18" i="1" s="1"/>
  <c r="AE15" i="1"/>
  <c r="AG15" i="1" s="1"/>
  <c r="AG14" i="1"/>
  <c r="AG19" i="1" s="1"/>
  <c r="AG24" i="1" s="1"/>
  <c r="W23" i="1"/>
  <c r="AQ14" i="1"/>
  <c r="AO18" i="1"/>
  <c r="AB23" i="1"/>
  <c r="AB24" i="1" s="1"/>
  <c r="W24" i="1" l="1"/>
  <c r="AQ18" i="1"/>
  <c r="AQ17" i="1"/>
  <c r="AL19" i="1"/>
  <c r="AQ23" i="1"/>
  <c r="AL23" i="1"/>
  <c r="AQ19" i="1" l="1"/>
  <c r="AQ24" i="1" s="1"/>
  <c r="AL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3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3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<sst xmlns="http://schemas.openxmlformats.org/spreadsheetml/2006/main" count="261" uniqueCount="136">
  <si>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</si>
  <si>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</si>
  <si>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</si>
  <si>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</si>
  <si>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</si>
  <si>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</si>
  <si>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</si>
  <si>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</si>
  <si>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</si>
  <si>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292879</t>
  </si>
  <si>
    <t xml:space="preserve">De conformidad con el memorando 20234400048463 del 15 de febrero de 2023, por el que la Dirección de Tecnologías e Información presentó el cronograma de actualización documental asociado a la meta transversal No. 2 y de acuerdo con la validación de la analista del proceso Angela Patricia Cabeza, se actualiza la programación trimestral de dicha meta. Caso Hola No.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</si>
  <si>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</si>
  <si>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</si>
  <si>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</si>
  <si>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</si>
  <si>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</si>
  <si>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</si>
  <si>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</si>
  <si>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</si>
  <si>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</si>
  <si>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</si>
  <si>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</si>
  <si>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</si>
  <si>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</si>
  <si>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</si>
  <si>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</si>
  <si>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</si>
  <si>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</si>
  <si>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</si>
  <si>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</si>
  <si>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</si>
  <si>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</si>
  <si>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</si>
  <si>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</si>
  <si>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</si>
  <si>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</si>
  <si>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</si>
  <si>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</si>
  <si>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</si>
  <si>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</si>
  <si>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</si>
  <si>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</si>
  <si>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</si>
  <si>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</si>
  <si>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</si>
  <si>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</si>
  <si>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</si>
  <si>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</si>
  <si>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</si>
  <si>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</si>
  <si>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</si>
  <si>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</si>
  <si>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</si>
  <si>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</si>
  <si>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</si>
  <si>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</si>
  <si>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</si>
  <si>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</si>
  <si>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No programado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</si>
  <si>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</si>
  <si>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</si>
  <si>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</si>
  <si>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</si>
  <si>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</si>
  <si>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</si>
  <si>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</si>
  <si>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</si>
  <si>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</si>
  <si>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</si>
  <si>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</si>
  <si>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Garantizar el 96%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</si>
  <si>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</si>
  <si>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</si>
  <si>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</si>
  <si>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</si>
  <si>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</si>
  <si>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</si>
  <si>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</si>
  <si>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Durante el periodo se realizó la administración y monitoreo de la plataforma tecnológica de la entidad garantizando el 96% de la disponibilidad de la infraestructura y disponibilidad de los servicios soportados</t>
  </si>
  <si>
    <t>Informe de capacidiad infraestructura de TI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</si>
  <si>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</si>
  <si>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</si>
  <si>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</si>
  <si>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</si>
  <si>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</si>
  <si>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</si>
  <si>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</si>
  <si>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trimestre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</si>
  <si>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</si>
  <si>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</si>
  <si>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</si>
  <si>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</si>
  <si>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</si>
  <si>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</si>
  <si>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</si>
  <si>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</si>
  <si>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</si>
  <si>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</si>
  <si>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</si>
  <si>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</si>
  <si>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</si>
  <si>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</si>
  <si>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</si>
  <si>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</si>
  <si>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</si>
  <si>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</si>
  <si>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</si>
  <si>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</si>
  <si>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</si>
  <si>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</si>
  <si>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</si>
  <si>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</si>
  <si>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</si>
  <si>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</si>
  <si>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</si>
  <si>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</si>
  <si>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</si>
  <si>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</si>
  <si>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</si>
  <si>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</si>
  <si>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</si>
  <si>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</si>
  <si>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</si>
  <si>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</si>
  <si>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</si>
  <si>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</si>
  <si>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</si>
  <si>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</si>
  <si>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</si>
  <si>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 El proceso tenia programada la revisión del documento GDI-TIC-IN001 el cual luego de validación y aprobación, se eliminó el 29 de marzo 2023</t>
  </si>
  <si>
    <t>28 de abril de 2023</t>
  </si>
  <si>
    <t>Para el primer trimtestre de la vigencia 2023, el Plan de Gestión del proceso Gerencia de TIC alcanzó un nivel de desempeño del 100,00% y 33,20% del acumulado para la vigencia.</t>
  </si>
  <si>
    <t>29 de marzo de 2023</t>
  </si>
  <si>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GERENCIA DE TIC</t>
    </r>
  </si>
  <si>
    <t>03 de mayo de 2023</t>
  </si>
  <si>
    <t>Para el primer trimtestre de la vigencia 2023, el Plan de Gestión del proceso Gerencia de TIC alcanzó un nivel de desempeño del 100,00% y 8,74%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</si>
</sst>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  <font>
      <sz val="11"/>
      <name val="Calibri Light"/>
      <family val="2"/>
    </font>
    <font>
      <sz val="1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9" fontId="14" fillId="10" borderId="5" xfId="0" applyNumberFormat="1" applyFont="1" applyFill="1" applyBorder="1" applyAlignment="1">
      <alignment vertical="center" wrapText="1"/>
    </xf>
    <xf numFmtId="9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3" borderId="1" xfId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right" vertical="center" wrapText="1"/>
    </xf>
    <xf numFmtId="9" fontId="7" fillId="2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9" fontId="15" fillId="0" borderId="10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left" vertical="center" wrapText="1"/>
    </xf>
    <xf numFmtId="10" fontId="15" fillId="0" borderId="5" xfId="0" applyNumberFormat="1" applyFont="1" applyBorder="1" applyAlignment="1">
      <alignment horizontal="left" vertical="center" wrapText="1"/>
    </xf>
    <xf numFmtId="1" fontId="13" fillId="9" borderId="1" xfId="0" applyNumberFormat="1" applyFont="1" applyFill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left" vertical="center" wrapText="1"/>
    </xf>
    <xf numFmtId="10" fontId="14" fillId="0" borderId="5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0" fontId="8" fillId="2" borderId="1" xfId="1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/>
    </xf>
    <xf numFmtId="0" fontId="18" fillId="9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9" fontId="1" fillId="0" borderId="1" xfId="0" applyNumberFormat="1" applyFont="1" applyBorder="1" applyAlignment="1">
      <alignment horizontal="right" vertical="top" wrapText="1"/>
    </xf>
    <xf numFmtId="10" fontId="4" fillId="0" borderId="1" xfId="1" applyNumberFormat="1" applyFont="1" applyBorder="1" applyAlignment="1">
      <alignment horizontal="left" vertical="center" wrapText="1"/>
    </xf>
    <xf numFmtId="9" fontId="14" fillId="0" borderId="11" xfId="0" applyNumberFormat="1" applyFont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8"/>
  <sheetViews>
    <sheetView tabSelected="1" zoomScale="88" zoomScaleNormal="88" workbookViewId="0">
      <selection activeCell="E9" sqref="E9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5" width="16.5703125" style="1" customWidth="1"/>
    <col min="26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5" hidden="1" customWidth="1"/>
    <col min="42" max="42" width="16.5703125" style="5" customWidth="1"/>
    <col min="43" max="43" width="21.5703125" style="5" customWidth="1"/>
    <col min="44" max="44" width="40.7109375" style="1" customWidth="1"/>
    <col min="45" max="16384" width="10.85546875" style="1"/>
  </cols>
  <sheetData>
    <row r="1" spans="1:44" ht="70.5" customHeight="1" x14ac:dyDescent="0.25">
      <c r="A1" s="92" t="s">
        <v>133</v>
      </c>
      <c r="B1" s="93"/>
      <c r="C1" s="93"/>
      <c r="D1" s="93"/>
      <c r="E1" s="93"/>
      <c r="F1" s="93"/>
      <c r="G1" s="93"/>
      <c r="H1" s="93"/>
      <c r="I1" s="93"/>
      <c r="J1" s="93"/>
      <c r="K1" s="109" t="s">
        <v>0</v>
      </c>
      <c r="L1" s="109"/>
      <c r="M1" s="109"/>
      <c r="N1" s="109"/>
      <c r="O1" s="109"/>
    </row>
    <row r="2" spans="1:44" s="5" customFormat="1" ht="23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40"/>
      <c r="L2" s="40"/>
      <c r="M2" s="40"/>
      <c r="N2" s="40"/>
      <c r="O2" s="40"/>
    </row>
    <row r="3" spans="1:44" x14ac:dyDescent="0.25">
      <c r="D3" s="19"/>
    </row>
    <row r="4" spans="1:44" ht="29.1" customHeight="1" x14ac:dyDescent="0.25">
      <c r="A4" s="98" t="s">
        <v>2</v>
      </c>
      <c r="B4" s="99"/>
      <c r="C4" s="100"/>
      <c r="D4" s="94" t="s">
        <v>3</v>
      </c>
      <c r="E4" s="91" t="s">
        <v>4</v>
      </c>
      <c r="F4" s="91"/>
      <c r="G4" s="91"/>
      <c r="H4" s="91"/>
      <c r="I4" s="91"/>
      <c r="J4" s="91"/>
    </row>
    <row r="5" spans="1:44" x14ac:dyDescent="0.25">
      <c r="A5" s="101"/>
      <c r="B5" s="102"/>
      <c r="C5" s="103"/>
      <c r="D5" s="95"/>
      <c r="E5" s="2" t="s">
        <v>5</v>
      </c>
      <c r="F5" s="41" t="s">
        <v>6</v>
      </c>
      <c r="G5" s="112" t="s">
        <v>7</v>
      </c>
      <c r="H5" s="112"/>
      <c r="I5" s="112"/>
      <c r="J5" s="112"/>
    </row>
    <row r="6" spans="1:44" x14ac:dyDescent="0.25">
      <c r="A6" s="101"/>
      <c r="B6" s="102"/>
      <c r="C6" s="103"/>
      <c r="D6" s="95"/>
      <c r="E6" s="23">
        <v>1</v>
      </c>
      <c r="F6" s="23" t="s">
        <v>8</v>
      </c>
      <c r="G6" s="113" t="s">
        <v>9</v>
      </c>
      <c r="H6" s="113"/>
      <c r="I6" s="113"/>
      <c r="J6" s="113"/>
    </row>
    <row r="7" spans="1:44" ht="87" customHeight="1" x14ac:dyDescent="0.25">
      <c r="A7" s="101"/>
      <c r="B7" s="102"/>
      <c r="C7" s="103"/>
      <c r="D7" s="95"/>
      <c r="E7" s="23">
        <v>2</v>
      </c>
      <c r="F7" s="23" t="s">
        <v>132</v>
      </c>
      <c r="G7" s="113" t="s">
        <v>10</v>
      </c>
      <c r="H7" s="113"/>
      <c r="I7" s="113"/>
      <c r="J7" s="113"/>
    </row>
    <row r="8" spans="1:44" ht="67.5" customHeight="1" x14ac:dyDescent="0.25">
      <c r="A8" s="104"/>
      <c r="B8" s="105"/>
      <c r="C8" s="106"/>
      <c r="D8" s="96"/>
      <c r="E8" s="90">
        <v>3</v>
      </c>
      <c r="F8" s="90" t="s">
        <v>130</v>
      </c>
      <c r="G8" s="114" t="s">
        <v>131</v>
      </c>
      <c r="H8" s="115"/>
      <c r="I8" s="115"/>
      <c r="J8" s="115"/>
    </row>
    <row r="9" spans="1:44" s="122" customFormat="1" ht="53.25" customHeight="1" x14ac:dyDescent="0.25">
      <c r="A9" s="119"/>
      <c r="B9" s="119"/>
      <c r="C9" s="119"/>
      <c r="D9" s="120"/>
      <c r="E9" s="121">
        <v>4</v>
      </c>
      <c r="F9" s="90" t="s">
        <v>134</v>
      </c>
      <c r="G9" s="114" t="s">
        <v>135</v>
      </c>
      <c r="H9" s="115"/>
      <c r="I9" s="115"/>
      <c r="J9" s="115"/>
      <c r="AO9" s="123"/>
      <c r="AP9" s="123"/>
      <c r="AQ9" s="123"/>
    </row>
    <row r="11" spans="1:44" s="5" customFormat="1" ht="22.5" customHeight="1" x14ac:dyDescent="0.25">
      <c r="A11" s="91" t="s">
        <v>11</v>
      </c>
      <c r="B11" s="91"/>
      <c r="C11" s="91" t="s">
        <v>12</v>
      </c>
      <c r="D11" s="91"/>
      <c r="E11" s="91"/>
      <c r="F11" s="97" t="s">
        <v>13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1" t="s">
        <v>14</v>
      </c>
      <c r="R11" s="91"/>
      <c r="S11" s="91"/>
      <c r="T11" s="91"/>
      <c r="U11" s="111" t="s">
        <v>15</v>
      </c>
      <c r="V11" s="111"/>
      <c r="W11" s="111"/>
      <c r="X11" s="111"/>
      <c r="Y11" s="111"/>
      <c r="Z11" s="116" t="s">
        <v>15</v>
      </c>
      <c r="AA11" s="116"/>
      <c r="AB11" s="116"/>
      <c r="AC11" s="116"/>
      <c r="AD11" s="116"/>
      <c r="AE11" s="117" t="s">
        <v>15</v>
      </c>
      <c r="AF11" s="117"/>
      <c r="AG11" s="117"/>
      <c r="AH11" s="117"/>
      <c r="AI11" s="117"/>
      <c r="AJ11" s="118" t="s">
        <v>15</v>
      </c>
      <c r="AK11" s="118"/>
      <c r="AL11" s="118"/>
      <c r="AM11" s="118"/>
      <c r="AN11" s="118"/>
      <c r="AO11" s="110" t="s">
        <v>16</v>
      </c>
      <c r="AP11" s="110"/>
      <c r="AQ11" s="110"/>
      <c r="AR11" s="110"/>
    </row>
    <row r="12" spans="1:44" ht="14.45" customHeight="1" x14ac:dyDescent="0.25">
      <c r="A12" s="91"/>
      <c r="B12" s="91"/>
      <c r="C12" s="91"/>
      <c r="D12" s="91"/>
      <c r="E12" s="91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1"/>
      <c r="R12" s="91"/>
      <c r="S12" s="91"/>
      <c r="T12" s="91"/>
      <c r="U12" s="111" t="s">
        <v>17</v>
      </c>
      <c r="V12" s="111"/>
      <c r="W12" s="111"/>
      <c r="X12" s="111"/>
      <c r="Y12" s="111"/>
      <c r="Z12" s="116" t="s">
        <v>18</v>
      </c>
      <c r="AA12" s="116"/>
      <c r="AB12" s="116"/>
      <c r="AC12" s="116"/>
      <c r="AD12" s="116"/>
      <c r="AE12" s="117" t="s">
        <v>19</v>
      </c>
      <c r="AF12" s="117"/>
      <c r="AG12" s="117"/>
      <c r="AH12" s="117"/>
      <c r="AI12" s="117"/>
      <c r="AJ12" s="118" t="s">
        <v>20</v>
      </c>
      <c r="AK12" s="118"/>
      <c r="AL12" s="118"/>
      <c r="AM12" s="118"/>
      <c r="AN12" s="118"/>
      <c r="AO12" s="110" t="s">
        <v>21</v>
      </c>
      <c r="AP12" s="110"/>
      <c r="AQ12" s="110"/>
      <c r="AR12" s="110"/>
    </row>
    <row r="13" spans="1:44" ht="60" x14ac:dyDescent="0.25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26</v>
      </c>
      <c r="F13" s="18" t="s">
        <v>27</v>
      </c>
      <c r="G13" s="18" t="s">
        <v>28</v>
      </c>
      <c r="H13" s="18" t="s">
        <v>29</v>
      </c>
      <c r="I13" s="18" t="s">
        <v>30</v>
      </c>
      <c r="J13" s="18" t="s">
        <v>31</v>
      </c>
      <c r="K13" s="18" t="s">
        <v>32</v>
      </c>
      <c r="L13" s="18" t="s">
        <v>33</v>
      </c>
      <c r="M13" s="18" t="s">
        <v>34</v>
      </c>
      <c r="N13" s="18" t="s">
        <v>35</v>
      </c>
      <c r="O13" s="18" t="s">
        <v>36</v>
      </c>
      <c r="P13" s="18" t="s">
        <v>37</v>
      </c>
      <c r="Q13" s="3" t="s">
        <v>38</v>
      </c>
      <c r="R13" s="3" t="s">
        <v>39</v>
      </c>
      <c r="S13" s="3" t="s">
        <v>40</v>
      </c>
      <c r="T13" s="3" t="s">
        <v>41</v>
      </c>
      <c r="U13" s="33" t="s">
        <v>42</v>
      </c>
      <c r="V13" s="33" t="s">
        <v>43</v>
      </c>
      <c r="W13" s="33" t="s">
        <v>44</v>
      </c>
      <c r="X13" s="33" t="s">
        <v>45</v>
      </c>
      <c r="Y13" s="33" t="s">
        <v>46</v>
      </c>
      <c r="Z13" s="34" t="s">
        <v>42</v>
      </c>
      <c r="AA13" s="34" t="s">
        <v>43</v>
      </c>
      <c r="AB13" s="34" t="s">
        <v>44</v>
      </c>
      <c r="AC13" s="34" t="s">
        <v>45</v>
      </c>
      <c r="AD13" s="34" t="s">
        <v>46</v>
      </c>
      <c r="AE13" s="35" t="s">
        <v>42</v>
      </c>
      <c r="AF13" s="35" t="s">
        <v>43</v>
      </c>
      <c r="AG13" s="35" t="s">
        <v>44</v>
      </c>
      <c r="AH13" s="35" t="s">
        <v>45</v>
      </c>
      <c r="AI13" s="35" t="s">
        <v>46</v>
      </c>
      <c r="AJ13" s="36" t="s">
        <v>42</v>
      </c>
      <c r="AK13" s="36" t="s">
        <v>43</v>
      </c>
      <c r="AL13" s="36" t="s">
        <v>44</v>
      </c>
      <c r="AM13" s="36" t="s">
        <v>45</v>
      </c>
      <c r="AN13" s="36" t="s">
        <v>46</v>
      </c>
      <c r="AO13" s="4" t="s">
        <v>42</v>
      </c>
      <c r="AP13" s="4" t="s">
        <v>43</v>
      </c>
      <c r="AQ13" s="4" t="s">
        <v>44</v>
      </c>
      <c r="AR13" s="4" t="s">
        <v>47</v>
      </c>
    </row>
    <row r="14" spans="1:44" s="6" customFormat="1" ht="90" x14ac:dyDescent="0.25">
      <c r="A14" s="23">
        <v>3</v>
      </c>
      <c r="B14" s="37" t="s">
        <v>48</v>
      </c>
      <c r="C14" s="23">
        <v>1</v>
      </c>
      <c r="D14" s="31" t="s">
        <v>49</v>
      </c>
      <c r="E14" s="37" t="s">
        <v>50</v>
      </c>
      <c r="F14" s="37" t="s">
        <v>51</v>
      </c>
      <c r="G14" s="37" t="s">
        <v>51</v>
      </c>
      <c r="H14" s="27">
        <v>1</v>
      </c>
      <c r="I14" s="37" t="s">
        <v>52</v>
      </c>
      <c r="J14" s="37" t="s">
        <v>53</v>
      </c>
      <c r="K14" s="42">
        <v>0</v>
      </c>
      <c r="L14" s="42">
        <v>1</v>
      </c>
      <c r="M14" s="42">
        <v>0</v>
      </c>
      <c r="N14" s="42">
        <v>1</v>
      </c>
      <c r="O14" s="42">
        <f t="shared" ref="O14:O16" si="0">K14+L14+M14+N14</f>
        <v>2</v>
      </c>
      <c r="P14" s="37" t="s">
        <v>54</v>
      </c>
      <c r="Q14" s="37" t="s">
        <v>55</v>
      </c>
      <c r="R14" s="37" t="s">
        <v>56</v>
      </c>
      <c r="S14" s="38" t="s">
        <v>3</v>
      </c>
      <c r="T14" s="37" t="s">
        <v>57</v>
      </c>
      <c r="U14" s="65" t="s">
        <v>58</v>
      </c>
      <c r="V14" s="66" t="s">
        <v>58</v>
      </c>
      <c r="W14" s="66" t="s">
        <v>58</v>
      </c>
      <c r="X14" s="59" t="s">
        <v>58</v>
      </c>
      <c r="Y14" s="59" t="s">
        <v>58</v>
      </c>
      <c r="Z14" s="39"/>
      <c r="AA14" s="17"/>
      <c r="AB14" s="26"/>
      <c r="AC14" s="37"/>
      <c r="AD14" s="37"/>
      <c r="AE14" s="29">
        <v>0</v>
      </c>
      <c r="AF14" s="17"/>
      <c r="AG14" s="26" t="e">
        <f t="shared" ref="AG14:AG18" si="1">IF(AF14/AE14&gt;100%,100%,AF14/AE14)</f>
        <v>#DIV/0!</v>
      </c>
      <c r="AH14" s="37"/>
      <c r="AI14" s="37"/>
      <c r="AJ14" s="39">
        <v>1</v>
      </c>
      <c r="AK14" s="17"/>
      <c r="AL14" s="26">
        <f t="shared" ref="AL14:AL18" si="2">IF(AK14/AJ14&gt;100%,100%,AK14/AJ14)</f>
        <v>0</v>
      </c>
      <c r="AM14" s="37"/>
      <c r="AN14" s="37"/>
      <c r="AO14" s="72">
        <v>2</v>
      </c>
      <c r="AP14" s="61">
        <v>0</v>
      </c>
      <c r="AQ14" s="75">
        <f t="shared" ref="AQ14:AQ22" si="3">IF(AP14/AO14&gt;100%,100%,AP14/AO14)</f>
        <v>0</v>
      </c>
      <c r="AR14" s="59" t="s">
        <v>58</v>
      </c>
    </row>
    <row r="15" spans="1:44" s="6" customFormat="1" ht="90" x14ac:dyDescent="0.25">
      <c r="A15" s="23">
        <v>3</v>
      </c>
      <c r="B15" s="37" t="s">
        <v>48</v>
      </c>
      <c r="C15" s="23">
        <v>2</v>
      </c>
      <c r="D15" s="31" t="s">
        <v>59</v>
      </c>
      <c r="E15" s="37" t="s">
        <v>50</v>
      </c>
      <c r="F15" s="37" t="s">
        <v>60</v>
      </c>
      <c r="G15" s="37" t="s">
        <v>61</v>
      </c>
      <c r="H15" s="44">
        <v>1</v>
      </c>
      <c r="I15" s="37" t="s">
        <v>52</v>
      </c>
      <c r="J15" s="37" t="s">
        <v>62</v>
      </c>
      <c r="K15" s="42">
        <v>0</v>
      </c>
      <c r="L15" s="28">
        <v>0.5</v>
      </c>
      <c r="M15" s="42">
        <v>0</v>
      </c>
      <c r="N15" s="28">
        <v>0.5</v>
      </c>
      <c r="O15" s="43">
        <f t="shared" si="0"/>
        <v>1</v>
      </c>
      <c r="P15" s="37" t="s">
        <v>54</v>
      </c>
      <c r="Q15" s="37" t="s">
        <v>63</v>
      </c>
      <c r="R15" s="37" t="s">
        <v>64</v>
      </c>
      <c r="S15" s="38" t="s">
        <v>3</v>
      </c>
      <c r="T15" s="37" t="s">
        <v>57</v>
      </c>
      <c r="U15" s="67" t="s">
        <v>58</v>
      </c>
      <c r="V15" s="68" t="s">
        <v>58</v>
      </c>
      <c r="W15" s="68" t="s">
        <v>58</v>
      </c>
      <c r="X15" s="60" t="s">
        <v>58</v>
      </c>
      <c r="Y15" s="60" t="s">
        <v>58</v>
      </c>
      <c r="Z15" s="29"/>
      <c r="AA15" s="17"/>
      <c r="AB15" s="26"/>
      <c r="AC15" s="37"/>
      <c r="AD15" s="37"/>
      <c r="AE15" s="29">
        <f t="shared" ref="AE15:AE18" si="4">M15</f>
        <v>0</v>
      </c>
      <c r="AF15" s="17"/>
      <c r="AG15" s="26" t="e">
        <f t="shared" si="1"/>
        <v>#DIV/0!</v>
      </c>
      <c r="AH15" s="37"/>
      <c r="AI15" s="37"/>
      <c r="AJ15" s="29">
        <f t="shared" ref="AJ15:AJ18" si="5">N15</f>
        <v>0.5</v>
      </c>
      <c r="AK15" s="17"/>
      <c r="AL15" s="26">
        <f t="shared" si="2"/>
        <v>0</v>
      </c>
      <c r="AM15" s="37"/>
      <c r="AN15" s="37"/>
      <c r="AO15" s="73">
        <f t="shared" ref="AO15:AO18" si="6">O15</f>
        <v>1</v>
      </c>
      <c r="AP15" s="74">
        <v>0</v>
      </c>
      <c r="AQ15" s="75">
        <f t="shared" si="3"/>
        <v>0</v>
      </c>
      <c r="AR15" s="60" t="s">
        <v>58</v>
      </c>
    </row>
    <row r="16" spans="1:44" s="6" customFormat="1" ht="90" x14ac:dyDescent="0.25">
      <c r="A16" s="23">
        <v>3</v>
      </c>
      <c r="B16" s="37" t="s">
        <v>48</v>
      </c>
      <c r="C16" s="23">
        <v>3</v>
      </c>
      <c r="D16" s="31" t="s">
        <v>65</v>
      </c>
      <c r="E16" s="37" t="s">
        <v>50</v>
      </c>
      <c r="F16" s="37" t="s">
        <v>66</v>
      </c>
      <c r="G16" s="37" t="s">
        <v>66</v>
      </c>
      <c r="H16" s="27">
        <v>1</v>
      </c>
      <c r="I16" s="37" t="s">
        <v>52</v>
      </c>
      <c r="J16" s="37" t="s">
        <v>67</v>
      </c>
      <c r="K16" s="42">
        <v>0</v>
      </c>
      <c r="L16" s="42">
        <v>0</v>
      </c>
      <c r="M16" s="42">
        <v>0</v>
      </c>
      <c r="N16" s="42">
        <v>1</v>
      </c>
      <c r="O16" s="42">
        <f t="shared" si="0"/>
        <v>1</v>
      </c>
      <c r="P16" s="37" t="s">
        <v>54</v>
      </c>
      <c r="Q16" s="37" t="s">
        <v>68</v>
      </c>
      <c r="R16" s="37" t="s">
        <v>69</v>
      </c>
      <c r="S16" s="38" t="s">
        <v>3</v>
      </c>
      <c r="T16" s="37" t="s">
        <v>57</v>
      </c>
      <c r="U16" s="67" t="s">
        <v>58</v>
      </c>
      <c r="V16" s="68" t="s">
        <v>58</v>
      </c>
      <c r="W16" s="68" t="s">
        <v>58</v>
      </c>
      <c r="X16" s="60" t="s">
        <v>58</v>
      </c>
      <c r="Y16" s="60" t="s">
        <v>58</v>
      </c>
      <c r="Z16" s="29"/>
      <c r="AA16" s="17"/>
      <c r="AB16" s="26"/>
      <c r="AC16" s="37"/>
      <c r="AD16" s="37"/>
      <c r="AE16" s="29">
        <f t="shared" ref="AE16:AE17" si="7">M16</f>
        <v>0</v>
      </c>
      <c r="AF16" s="17"/>
      <c r="AG16" s="26" t="e">
        <f t="shared" ref="AG16:AG17" si="8">IF(AF16/AE16&gt;100%,100%,AF16/AE16)</f>
        <v>#DIV/0!</v>
      </c>
      <c r="AH16" s="37"/>
      <c r="AI16" s="37"/>
      <c r="AJ16" s="29">
        <f t="shared" ref="AJ16:AJ17" si="9">N16</f>
        <v>1</v>
      </c>
      <c r="AK16" s="17"/>
      <c r="AL16" s="26">
        <f t="shared" ref="AL16:AL17" si="10">IF(AK16/AJ16&gt;100%,100%,AK16/AJ16)</f>
        <v>0</v>
      </c>
      <c r="AM16" s="37"/>
      <c r="AN16" s="37"/>
      <c r="AO16" s="73">
        <f t="shared" ref="AO16:AO17" si="11">O16</f>
        <v>1</v>
      </c>
      <c r="AP16" s="74">
        <v>0</v>
      </c>
      <c r="AQ16" s="75">
        <f t="shared" ref="AQ16:AQ17" si="12">IF(AP16/AO16&gt;100%,100%,AP16/AO16)</f>
        <v>0</v>
      </c>
      <c r="AR16" s="60" t="s">
        <v>58</v>
      </c>
    </row>
    <row r="17" spans="1:44" s="6" customFormat="1" ht="105" x14ac:dyDescent="0.25">
      <c r="A17" s="23">
        <v>3</v>
      </c>
      <c r="B17" s="37" t="s">
        <v>48</v>
      </c>
      <c r="C17" s="23">
        <v>4</v>
      </c>
      <c r="D17" s="31" t="s">
        <v>70</v>
      </c>
      <c r="E17" s="37" t="s">
        <v>50</v>
      </c>
      <c r="F17" s="37" t="s">
        <v>71</v>
      </c>
      <c r="G17" s="37" t="s">
        <v>72</v>
      </c>
      <c r="H17" s="27">
        <v>1</v>
      </c>
      <c r="I17" s="31" t="s">
        <v>73</v>
      </c>
      <c r="J17" s="31" t="s">
        <v>74</v>
      </c>
      <c r="K17" s="43">
        <v>0.96</v>
      </c>
      <c r="L17" s="32">
        <v>0.96</v>
      </c>
      <c r="M17" s="32">
        <v>0.96</v>
      </c>
      <c r="N17" s="32">
        <v>0.96</v>
      </c>
      <c r="O17" s="43">
        <v>0.96</v>
      </c>
      <c r="P17" s="37" t="s">
        <v>54</v>
      </c>
      <c r="Q17" s="37" t="s">
        <v>75</v>
      </c>
      <c r="R17" s="37" t="s">
        <v>76</v>
      </c>
      <c r="S17" s="38" t="s">
        <v>3</v>
      </c>
      <c r="T17" s="37" t="s">
        <v>77</v>
      </c>
      <c r="U17" s="69">
        <v>0.96</v>
      </c>
      <c r="V17" s="70">
        <v>0.99</v>
      </c>
      <c r="W17" s="71">
        <v>1</v>
      </c>
      <c r="X17" s="60" t="s">
        <v>78</v>
      </c>
      <c r="Y17" s="60" t="s">
        <v>79</v>
      </c>
      <c r="Z17" s="29"/>
      <c r="AA17" s="124">
        <v>0</v>
      </c>
      <c r="AB17" s="26"/>
      <c r="AC17" s="37"/>
      <c r="AD17" s="37"/>
      <c r="AE17" s="29">
        <f t="shared" si="7"/>
        <v>0.96</v>
      </c>
      <c r="AF17" s="124">
        <v>0</v>
      </c>
      <c r="AG17" s="26">
        <f t="shared" si="8"/>
        <v>0</v>
      </c>
      <c r="AH17" s="37"/>
      <c r="AI17" s="37"/>
      <c r="AJ17" s="29">
        <f t="shared" si="9"/>
        <v>0.96</v>
      </c>
      <c r="AK17" s="124">
        <v>0</v>
      </c>
      <c r="AL17" s="26">
        <f t="shared" si="10"/>
        <v>0</v>
      </c>
      <c r="AM17" s="37"/>
      <c r="AN17" s="37"/>
      <c r="AO17" s="73">
        <f t="shared" si="11"/>
        <v>0.96</v>
      </c>
      <c r="AP17" s="76">
        <f>AVERAGE(V17,AA17,AF17,AK17)</f>
        <v>0.2475</v>
      </c>
      <c r="AQ17" s="75">
        <f t="shared" si="12"/>
        <v>0.2578125</v>
      </c>
      <c r="AR17" s="60" t="s">
        <v>78</v>
      </c>
    </row>
    <row r="18" spans="1:44" s="6" customFormat="1" ht="165" x14ac:dyDescent="0.25">
      <c r="A18" s="23">
        <v>3</v>
      </c>
      <c r="B18" s="37" t="s">
        <v>48</v>
      </c>
      <c r="C18" s="23">
        <v>5</v>
      </c>
      <c r="D18" s="31" t="s">
        <v>80</v>
      </c>
      <c r="E18" s="37" t="s">
        <v>50</v>
      </c>
      <c r="F18" s="37" t="s">
        <v>81</v>
      </c>
      <c r="G18" s="37" t="s">
        <v>82</v>
      </c>
      <c r="H18" s="27">
        <v>1</v>
      </c>
      <c r="I18" s="31" t="s">
        <v>73</v>
      </c>
      <c r="J18" s="31" t="s">
        <v>83</v>
      </c>
      <c r="K18" s="43">
        <v>0.93</v>
      </c>
      <c r="L18" s="32">
        <v>0.93</v>
      </c>
      <c r="M18" s="32">
        <v>0.93</v>
      </c>
      <c r="N18" s="32">
        <v>0.93</v>
      </c>
      <c r="O18" s="43">
        <v>0.93</v>
      </c>
      <c r="P18" s="37" t="s">
        <v>54</v>
      </c>
      <c r="Q18" s="37" t="s">
        <v>84</v>
      </c>
      <c r="R18" s="37" t="s">
        <v>85</v>
      </c>
      <c r="S18" s="38" t="s">
        <v>3</v>
      </c>
      <c r="T18" s="37" t="s">
        <v>84</v>
      </c>
      <c r="U18" s="69">
        <v>0.93</v>
      </c>
      <c r="V18" s="70">
        <v>0.98</v>
      </c>
      <c r="W18" s="71">
        <v>1</v>
      </c>
      <c r="X18" s="60" t="s">
        <v>86</v>
      </c>
      <c r="Y18" s="60" t="s">
        <v>87</v>
      </c>
      <c r="Z18" s="29"/>
      <c r="AA18" s="124">
        <v>0</v>
      </c>
      <c r="AB18" s="26"/>
      <c r="AC18" s="37"/>
      <c r="AD18" s="37"/>
      <c r="AE18" s="29">
        <f t="shared" si="4"/>
        <v>0.93</v>
      </c>
      <c r="AF18" s="124">
        <v>0</v>
      </c>
      <c r="AG18" s="26">
        <f t="shared" si="1"/>
        <v>0</v>
      </c>
      <c r="AH18" s="37"/>
      <c r="AI18" s="37"/>
      <c r="AJ18" s="29">
        <f t="shared" si="5"/>
        <v>0.93</v>
      </c>
      <c r="AK18" s="124">
        <v>0</v>
      </c>
      <c r="AL18" s="26">
        <f t="shared" si="2"/>
        <v>0</v>
      </c>
      <c r="AM18" s="37"/>
      <c r="AN18" s="37"/>
      <c r="AO18" s="73">
        <f t="shared" si="6"/>
        <v>0.93</v>
      </c>
      <c r="AP18" s="76">
        <f>AVERAGE(V18,AA18,AF18,AK18)</f>
        <v>0.245</v>
      </c>
      <c r="AQ18" s="75">
        <f t="shared" si="3"/>
        <v>0.26344086021505375</v>
      </c>
      <c r="AR18" s="60" t="s">
        <v>86</v>
      </c>
    </row>
    <row r="19" spans="1:44" s="7" customFormat="1" ht="15.75" x14ac:dyDescent="0.25">
      <c r="A19" s="12"/>
      <c r="B19" s="12"/>
      <c r="C19" s="30"/>
      <c r="D19" s="15" t="s">
        <v>88</v>
      </c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2"/>
      <c r="Q19" s="12"/>
      <c r="R19" s="12"/>
      <c r="S19" s="12"/>
      <c r="T19" s="12"/>
      <c r="U19" s="16"/>
      <c r="V19" s="16"/>
      <c r="W19" s="77">
        <f>AVERAGE(W14:W18)*80%</f>
        <v>0.8</v>
      </c>
      <c r="X19" s="12"/>
      <c r="Y19" s="12"/>
      <c r="Z19" s="16"/>
      <c r="AA19" s="16"/>
      <c r="AB19" s="16"/>
      <c r="AC19" s="12"/>
      <c r="AD19" s="12"/>
      <c r="AE19" s="16"/>
      <c r="AF19" s="16"/>
      <c r="AG19" s="16" t="e">
        <f>AVERAGE(AG14:AG18)*80%</f>
        <v>#DIV/0!</v>
      </c>
      <c r="AH19" s="12"/>
      <c r="AI19" s="12"/>
      <c r="AJ19" s="16"/>
      <c r="AK19" s="16"/>
      <c r="AL19" s="16">
        <f>AVERAGE(AL14:AL18)*80%</f>
        <v>0</v>
      </c>
      <c r="AM19" s="12"/>
      <c r="AN19" s="12"/>
      <c r="AO19" s="62"/>
      <c r="AP19" s="62"/>
      <c r="AQ19" s="78">
        <f>AVERAGE(AQ14:AQ18)*80%</f>
        <v>8.3400537634408606E-2</v>
      </c>
      <c r="AR19" s="12"/>
    </row>
    <row r="20" spans="1:44" s="52" customFormat="1" ht="105" x14ac:dyDescent="0.25">
      <c r="A20" s="45">
        <v>7</v>
      </c>
      <c r="B20" s="46" t="s">
        <v>89</v>
      </c>
      <c r="C20" s="46" t="s">
        <v>90</v>
      </c>
      <c r="D20" s="46" t="s">
        <v>91</v>
      </c>
      <c r="E20" s="46" t="s">
        <v>92</v>
      </c>
      <c r="F20" s="46" t="s">
        <v>93</v>
      </c>
      <c r="G20" s="46" t="s">
        <v>94</v>
      </c>
      <c r="H20" s="46" t="s">
        <v>95</v>
      </c>
      <c r="I20" s="47" t="s">
        <v>73</v>
      </c>
      <c r="J20" s="46" t="s">
        <v>93</v>
      </c>
      <c r="K20" s="47" t="s">
        <v>96</v>
      </c>
      <c r="L20" s="48">
        <v>0.8</v>
      </c>
      <c r="M20" s="47" t="s">
        <v>96</v>
      </c>
      <c r="N20" s="48">
        <v>0.8</v>
      </c>
      <c r="O20" s="48">
        <v>0.8</v>
      </c>
      <c r="P20" s="46" t="s">
        <v>54</v>
      </c>
      <c r="Q20" s="46" t="s">
        <v>97</v>
      </c>
      <c r="R20" s="46" t="s">
        <v>98</v>
      </c>
      <c r="S20" s="46" t="s">
        <v>99</v>
      </c>
      <c r="T20" s="85"/>
      <c r="U20" s="79" t="str">
        <f>K20</f>
        <v>No programada</v>
      </c>
      <c r="V20" s="80">
        <v>0</v>
      </c>
      <c r="W20" s="81" t="s">
        <v>58</v>
      </c>
      <c r="X20" s="82" t="s">
        <v>96</v>
      </c>
      <c r="Y20" s="79" t="s">
        <v>112</v>
      </c>
      <c r="Z20" s="80" t="str">
        <f>K20</f>
        <v>No programada</v>
      </c>
      <c r="AA20" s="81" t="s">
        <v>58</v>
      </c>
      <c r="AB20" s="82" t="s">
        <v>96</v>
      </c>
      <c r="AC20" s="46" t="s">
        <v>100</v>
      </c>
      <c r="AD20" s="49" t="s">
        <v>96</v>
      </c>
      <c r="AE20" s="126">
        <f>L20</f>
        <v>0.8</v>
      </c>
      <c r="AF20" s="49" t="e">
        <v>#VALUE!</v>
      </c>
      <c r="AG20" s="46" t="s">
        <v>100</v>
      </c>
      <c r="AH20" s="46" t="s">
        <v>100</v>
      </c>
      <c r="AI20" s="50">
        <v>0.8</v>
      </c>
      <c r="AJ20" s="46" t="s">
        <v>96</v>
      </c>
      <c r="AK20" s="49">
        <v>0</v>
      </c>
      <c r="AL20" s="46" t="s">
        <v>100</v>
      </c>
      <c r="AM20" s="46" t="s">
        <v>100</v>
      </c>
      <c r="AN20" s="50">
        <v>0.8</v>
      </c>
      <c r="AO20" s="79">
        <f>O20</f>
        <v>0.8</v>
      </c>
      <c r="AP20" s="80">
        <f>V20</f>
        <v>0</v>
      </c>
      <c r="AQ20" s="125">
        <f t="shared" si="3"/>
        <v>0</v>
      </c>
      <c r="AR20" s="82" t="s">
        <v>96</v>
      </c>
    </row>
    <row r="21" spans="1:44" s="52" customFormat="1" ht="105" x14ac:dyDescent="0.25">
      <c r="A21" s="53">
        <v>7</v>
      </c>
      <c r="B21" s="54" t="s">
        <v>89</v>
      </c>
      <c r="C21" s="54" t="s">
        <v>101</v>
      </c>
      <c r="D21" s="54" t="s">
        <v>102</v>
      </c>
      <c r="E21" s="54" t="s">
        <v>92</v>
      </c>
      <c r="F21" s="54" t="s">
        <v>103</v>
      </c>
      <c r="G21" s="54" t="s">
        <v>104</v>
      </c>
      <c r="H21" s="54" t="s">
        <v>105</v>
      </c>
      <c r="I21" s="55" t="s">
        <v>52</v>
      </c>
      <c r="J21" s="54" t="s">
        <v>103</v>
      </c>
      <c r="K21" s="56">
        <v>0.06</v>
      </c>
      <c r="L21" s="56">
        <v>0.28999999999999998</v>
      </c>
      <c r="M21" s="56">
        <v>0.36</v>
      </c>
      <c r="N21" s="56">
        <v>0.28999999999999998</v>
      </c>
      <c r="O21" s="56">
        <v>1</v>
      </c>
      <c r="P21" s="54" t="s">
        <v>54</v>
      </c>
      <c r="Q21" s="54" t="s">
        <v>106</v>
      </c>
      <c r="R21" s="54" t="s">
        <v>107</v>
      </c>
      <c r="S21" s="54" t="s">
        <v>99</v>
      </c>
      <c r="T21" s="85"/>
      <c r="U21" s="79">
        <f>K21</f>
        <v>0.06</v>
      </c>
      <c r="V21" s="83">
        <v>0.06</v>
      </c>
      <c r="W21" s="84">
        <v>1</v>
      </c>
      <c r="X21" s="54" t="s">
        <v>129</v>
      </c>
      <c r="Y21" s="79" t="s">
        <v>112</v>
      </c>
      <c r="Z21" s="80">
        <f t="shared" ref="Z21:Z22" si="13">K21</f>
        <v>0.06</v>
      </c>
      <c r="AA21" s="81" t="s">
        <v>58</v>
      </c>
      <c r="AB21" s="82" t="s">
        <v>96</v>
      </c>
      <c r="AC21" s="54" t="s">
        <v>100</v>
      </c>
      <c r="AD21" s="57">
        <v>0.25</v>
      </c>
      <c r="AE21" s="126">
        <f t="shared" ref="AE21:AE22" si="14">L21</f>
        <v>0.28999999999999998</v>
      </c>
      <c r="AF21" s="58">
        <v>0</v>
      </c>
      <c r="AG21" s="54" t="s">
        <v>100</v>
      </c>
      <c r="AH21" s="54" t="s">
        <v>100</v>
      </c>
      <c r="AI21" s="57">
        <v>0.25</v>
      </c>
      <c r="AJ21" s="54" t="s">
        <v>100</v>
      </c>
      <c r="AK21" s="58">
        <v>0</v>
      </c>
      <c r="AL21" s="54" t="s">
        <v>100</v>
      </c>
      <c r="AM21" s="54" t="s">
        <v>100</v>
      </c>
      <c r="AN21" s="57">
        <v>1</v>
      </c>
      <c r="AO21" s="79">
        <f>O21</f>
        <v>1</v>
      </c>
      <c r="AP21" s="80">
        <f>V21</f>
        <v>0.06</v>
      </c>
      <c r="AQ21" s="125">
        <f t="shared" si="3"/>
        <v>0.06</v>
      </c>
      <c r="AR21" s="54" t="s">
        <v>129</v>
      </c>
    </row>
    <row r="22" spans="1:44" s="52" customFormat="1" ht="120" x14ac:dyDescent="0.25">
      <c r="A22" s="53">
        <v>7</v>
      </c>
      <c r="B22" s="54" t="s">
        <v>89</v>
      </c>
      <c r="C22" s="54" t="s">
        <v>108</v>
      </c>
      <c r="D22" s="54" t="s">
        <v>109</v>
      </c>
      <c r="E22" s="54" t="s">
        <v>92</v>
      </c>
      <c r="F22" s="54" t="s">
        <v>110</v>
      </c>
      <c r="G22" s="54" t="s">
        <v>111</v>
      </c>
      <c r="H22" s="54" t="s">
        <v>112</v>
      </c>
      <c r="I22" s="55" t="s">
        <v>52</v>
      </c>
      <c r="J22" s="54" t="s">
        <v>110</v>
      </c>
      <c r="K22" s="55">
        <v>0</v>
      </c>
      <c r="L22" s="55">
        <v>1</v>
      </c>
      <c r="M22" s="55">
        <v>1</v>
      </c>
      <c r="N22" s="55">
        <v>0</v>
      </c>
      <c r="O22" s="55">
        <v>2</v>
      </c>
      <c r="P22" s="54" t="s">
        <v>54</v>
      </c>
      <c r="Q22" s="54" t="s">
        <v>113</v>
      </c>
      <c r="R22" s="54" t="s">
        <v>113</v>
      </c>
      <c r="S22" s="54" t="s">
        <v>114</v>
      </c>
      <c r="T22" s="58"/>
      <c r="U22" s="87">
        <v>0</v>
      </c>
      <c r="V22" s="87">
        <v>0</v>
      </c>
      <c r="W22" s="81" t="s">
        <v>58</v>
      </c>
      <c r="X22" s="82" t="s">
        <v>96</v>
      </c>
      <c r="Y22" s="79" t="s">
        <v>112</v>
      </c>
      <c r="Z22" s="86">
        <f t="shared" si="13"/>
        <v>0</v>
      </c>
      <c r="AA22" s="58">
        <v>0</v>
      </c>
      <c r="AB22" s="54" t="s">
        <v>100</v>
      </c>
      <c r="AC22" s="54" t="s">
        <v>100</v>
      </c>
      <c r="AD22" s="58">
        <v>1</v>
      </c>
      <c r="AE22" s="126">
        <f t="shared" si="14"/>
        <v>1</v>
      </c>
      <c r="AF22" s="58">
        <v>0</v>
      </c>
      <c r="AG22" s="54" t="s">
        <v>100</v>
      </c>
      <c r="AH22" s="54" t="s">
        <v>100</v>
      </c>
      <c r="AI22" s="58">
        <v>0</v>
      </c>
      <c r="AJ22" s="46" t="s">
        <v>96</v>
      </c>
      <c r="AK22" s="58">
        <v>0</v>
      </c>
      <c r="AL22" s="54" t="s">
        <v>100</v>
      </c>
      <c r="AM22" s="54" t="s">
        <v>100</v>
      </c>
      <c r="AN22" s="58">
        <v>2</v>
      </c>
      <c r="AO22" s="86">
        <f>O22</f>
        <v>2</v>
      </c>
      <c r="AP22" s="51">
        <f>V22</f>
        <v>0</v>
      </c>
      <c r="AQ22" s="125">
        <f t="shared" si="3"/>
        <v>0</v>
      </c>
      <c r="AR22" s="82" t="s">
        <v>96</v>
      </c>
    </row>
    <row r="23" spans="1:44" s="7" customFormat="1" ht="15.75" x14ac:dyDescent="0.25">
      <c r="A23" s="12"/>
      <c r="B23" s="12"/>
      <c r="C23" s="12"/>
      <c r="D23" s="13" t="s">
        <v>115</v>
      </c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3"/>
      <c r="Q23" s="12"/>
      <c r="R23" s="12"/>
      <c r="S23" s="12"/>
      <c r="T23" s="12"/>
      <c r="U23" s="14"/>
      <c r="V23" s="24"/>
      <c r="W23" s="77">
        <f>AVERAGE(W20:W22)*20%</f>
        <v>0.2</v>
      </c>
      <c r="X23" s="12"/>
      <c r="Y23" s="12"/>
      <c r="Z23" s="14"/>
      <c r="AA23" s="14"/>
      <c r="AB23" s="24" t="e">
        <f>AVERAGE(AB20:AB22)*20%</f>
        <v>#DIV/0!</v>
      </c>
      <c r="AC23" s="12"/>
      <c r="AD23" s="12"/>
      <c r="AE23" s="14"/>
      <c r="AF23" s="14"/>
      <c r="AG23" s="24" t="e">
        <f>AVERAGE(AG20:AG22)*20%</f>
        <v>#DIV/0!</v>
      </c>
      <c r="AH23" s="12"/>
      <c r="AI23" s="12"/>
      <c r="AJ23" s="14"/>
      <c r="AK23" s="14"/>
      <c r="AL23" s="24" t="e">
        <f>AVERAGE(AL20:AL22)*20%</f>
        <v>#DIV/0!</v>
      </c>
      <c r="AM23" s="12"/>
      <c r="AN23" s="12"/>
      <c r="AO23" s="63"/>
      <c r="AP23" s="63"/>
      <c r="AQ23" s="78">
        <f>AVERAGE(AQ20:AQ22)*20%</f>
        <v>4.0000000000000001E-3</v>
      </c>
      <c r="AR23" s="12"/>
    </row>
    <row r="24" spans="1:44" s="11" customFormat="1" ht="18.75" x14ac:dyDescent="0.3">
      <c r="A24" s="8"/>
      <c r="B24" s="8"/>
      <c r="C24" s="8"/>
      <c r="D24" s="9" t="s">
        <v>116</v>
      </c>
      <c r="E24" s="8"/>
      <c r="F24" s="8"/>
      <c r="G24" s="8"/>
      <c r="H24" s="8"/>
      <c r="I24" s="8"/>
      <c r="J24" s="8"/>
      <c r="K24" s="10"/>
      <c r="L24" s="10"/>
      <c r="M24" s="10"/>
      <c r="N24" s="10"/>
      <c r="O24" s="10"/>
      <c r="P24" s="8"/>
      <c r="Q24" s="8"/>
      <c r="R24" s="8"/>
      <c r="S24" s="8"/>
      <c r="T24" s="8"/>
      <c r="U24" s="10"/>
      <c r="V24" s="25"/>
      <c r="W24" s="89">
        <f>W19+W23</f>
        <v>1</v>
      </c>
      <c r="X24" s="8"/>
      <c r="Y24" s="8"/>
      <c r="Z24" s="10"/>
      <c r="AA24" s="10"/>
      <c r="AB24" s="25" t="e">
        <f>AB19+AB23</f>
        <v>#DIV/0!</v>
      </c>
      <c r="AC24" s="8"/>
      <c r="AD24" s="8"/>
      <c r="AE24" s="10"/>
      <c r="AF24" s="10"/>
      <c r="AG24" s="25" t="e">
        <f>AG19+AG23</f>
        <v>#DIV/0!</v>
      </c>
      <c r="AH24" s="8"/>
      <c r="AI24" s="8"/>
      <c r="AJ24" s="10"/>
      <c r="AK24" s="10"/>
      <c r="AL24" s="25" t="e">
        <f>AL19+AL23</f>
        <v>#DIV/0!</v>
      </c>
      <c r="AM24" s="8"/>
      <c r="AN24" s="8"/>
      <c r="AO24" s="64"/>
      <c r="AP24" s="64"/>
      <c r="AQ24" s="88">
        <f>AQ19+AQ23</f>
        <v>8.7400537634408609E-2</v>
      </c>
      <c r="AR24" s="8"/>
    </row>
    <row r="28" spans="1:44" x14ac:dyDescent="0.25">
      <c r="AQ28" s="127"/>
    </row>
  </sheetData>
  <mergeCells count="25">
    <mergeCell ref="AO11:AR11"/>
    <mergeCell ref="AO12:AR12"/>
    <mergeCell ref="U11:Y11"/>
    <mergeCell ref="E4:J4"/>
    <mergeCell ref="G5:J5"/>
    <mergeCell ref="G6:J6"/>
    <mergeCell ref="G7:J7"/>
    <mergeCell ref="G8:J8"/>
    <mergeCell ref="U12:Y12"/>
    <mergeCell ref="Z12:AD12"/>
    <mergeCell ref="AE12:AI12"/>
    <mergeCell ref="AJ12:AN12"/>
    <mergeCell ref="AJ11:AN11"/>
    <mergeCell ref="AE11:AI11"/>
    <mergeCell ref="Z11:AD11"/>
    <mergeCell ref="Q11:T12"/>
    <mergeCell ref="C11:E12"/>
    <mergeCell ref="A11:B12"/>
    <mergeCell ref="A1:J1"/>
    <mergeCell ref="D4:D8"/>
    <mergeCell ref="F11:P12"/>
    <mergeCell ref="A4:C8"/>
    <mergeCell ref="A2:J2"/>
    <mergeCell ref="K1:O1"/>
    <mergeCell ref="G9:J9"/>
  </mergeCells>
  <dataValidations count="1">
    <dataValidation allowBlank="1" showInputMessage="1" showErrorMessage="1" error="Escriba un texto " promptTitle="Cualquier contenido" sqref="E8:E9" xr:uid="{4A59D2D6-8683-4526-B803-DF4FADE4B7FA}"/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B14:B18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E14:E18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I14:I18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P14:P18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1" t="s">
        <v>22</v>
      </c>
      <c r="B1" s="20" t="s">
        <v>117</v>
      </c>
      <c r="C1" s="20" t="s">
        <v>26</v>
      </c>
      <c r="D1" s="3" t="s">
        <v>30</v>
      </c>
      <c r="E1" s="18" t="s">
        <v>37</v>
      </c>
    </row>
    <row r="2" spans="1:5" x14ac:dyDescent="0.25">
      <c r="A2" s="22">
        <v>1</v>
      </c>
      <c r="B2" s="22" t="s">
        <v>118</v>
      </c>
      <c r="C2" s="22" t="s">
        <v>119</v>
      </c>
      <c r="D2" s="22" t="s">
        <v>52</v>
      </c>
      <c r="E2" s="22" t="s">
        <v>54</v>
      </c>
    </row>
    <row r="3" spans="1:5" x14ac:dyDescent="0.25">
      <c r="A3" s="22">
        <v>2</v>
      </c>
      <c r="B3" s="22" t="s">
        <v>120</v>
      </c>
      <c r="C3" s="22" t="s">
        <v>121</v>
      </c>
      <c r="D3" s="22" t="s">
        <v>122</v>
      </c>
      <c r="E3" s="22" t="s">
        <v>123</v>
      </c>
    </row>
    <row r="4" spans="1:5" x14ac:dyDescent="0.25">
      <c r="A4" s="22">
        <v>3</v>
      </c>
      <c r="B4" s="22" t="s">
        <v>48</v>
      </c>
      <c r="C4" s="22" t="s">
        <v>50</v>
      </c>
      <c r="D4" s="22" t="s">
        <v>124</v>
      </c>
      <c r="E4" s="22" t="s">
        <v>125</v>
      </c>
    </row>
    <row r="5" spans="1:5" x14ac:dyDescent="0.25">
      <c r="A5" s="22">
        <v>4</v>
      </c>
      <c r="B5" s="22" t="s">
        <v>126</v>
      </c>
      <c r="C5" s="22" t="s">
        <v>92</v>
      </c>
      <c r="D5" s="22" t="s">
        <v>73</v>
      </c>
      <c r="E5" s="22"/>
    </row>
    <row r="6" spans="1:5" x14ac:dyDescent="0.25">
      <c r="A6" s="22">
        <v>5</v>
      </c>
      <c r="B6" s="22" t="s">
        <v>127</v>
      </c>
      <c r="C6" s="22"/>
      <c r="D6" s="22"/>
      <c r="E6" s="22"/>
    </row>
    <row r="7" spans="1:5" x14ac:dyDescent="0.25">
      <c r="A7" s="22">
        <v>6</v>
      </c>
      <c r="B7" s="22" t="s">
        <v>128</v>
      </c>
      <c r="C7" s="22"/>
      <c r="D7" s="22"/>
      <c r="E7" s="22"/>
    </row>
    <row r="8" spans="1:5" x14ac:dyDescent="0.25">
      <c r="A8" s="22">
        <v>7</v>
      </c>
      <c r="B8" s="22" t="s">
        <v>89</v>
      </c>
      <c r="C8" s="22"/>
      <c r="D8" s="22"/>
      <c r="E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a95893-5b10-4af6-84a8-c9f050e3201d">
      <UserInfo>
        <DisplayName>Orlando Benavides Santacruz</DisplayName>
        <AccountId>153</AccountId>
        <AccountType/>
      </UserInfo>
    </SharedWithUsers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3A2DA-9330-46C1-AF40-6ADFAB1D41CA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2a95893-5b10-4af6-84a8-c9f050e3201d"/>
    <ds:schemaRef ds:uri="http://schemas.microsoft.com/office/2006/metadata/properties"/>
    <ds:schemaRef ds:uri="http://www.w3.org/XML/1998/namespace"/>
    <ds:schemaRef ds:uri="http://purl.org/dc/elements/1.1/"/>
    <ds:schemaRef ds:uri="b6eedf6e-d9fa-4bef-9d82-126dccc20168"/>
  </ds:schemaRefs>
</ds:datastoreItem>
</file>

<file path=customXml/itemProps2.xml><?xml version="1.0" encoding="utf-8"?>
<ds:datastoreItem xmlns:ds="http://schemas.openxmlformats.org/officeDocument/2006/customXml" ds:itemID="{2AF2EE07-9291-4BD9-B63A-7C1B5C5CF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2023-05-03T14:27:56Z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