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NC/"/>
    </mc:Choice>
  </mc:AlternateContent>
  <xr:revisionPtr revIDLastSave="190" documentId="14_{DDAF4A4D-EF99-4690-B1DF-49CAF60D1F35}" xr6:coauthVersionLast="47" xr6:coauthVersionMax="47" xr10:uidLastSave="{CB5878ED-A152-4B5C-8990-9C9E9CA3032F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0" i="1" l="1"/>
  <c r="AO14" i="1"/>
  <c r="AN20" i="1"/>
  <c r="AP20" i="1" s="1"/>
  <c r="T22" i="1"/>
  <c r="V20" i="1"/>
  <c r="V23" i="1" s="1"/>
  <c r="AO15" i="1"/>
  <c r="AN22" i="1"/>
  <c r="AP22" i="1" s="1"/>
  <c r="AI22" i="1"/>
  <c r="AK22" i="1" s="1"/>
  <c r="AD22" i="1"/>
  <c r="AF22" i="1" s="1"/>
  <c r="Y22" i="1"/>
  <c r="AA22" i="1" s="1"/>
  <c r="AN21" i="1"/>
  <c r="AP21" i="1" s="1"/>
  <c r="AI21" i="1"/>
  <c r="AK21" i="1" s="1"/>
  <c r="AD21" i="1"/>
  <c r="AF21" i="1" s="1"/>
  <c r="Y21" i="1"/>
  <c r="AA21" i="1" s="1"/>
  <c r="T21" i="1"/>
  <c r="V21" i="1" s="1"/>
  <c r="AI20" i="1"/>
  <c r="AK20" i="1" s="1"/>
  <c r="AD20" i="1"/>
  <c r="AF20" i="1" s="1"/>
  <c r="Y20" i="1"/>
  <c r="AA20" i="1" s="1"/>
  <c r="T20" i="1"/>
  <c r="AN17" i="1"/>
  <c r="AP17" i="1" s="1"/>
  <c r="AI17" i="1"/>
  <c r="AK17" i="1" s="1"/>
  <c r="AD17" i="1"/>
  <c r="AF17" i="1" s="1"/>
  <c r="Y17" i="1"/>
  <c r="AA17" i="1" s="1"/>
  <c r="T17" i="1"/>
  <c r="AN16" i="1"/>
  <c r="AP16" i="1" s="1"/>
  <c r="AI16" i="1"/>
  <c r="AK16" i="1" s="1"/>
  <c r="AD16" i="1"/>
  <c r="AF16" i="1" s="1"/>
  <c r="Y16" i="1"/>
  <c r="AA16" i="1" s="1"/>
  <c r="T16" i="1"/>
  <c r="AN14" i="1"/>
  <c r="AP14" i="1" s="1"/>
  <c r="AI14" i="1"/>
  <c r="AK14" i="1" s="1"/>
  <c r="AK23" i="1"/>
  <c r="AN18" i="1"/>
  <c r="AP18" i="1" s="1"/>
  <c r="AN15" i="1"/>
  <c r="AI18" i="1"/>
  <c r="AK18" i="1" s="1"/>
  <c r="AI15" i="1"/>
  <c r="AK15" i="1" s="1"/>
  <c r="AF23" i="1"/>
  <c r="AD18" i="1"/>
  <c r="AF18" i="1" s="1"/>
  <c r="AD15" i="1"/>
  <c r="AF15" i="1" s="1"/>
  <c r="AD14" i="1"/>
  <c r="AF14" i="1" s="1"/>
  <c r="AA23" i="1"/>
  <c r="Y18" i="1"/>
  <c r="AA18" i="1" s="1"/>
  <c r="Y15" i="1"/>
  <c r="AA15" i="1"/>
  <c r="Y14" i="1"/>
  <c r="AA14" i="1" s="1"/>
  <c r="T18" i="1"/>
  <c r="T15" i="1"/>
  <c r="V15" i="1" s="1"/>
  <c r="T14" i="1"/>
  <c r="V14" i="1" s="1"/>
  <c r="AP23" i="1" l="1"/>
  <c r="AF19" i="1"/>
  <c r="AP15" i="1"/>
  <c r="AP19" i="1" s="1"/>
  <c r="AP24" i="1" s="1"/>
  <c r="AF24" i="1"/>
  <c r="V19" i="1"/>
  <c r="V24" i="1" s="1"/>
  <c r="AA19" i="1"/>
  <c r="AA24" i="1" s="1"/>
  <c r="AK19" i="1"/>
  <c r="AK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3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3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3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3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3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3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3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3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3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3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3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3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3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3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3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3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3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3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3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3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3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3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3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3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3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3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3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3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3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3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3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3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3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3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3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3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3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3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9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3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4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<sst xmlns="http://schemas.openxmlformats.org/spreadsheetml/2006/main" count="210" uniqueCount="125">
  <si>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</t>
    </r>
    <r>
      <rPr>
        <b/>
        <u/>
        <sz val="11"/>
        <color theme="1"/>
        <rFont val="Calibri Light"/>
        <family val="2"/>
        <scheme val="major"/>
      </rPr>
      <t>GESTIÓN DEL CONOCIMIENTO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</si>
  <si>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</si>
  <si>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</si>
  <si>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</si>
  <si>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</si>
  <si>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</si>
  <si>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</si>
  <si>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</si>
  <si>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</si>
  <si>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</si>
  <si>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293010</t>
  </si>
  <si>
    <t>28 de febrero de 2023</t>
  </si>
  <si>
    <t>Se modifica la programación trimestral de la meta transversal No. 2 de actualización documental acorde con el cronograma de trabajo definido. Caso Hola No. 303789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</si>
  <si>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</si>
  <si>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</si>
  <si>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</si>
  <si>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</si>
  <si>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</si>
  <si>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</si>
  <si>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</si>
  <si>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</si>
  <si>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</si>
  <si>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</si>
  <si>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</si>
  <si>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</si>
  <si>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</si>
  <si>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</si>
  <si>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</si>
  <si>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</si>
  <si>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</si>
  <si>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</si>
  <si>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</si>
  <si>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</si>
  <si>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</si>
  <si>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</si>
  <si>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</si>
  <si>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</si>
  <si>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</si>
  <si>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</si>
  <si>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</si>
  <si>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</si>
  <si>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</si>
  <si>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</si>
  <si>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</si>
  <si>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</si>
  <si>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</si>
  <si>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</si>
  <si>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1</t>
  </si>
  <si>
    <t>Realizar el 100% de los seguimientos para mantener actualizado el inventario de las publicaciones de la entidad ante la Secretaria Distrital de Planeación, en cumplimiento de la Circular No. 008 de 2021.</t>
  </si>
  <si>
    <t>Gestión</t>
  </si>
  <si>
    <t>Porcentaje de seguimientos a la actualización del inventario de publicaciones</t>
  </si>
  <si>
    <t>(Número de informes de seguimiento  realizados trimestralmente / Número de informes de seguimiento programados) * 100</t>
  </si>
  <si>
    <t>N/A</t>
  </si>
  <si>
    <t>Constante</t>
  </si>
  <si>
    <t>Eficacia</t>
  </si>
  <si>
    <t>Informe trimestral de seguimiento a la actualización del inventario de publicaciones de la entidad</t>
  </si>
  <si>
    <t>Archivo Gestión OAP</t>
  </si>
  <si>
    <t>Oficina Asesora de Planeación - Equipo de gestión del conocimiento</t>
  </si>
  <si>
    <t>Se llevó a cabo el seguimiento a la actualización del Inventario de Publicaciones de la entidad. Se incluyó una nueva publicación.</t>
  </si>
  <si>
    <t>2</t>
  </si>
  <si>
    <t xml:space="preserve">Evaluar al 100% las buenas prácticas identificadas en la vigencia 2022 de la Secretaría Distrital de Gobierno, de acuerdo a la metodología definida por la OAP </t>
  </si>
  <si>
    <t>Porcentaje de buenas practicas evaluadas</t>
  </si>
  <si>
    <t>(Número de buenas prácticas evaluadas por la OAP  / Número de buenas prácticas identificadas en el Banco de Buenas Prácticas de la SDG para la vigencia 2022)</t>
  </si>
  <si>
    <t xml:space="preserve">36 buenas prácticas identificadas en la SDG para la vigencia 2022 </t>
  </si>
  <si>
    <t>Suma</t>
  </si>
  <si>
    <t>Porcentaje de Buenas Practicas evaluadas</t>
  </si>
  <si>
    <t>Informe de evaluación de Buenas Prácticas de la SDG</t>
  </si>
  <si>
    <t xml:space="preserve">Se llevaron a cabo 20 sesiones de seguimiento a las buenas prácticas de alcaldías locales tanto de 2020 como de 2020. En total se lleva el 53% de buenas prácticas evaluadas del total del Banco de Buenas Prácticas 2022. </t>
  </si>
  <si>
    <t>Informe de Buenas Prácticas de la SDG</t>
  </si>
  <si>
    <t>3</t>
  </si>
  <si>
    <t xml:space="preserve">Realizar un (1) informe de seguimiento a la implementación del Modelo de Analítica Institucional establecido para el fortalecimiento de la gestión del conocimiento en la entidad. </t>
  </si>
  <si>
    <t>Informe de seguimiento a la implementación del Modelo de Analítica Institucional</t>
  </si>
  <si>
    <t xml:space="preserve">(Número de dependencias y alcaldías locales con seguimiento a la implementación del Modelo de Analítica Institucional incluidas en el informe / Número de dependencias y alcaldías locales priorizadas) </t>
  </si>
  <si>
    <t>Informe seguimiento a la implementación del Modelo de Analítica Institucional</t>
  </si>
  <si>
    <t>Informe de seguimiento a la implementacion del modelo de analítica institucional</t>
  </si>
  <si>
    <t>Oficina Asesora de Planeación - Equipo de analítica</t>
  </si>
  <si>
    <t>no programado</t>
  </si>
  <si>
    <t>4</t>
  </si>
  <si>
    <r>
      <t xml:space="preserve">Realizar dos (2) </t>
    </r>
    <r>
      <rPr>
        <b/>
        <sz val="11"/>
        <color theme="1"/>
        <rFont val="Calibri Light"/>
        <family val="2"/>
        <scheme val="major"/>
      </rPr>
      <t xml:space="preserve">evaluaciones </t>
    </r>
    <r>
      <rPr>
        <sz val="11"/>
        <color theme="1"/>
        <rFont val="Calibri Light"/>
        <family val="2"/>
        <scheme val="major"/>
      </rPr>
      <t>de políticas, programas y/o proyectos priorizados de la Secretaría Distrital de Gobierno</t>
    </r>
  </si>
  <si>
    <t>Número de evaluaciones de políticas, programas y/o proyectos</t>
  </si>
  <si>
    <t>Número de evaluaciones de políticas, programas y/o proyectos realizadas</t>
  </si>
  <si>
    <t>Informes de evaluaciones de políticas, programas y/o proyectos</t>
  </si>
  <si>
    <t>Carpeta compartida de Sharepoint OAP</t>
  </si>
  <si>
    <t>Oficina Asesora de Planeación - Equipo de evaluaciones y mediciones</t>
  </si>
  <si>
    <t>5</t>
  </si>
  <si>
    <r>
      <t xml:space="preserve">Realizar dos (2) </t>
    </r>
    <r>
      <rPr>
        <b/>
        <sz val="11"/>
        <color theme="1"/>
        <rFont val="Calibri Light"/>
        <family val="2"/>
        <scheme val="major"/>
      </rPr>
      <t>mediciones</t>
    </r>
    <r>
      <rPr>
        <sz val="11"/>
        <color theme="1"/>
        <rFont val="Calibri Light"/>
        <family val="2"/>
        <scheme val="major"/>
      </rPr>
      <t xml:space="preserve"> sobre políticas, programas y/o proyectos de la Secretaría Distrital de Gobierno</t>
    </r>
  </si>
  <si>
    <t>Número de mediciones sobre políticas, programas y/o proyectos</t>
  </si>
  <si>
    <t>Informe de la medición realizada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</si>
  <si>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</si>
  <si>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</si>
  <si>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</si>
  <si>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</si>
  <si>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</si>
  <si>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criterios ambientales</t>
  </si>
  <si>
    <t>Número de criterios ambientales cumplidos / Total de criterios ambientales establecidos * 100</t>
  </si>
  <si>
    <t>80% meta 2022</t>
  </si>
  <si>
    <t>Porcentaje de cumplimiento de los criteros ambientales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</si>
  <si>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</si>
  <si>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</si>
  <si>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</si>
  <si>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</si>
  <si>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</si>
  <si>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</si>
  <si>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</si>
  <si>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</si>
  <si>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</si>
  <si>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</si>
  <si>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 
Matiz </t>
  </si>
  <si>
    <t>Dos documentos aprobados en MATIZ que equivalen al 18% del año:
1)Nuevo documento aprobado en el sistema de gestión: GCN-IN006 Instrucciones para la Calidad de los Datos, del 30 marzo con Caso Hola No. 312622.
2)Procedimiento GCN-P011 MEDICIONES INSTITUCIONALES, del 06 de marzo con Caso Hola No. 307533</t>
  </si>
  <si>
    <t>http://gaia.gobiernobogota.gov.co/proceso/gesti%C3%B3n-del-conocimiento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</si>
  <si>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</si>
  <si>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</si>
  <si>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</si>
  <si>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</si>
  <si>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</si>
  <si>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</si>
  <si>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</si>
  <si>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</si>
  <si>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</si>
  <si>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t>No programado</t>
  </si>
  <si>
    <t>28 de abril de 2023</t>
  </si>
  <si>
    <t>Para el primer trimtestre de la vigencia 2023, el Plan de Gestión del proceso Gestión del Conocimiento alcanzó un nivel de desempeño del 100,00% y 26,28% del acumulado para la vigencia.</t>
  </si>
  <si>
    <t>No programada para el primer trimestre</t>
  </si>
  <si>
    <t>03 de mayo de 2023</t>
  </si>
  <si>
    <t>Para el primer trimtestre de la vigencia 2023, el Plan de Gestión del proceso Gestión del Conocimiento alcanzó un nivel de desempeño del 100,00% y 13,68% del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</si>
</sst>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sz val="11"/>
      <name val="Calibri Light"/>
      <family val="2"/>
    </font>
    <font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justify" vertical="center" wrapText="1"/>
    </xf>
    <xf numFmtId="9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9" fontId="4" fillId="9" borderId="1" xfId="1" applyFont="1" applyFill="1" applyBorder="1" applyAlignment="1">
      <alignment horizontal="center" vertical="center" wrapText="1"/>
    </xf>
    <xf numFmtId="1" fontId="4" fillId="9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2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0" fontId="6" fillId="3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justify" vertical="center" wrapText="1"/>
    </xf>
    <xf numFmtId="10" fontId="4" fillId="0" borderId="1" xfId="0" applyNumberFormat="1" applyFont="1" applyBorder="1" applyAlignment="1">
      <alignment horizontal="justify" vertical="center" wrapText="1"/>
    </xf>
    <xf numFmtId="0" fontId="4" fillId="0" borderId="1" xfId="1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10" fontId="8" fillId="2" borderId="1" xfId="1" applyNumberFormat="1" applyFont="1" applyFill="1" applyBorder="1" applyAlignment="1">
      <alignment horizontal="center" wrapText="1"/>
    </xf>
    <xf numFmtId="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0" fontId="4" fillId="0" borderId="1" xfId="1" applyNumberFormat="1" applyFont="1" applyBorder="1" applyAlignment="1">
      <alignment horizontal="left" vertical="center" wrapText="1"/>
    </xf>
    <xf numFmtId="10" fontId="6" fillId="3" borderId="1" xfId="0" applyNumberFormat="1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6" fillId="9" borderId="1" xfId="0" applyFont="1" applyFill="1" applyBorder="1" applyAlignment="1">
      <alignment horizontal="justify" vertical="center"/>
    </xf>
    <xf numFmtId="0" fontId="17" fillId="9" borderId="1" xfId="0" applyFont="1" applyFill="1" applyBorder="1" applyAlignment="1">
      <alignment horizontal="justify" vertical="center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left" vertical="center" wrapText="1"/>
    </xf>
  </cellXfs>
  <cellStyles count="3">
    <cellStyle name="Hyperlink" xfId="2" xr:uid="{00000000-000B-0000-0000-000008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ia.gobiernobogota.gov.co/proceso/gesti%C3%B3n-del-conocimient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4"/>
  <sheetViews>
    <sheetView tabSelected="1" zoomScale="90" zoomScaleNormal="90" workbookViewId="0">
      <selection activeCell="E9" sqref="E9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2.140625" style="1" customWidth="1"/>
    <col min="9" max="9" width="18.42578125" style="1" customWidth="1"/>
    <col min="10" max="10" width="15.85546875" style="1" customWidth="1"/>
    <col min="11" max="14" width="8.8554687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4" width="16.5703125" style="1" customWidth="1"/>
    <col min="25" max="27" width="16.5703125" style="1" hidden="1" customWidth="1"/>
    <col min="28" max="28" width="33.42578125" style="1" hidden="1" customWidth="1"/>
    <col min="29" max="32" width="16.5703125" style="1" hidden="1" customWidth="1"/>
    <col min="33" max="33" width="43.7109375" style="1" hidden="1" customWidth="1"/>
    <col min="34" max="34" width="16.5703125" style="1" hidden="1" customWidth="1"/>
    <col min="35" max="36" width="22" style="1" hidden="1" customWidth="1"/>
    <col min="37" max="37" width="16.5703125" style="1" hidden="1" customWidth="1"/>
    <col min="38" max="38" width="34.85546875" style="1" hidden="1" customWidth="1"/>
    <col min="39" max="39" width="16.5703125" style="1" hidden="1" customWidth="1"/>
    <col min="40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4" customFormat="1" ht="70.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</v>
      </c>
      <c r="L1" s="73"/>
      <c r="M1" s="73"/>
      <c r="N1" s="73"/>
      <c r="O1" s="73"/>
    </row>
    <row r="2" spans="1:43" s="36" customFormat="1" ht="23.45" customHeight="1" x14ac:dyDescent="0.25">
      <c r="A2" s="75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35"/>
      <c r="L2" s="35"/>
      <c r="M2" s="35"/>
      <c r="N2" s="35"/>
      <c r="O2" s="35"/>
    </row>
    <row r="3" spans="1:43" s="34" customFormat="1" x14ac:dyDescent="0.25"/>
    <row r="4" spans="1:43" s="34" customFormat="1" ht="29.1" customHeight="1" x14ac:dyDescent="0.25">
      <c r="A4" s="77" t="s">
        <v>3</v>
      </c>
      <c r="B4" s="78"/>
      <c r="C4" s="83" t="s">
        <v>4</v>
      </c>
      <c r="D4" s="84"/>
      <c r="E4" s="65" t="s">
        <v>5</v>
      </c>
      <c r="F4" s="66"/>
      <c r="G4" s="66"/>
      <c r="H4" s="66"/>
      <c r="I4" s="66"/>
      <c r="J4" s="67"/>
    </row>
    <row r="5" spans="1:43" s="34" customFormat="1" ht="15" customHeight="1" x14ac:dyDescent="0.25">
      <c r="A5" s="79"/>
      <c r="B5" s="80"/>
      <c r="C5" s="85"/>
      <c r="D5" s="86"/>
      <c r="E5" s="2" t="s">
        <v>6</v>
      </c>
      <c r="F5" s="2" t="s">
        <v>7</v>
      </c>
      <c r="G5" s="65" t="s">
        <v>8</v>
      </c>
      <c r="H5" s="66"/>
      <c r="I5" s="66"/>
      <c r="J5" s="67"/>
    </row>
    <row r="6" spans="1:43" s="34" customFormat="1" x14ac:dyDescent="0.25">
      <c r="A6" s="79"/>
      <c r="B6" s="80"/>
      <c r="C6" s="85"/>
      <c r="D6" s="86"/>
      <c r="E6" s="37">
        <v>1</v>
      </c>
      <c r="F6" s="37" t="s">
        <v>9</v>
      </c>
      <c r="G6" s="68" t="s">
        <v>10</v>
      </c>
      <c r="H6" s="68"/>
      <c r="I6" s="68"/>
      <c r="J6" s="68"/>
    </row>
    <row r="7" spans="1:43" s="34" customFormat="1" ht="52.5" customHeight="1" x14ac:dyDescent="0.25">
      <c r="A7" s="79"/>
      <c r="B7" s="80"/>
      <c r="C7" s="85"/>
      <c r="D7" s="86"/>
      <c r="E7" s="37">
        <v>2</v>
      </c>
      <c r="F7" s="37" t="s">
        <v>11</v>
      </c>
      <c r="G7" s="68" t="s">
        <v>12</v>
      </c>
      <c r="H7" s="68"/>
      <c r="I7" s="68"/>
      <c r="J7" s="68"/>
    </row>
    <row r="8" spans="1:43" s="34" customFormat="1" ht="58.5" customHeight="1" x14ac:dyDescent="0.25">
      <c r="A8" s="81"/>
      <c r="B8" s="82"/>
      <c r="C8" s="87"/>
      <c r="D8" s="88"/>
      <c r="E8" s="37">
        <v>3</v>
      </c>
      <c r="F8" s="37" t="s">
        <v>120</v>
      </c>
      <c r="G8" s="69" t="s">
        <v>121</v>
      </c>
      <c r="H8" s="70"/>
      <c r="I8" s="70"/>
      <c r="J8" s="70"/>
    </row>
    <row r="9" spans="1:43" s="34" customFormat="1" ht="58.5" customHeight="1" x14ac:dyDescent="0.25">
      <c r="A9" s="120"/>
      <c r="B9" s="120"/>
      <c r="C9" s="121"/>
      <c r="D9" s="121"/>
      <c r="E9" s="37">
        <v>4</v>
      </c>
      <c r="F9" s="37" t="s">
        <v>123</v>
      </c>
      <c r="G9" s="69" t="s">
        <v>124</v>
      </c>
      <c r="H9" s="70"/>
      <c r="I9" s="70"/>
      <c r="J9" s="70"/>
    </row>
    <row r="10" spans="1:43" s="34" customFormat="1" x14ac:dyDescent="0.25"/>
    <row r="11" spans="1:43" ht="14.45" customHeight="1" x14ac:dyDescent="0.25">
      <c r="A11" s="64" t="s">
        <v>13</v>
      </c>
      <c r="B11" s="64"/>
      <c r="C11" s="64" t="s">
        <v>14</v>
      </c>
      <c r="D11" s="64"/>
      <c r="E11" s="64"/>
      <c r="F11" s="74" t="s">
        <v>15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64" t="s">
        <v>16</v>
      </c>
      <c r="R11" s="64"/>
      <c r="S11" s="64"/>
      <c r="T11" s="89" t="s">
        <v>17</v>
      </c>
      <c r="U11" s="90"/>
      <c r="V11" s="90"/>
      <c r="W11" s="90"/>
      <c r="X11" s="91"/>
      <c r="Y11" s="95" t="s">
        <v>18</v>
      </c>
      <c r="Z11" s="96"/>
      <c r="AA11" s="96"/>
      <c r="AB11" s="96"/>
      <c r="AC11" s="97"/>
      <c r="AD11" s="101" t="s">
        <v>19</v>
      </c>
      <c r="AE11" s="102"/>
      <c r="AF11" s="102"/>
      <c r="AG11" s="102"/>
      <c r="AH11" s="103"/>
      <c r="AI11" s="107" t="s">
        <v>20</v>
      </c>
      <c r="AJ11" s="108"/>
      <c r="AK11" s="108"/>
      <c r="AL11" s="108"/>
      <c r="AM11" s="109"/>
      <c r="AN11" s="113" t="s">
        <v>21</v>
      </c>
      <c r="AO11" s="114"/>
      <c r="AP11" s="114"/>
      <c r="AQ11" s="115"/>
    </row>
    <row r="12" spans="1:43" ht="14.45" customHeight="1" x14ac:dyDescent="0.25">
      <c r="A12" s="64"/>
      <c r="B12" s="64"/>
      <c r="C12" s="64"/>
      <c r="D12" s="64"/>
      <c r="E12" s="6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64"/>
      <c r="R12" s="64"/>
      <c r="S12" s="64"/>
      <c r="T12" s="92"/>
      <c r="U12" s="93"/>
      <c r="V12" s="93"/>
      <c r="W12" s="93"/>
      <c r="X12" s="94"/>
      <c r="Y12" s="98"/>
      <c r="Z12" s="99"/>
      <c r="AA12" s="99"/>
      <c r="AB12" s="99"/>
      <c r="AC12" s="100"/>
      <c r="AD12" s="104"/>
      <c r="AE12" s="105"/>
      <c r="AF12" s="105"/>
      <c r="AG12" s="105"/>
      <c r="AH12" s="106"/>
      <c r="AI12" s="110"/>
      <c r="AJ12" s="111"/>
      <c r="AK12" s="111"/>
      <c r="AL12" s="111"/>
      <c r="AM12" s="112"/>
      <c r="AN12" s="116"/>
      <c r="AO12" s="117"/>
      <c r="AP12" s="117"/>
      <c r="AQ12" s="118"/>
    </row>
    <row r="13" spans="1:43" ht="45" x14ac:dyDescent="0.25">
      <c r="A13" s="2" t="s">
        <v>22</v>
      </c>
      <c r="B13" s="2" t="s">
        <v>23</v>
      </c>
      <c r="C13" s="2" t="s">
        <v>24</v>
      </c>
      <c r="D13" s="2" t="s">
        <v>25</v>
      </c>
      <c r="E13" s="2" t="s">
        <v>26</v>
      </c>
      <c r="F13" s="20" t="s">
        <v>27</v>
      </c>
      <c r="G13" s="20" t="s">
        <v>28</v>
      </c>
      <c r="H13" s="20" t="s">
        <v>29</v>
      </c>
      <c r="I13" s="20" t="s">
        <v>30</v>
      </c>
      <c r="J13" s="20" t="s">
        <v>31</v>
      </c>
      <c r="K13" s="20" t="s">
        <v>32</v>
      </c>
      <c r="L13" s="20" t="s">
        <v>33</v>
      </c>
      <c r="M13" s="20" t="s">
        <v>34</v>
      </c>
      <c r="N13" s="20" t="s">
        <v>35</v>
      </c>
      <c r="O13" s="20" t="s">
        <v>36</v>
      </c>
      <c r="P13" s="20" t="s">
        <v>37</v>
      </c>
      <c r="Q13" s="2" t="s">
        <v>38</v>
      </c>
      <c r="R13" s="2" t="s">
        <v>39</v>
      </c>
      <c r="S13" s="2" t="s">
        <v>40</v>
      </c>
      <c r="T13" s="3" t="s">
        <v>41</v>
      </c>
      <c r="U13" s="3" t="s">
        <v>42</v>
      </c>
      <c r="V13" s="3" t="s">
        <v>43</v>
      </c>
      <c r="W13" s="3" t="s">
        <v>44</v>
      </c>
      <c r="X13" s="3" t="s">
        <v>45</v>
      </c>
      <c r="Y13" s="23" t="s">
        <v>41</v>
      </c>
      <c r="Z13" s="23" t="s">
        <v>42</v>
      </c>
      <c r="AA13" s="23" t="s">
        <v>43</v>
      </c>
      <c r="AB13" s="23" t="s">
        <v>44</v>
      </c>
      <c r="AC13" s="23" t="s">
        <v>45</v>
      </c>
      <c r="AD13" s="24" t="s">
        <v>41</v>
      </c>
      <c r="AE13" s="24" t="s">
        <v>42</v>
      </c>
      <c r="AF13" s="24" t="s">
        <v>43</v>
      </c>
      <c r="AG13" s="24" t="s">
        <v>44</v>
      </c>
      <c r="AH13" s="24" t="s">
        <v>45</v>
      </c>
      <c r="AI13" s="25" t="s">
        <v>41</v>
      </c>
      <c r="AJ13" s="25" t="s">
        <v>42</v>
      </c>
      <c r="AK13" s="25" t="s">
        <v>43</v>
      </c>
      <c r="AL13" s="25" t="s">
        <v>44</v>
      </c>
      <c r="AM13" s="25" t="s">
        <v>45</v>
      </c>
      <c r="AN13" s="4" t="s">
        <v>41</v>
      </c>
      <c r="AO13" s="4" t="s">
        <v>42</v>
      </c>
      <c r="AP13" s="4" t="s">
        <v>43</v>
      </c>
      <c r="AQ13" s="4" t="s">
        <v>44</v>
      </c>
    </row>
    <row r="14" spans="1:43" s="30" customFormat="1" ht="135" x14ac:dyDescent="0.25">
      <c r="A14" s="22">
        <v>1</v>
      </c>
      <c r="B14" s="21" t="s">
        <v>46</v>
      </c>
      <c r="C14" s="26" t="s">
        <v>47</v>
      </c>
      <c r="D14" s="21" t="s">
        <v>48</v>
      </c>
      <c r="E14" s="21" t="s">
        <v>49</v>
      </c>
      <c r="F14" s="21" t="s">
        <v>50</v>
      </c>
      <c r="G14" s="21" t="s">
        <v>51</v>
      </c>
      <c r="H14" s="31" t="s">
        <v>52</v>
      </c>
      <c r="I14" s="21" t="s">
        <v>53</v>
      </c>
      <c r="J14" s="21" t="s">
        <v>50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21" t="s">
        <v>54</v>
      </c>
      <c r="Q14" s="21" t="s">
        <v>55</v>
      </c>
      <c r="R14" s="21" t="s">
        <v>56</v>
      </c>
      <c r="S14" s="21" t="s">
        <v>57</v>
      </c>
      <c r="T14" s="32">
        <f t="shared" ref="T14:T18" si="0">K14</f>
        <v>1</v>
      </c>
      <c r="U14" s="47">
        <v>1</v>
      </c>
      <c r="V14" s="48">
        <f>IF(U14/T14&gt;100%,100%,U14/T14)</f>
        <v>1</v>
      </c>
      <c r="W14" s="21" t="s">
        <v>58</v>
      </c>
      <c r="X14" s="21" t="s">
        <v>55</v>
      </c>
      <c r="Y14" s="32">
        <f t="shared" ref="Y14:Y18" si="1">L14</f>
        <v>1</v>
      </c>
      <c r="Z14" s="119">
        <v>0</v>
      </c>
      <c r="AA14" s="21">
        <f>IF(Z14/Y14&gt;100%,100%,Z14/Y14)</f>
        <v>0</v>
      </c>
      <c r="AB14" s="21"/>
      <c r="AC14" s="21"/>
      <c r="AD14" s="32">
        <f t="shared" ref="AD14:AD18" si="2">M14</f>
        <v>1</v>
      </c>
      <c r="AE14" s="119">
        <v>0</v>
      </c>
      <c r="AF14" s="21">
        <f>IF(AE14/AD14&gt;100%,100%,AE14/AD14)</f>
        <v>0</v>
      </c>
      <c r="AG14" s="21"/>
      <c r="AH14" s="21"/>
      <c r="AI14" s="32">
        <f t="shared" ref="AI14:AI18" si="3">N14</f>
        <v>1</v>
      </c>
      <c r="AJ14" s="119">
        <v>0</v>
      </c>
      <c r="AK14" s="21">
        <f>IF(AJ14/AI14&gt;100%,100%,AJ14/AI14)</f>
        <v>0</v>
      </c>
      <c r="AL14" s="21"/>
      <c r="AM14" s="21"/>
      <c r="AN14" s="49">
        <f t="shared" ref="AN14:AN18" si="4">O14</f>
        <v>1</v>
      </c>
      <c r="AO14" s="50">
        <f>AVERAGE(U14,Z14,AE14,AJ14)</f>
        <v>0.25</v>
      </c>
      <c r="AP14" s="51">
        <f>IF(AO14/AN14&gt;100%,100%,AO14/AN14)</f>
        <v>0.25</v>
      </c>
      <c r="AQ14" s="21" t="s">
        <v>58</v>
      </c>
    </row>
    <row r="15" spans="1:43" s="30" customFormat="1" ht="135" x14ac:dyDescent="0.25">
      <c r="A15" s="22">
        <v>1</v>
      </c>
      <c r="B15" s="21" t="s">
        <v>46</v>
      </c>
      <c r="C15" s="26" t="s">
        <v>59</v>
      </c>
      <c r="D15" s="21" t="s">
        <v>60</v>
      </c>
      <c r="E15" s="21" t="s">
        <v>49</v>
      </c>
      <c r="F15" s="21" t="s">
        <v>61</v>
      </c>
      <c r="G15" s="21" t="s">
        <v>62</v>
      </c>
      <c r="H15" s="21" t="s">
        <v>63</v>
      </c>
      <c r="I15" s="21" t="s">
        <v>64</v>
      </c>
      <c r="J15" s="21" t="s">
        <v>65</v>
      </c>
      <c r="K15" s="38">
        <v>0.53</v>
      </c>
      <c r="L15" s="38">
        <v>0.47</v>
      </c>
      <c r="M15" s="38">
        <v>0</v>
      </c>
      <c r="N15" s="38">
        <v>0</v>
      </c>
      <c r="O15" s="38">
        <v>1</v>
      </c>
      <c r="P15" s="21" t="s">
        <v>54</v>
      </c>
      <c r="Q15" s="21" t="s">
        <v>66</v>
      </c>
      <c r="R15" s="21" t="s">
        <v>56</v>
      </c>
      <c r="S15" s="21" t="s">
        <v>57</v>
      </c>
      <c r="T15" s="32">
        <f t="shared" si="0"/>
        <v>0.53</v>
      </c>
      <c r="U15" s="47">
        <v>0.53</v>
      </c>
      <c r="V15" s="48">
        <f t="shared" ref="V15" si="5">IF(U15/T15&gt;100%,100%,U15/T15)</f>
        <v>1</v>
      </c>
      <c r="W15" s="21" t="s">
        <v>67</v>
      </c>
      <c r="X15" s="21" t="s">
        <v>68</v>
      </c>
      <c r="Y15" s="32">
        <f t="shared" si="1"/>
        <v>0.47</v>
      </c>
      <c r="Z15" s="21"/>
      <c r="AA15" s="21">
        <f t="shared" ref="AA15:AA18" si="6">IF(Z15/Y15&gt;100%,100%,Z15/Y15)</f>
        <v>0</v>
      </c>
      <c r="AB15" s="21"/>
      <c r="AC15" s="21"/>
      <c r="AD15" s="29">
        <f t="shared" si="2"/>
        <v>0</v>
      </c>
      <c r="AE15" s="21"/>
      <c r="AF15" s="21" t="e">
        <f t="shared" ref="AF15:AF18" si="7">IF(AE15/AD15&gt;100%,100%,AE15/AD15)</f>
        <v>#DIV/0!</v>
      </c>
      <c r="AG15" s="21"/>
      <c r="AH15" s="21"/>
      <c r="AI15" s="29">
        <f t="shared" si="3"/>
        <v>0</v>
      </c>
      <c r="AJ15" s="21"/>
      <c r="AK15" s="21" t="e">
        <f t="shared" ref="AK15:AK18" si="8">IF(AJ15/AI15&gt;100%,100%,AJ15/AI15)</f>
        <v>#DIV/0!</v>
      </c>
      <c r="AL15" s="21"/>
      <c r="AM15" s="21"/>
      <c r="AN15" s="49">
        <f t="shared" si="4"/>
        <v>1</v>
      </c>
      <c r="AO15" s="50">
        <f>U15</f>
        <v>0.53</v>
      </c>
      <c r="AP15" s="51">
        <f t="shared" ref="AP15:AP21" si="9">IF(AO15/AN15&gt;100%,100%,AO15/AN15)</f>
        <v>0.53</v>
      </c>
      <c r="AQ15" s="21" t="s">
        <v>67</v>
      </c>
    </row>
    <row r="16" spans="1:43" s="30" customFormat="1" ht="135" x14ac:dyDescent="0.25">
      <c r="A16" s="22">
        <v>1</v>
      </c>
      <c r="B16" s="21" t="s">
        <v>46</v>
      </c>
      <c r="C16" s="26" t="s">
        <v>69</v>
      </c>
      <c r="D16" s="21" t="s">
        <v>70</v>
      </c>
      <c r="E16" s="21" t="s">
        <v>49</v>
      </c>
      <c r="F16" s="21" t="s">
        <v>71</v>
      </c>
      <c r="G16" s="21" t="s">
        <v>72</v>
      </c>
      <c r="H16" s="21">
        <v>0</v>
      </c>
      <c r="I16" s="21" t="s">
        <v>64</v>
      </c>
      <c r="J16" s="21" t="s">
        <v>73</v>
      </c>
      <c r="K16" s="39">
        <v>0</v>
      </c>
      <c r="L16" s="39">
        <v>0</v>
      </c>
      <c r="M16" s="39">
        <v>1</v>
      </c>
      <c r="N16" s="39">
        <v>0</v>
      </c>
      <c r="O16" s="39">
        <v>1</v>
      </c>
      <c r="P16" s="21" t="s">
        <v>54</v>
      </c>
      <c r="Q16" s="21" t="s">
        <v>74</v>
      </c>
      <c r="R16" s="21" t="s">
        <v>56</v>
      </c>
      <c r="S16" s="21" t="s">
        <v>75</v>
      </c>
      <c r="T16" s="29">
        <f t="shared" ref="T16:T17" si="10">K16</f>
        <v>0</v>
      </c>
      <c r="U16" s="21" t="s">
        <v>119</v>
      </c>
      <c r="V16" s="21" t="s">
        <v>119</v>
      </c>
      <c r="W16" s="45" t="s">
        <v>119</v>
      </c>
      <c r="X16" s="45" t="s">
        <v>119</v>
      </c>
      <c r="Y16" s="29">
        <f t="shared" ref="Y16:Y17" si="11">L16</f>
        <v>0</v>
      </c>
      <c r="Z16" s="21"/>
      <c r="AA16" s="21" t="e">
        <f t="shared" ref="AA16:AA17" si="12">IF(Z16/Y16&gt;100%,100%,Z16/Y16)</f>
        <v>#DIV/0!</v>
      </c>
      <c r="AB16" s="21"/>
      <c r="AC16" s="21"/>
      <c r="AD16" s="29">
        <f t="shared" ref="AD16:AD17" si="13">M16</f>
        <v>1</v>
      </c>
      <c r="AE16" s="21"/>
      <c r="AF16" s="21">
        <f t="shared" ref="AF16:AF17" si="14">IF(AE16/AD16&gt;100%,100%,AE16/AD16)</f>
        <v>0</v>
      </c>
      <c r="AG16" s="21"/>
      <c r="AH16" s="21"/>
      <c r="AI16" s="29">
        <f t="shared" ref="AI16:AI17" si="15">N16</f>
        <v>0</v>
      </c>
      <c r="AJ16" s="21"/>
      <c r="AK16" s="21" t="e">
        <f t="shared" ref="AK16:AK17" si="16">IF(AJ16/AI16&gt;100%,100%,AJ16/AI16)</f>
        <v>#DIV/0!</v>
      </c>
      <c r="AL16" s="21"/>
      <c r="AM16" s="21"/>
      <c r="AN16" s="52">
        <f t="shared" ref="AN16:AN17" si="17">O16</f>
        <v>1</v>
      </c>
      <c r="AO16" s="52">
        <v>0</v>
      </c>
      <c r="AP16" s="51">
        <f t="shared" ref="AP16:AP17" si="18">IF(AO16/AN16&gt;100%,100%,AO16/AN16)</f>
        <v>0</v>
      </c>
      <c r="AQ16" s="21" t="s">
        <v>122</v>
      </c>
    </row>
    <row r="17" spans="1:43" s="30" customFormat="1" ht="135" x14ac:dyDescent="0.25">
      <c r="A17" s="22">
        <v>1</v>
      </c>
      <c r="B17" s="21" t="s">
        <v>46</v>
      </c>
      <c r="C17" s="26" t="s">
        <v>77</v>
      </c>
      <c r="D17" s="21" t="s">
        <v>78</v>
      </c>
      <c r="E17" s="21" t="s">
        <v>49</v>
      </c>
      <c r="F17" s="21" t="s">
        <v>79</v>
      </c>
      <c r="G17" s="21" t="s">
        <v>80</v>
      </c>
      <c r="H17" s="21">
        <v>0</v>
      </c>
      <c r="I17" s="21" t="s">
        <v>64</v>
      </c>
      <c r="J17" s="21" t="s">
        <v>80</v>
      </c>
      <c r="K17" s="39">
        <v>0</v>
      </c>
      <c r="L17" s="39">
        <v>1</v>
      </c>
      <c r="M17" s="39">
        <v>1</v>
      </c>
      <c r="N17" s="39">
        <v>0</v>
      </c>
      <c r="O17" s="39">
        <v>2</v>
      </c>
      <c r="P17" s="21" t="s">
        <v>54</v>
      </c>
      <c r="Q17" s="21" t="s">
        <v>81</v>
      </c>
      <c r="R17" s="21" t="s">
        <v>82</v>
      </c>
      <c r="S17" s="21" t="s">
        <v>83</v>
      </c>
      <c r="T17" s="29">
        <f t="shared" si="10"/>
        <v>0</v>
      </c>
      <c r="U17" s="21" t="s">
        <v>119</v>
      </c>
      <c r="V17" s="21" t="s">
        <v>119</v>
      </c>
      <c r="W17" s="22" t="s">
        <v>119</v>
      </c>
      <c r="X17" s="45" t="s">
        <v>119</v>
      </c>
      <c r="Y17" s="29">
        <f t="shared" si="11"/>
        <v>1</v>
      </c>
      <c r="Z17" s="21"/>
      <c r="AA17" s="21">
        <f t="shared" si="12"/>
        <v>0</v>
      </c>
      <c r="AB17" s="21"/>
      <c r="AC17" s="21"/>
      <c r="AD17" s="29">
        <f t="shared" si="13"/>
        <v>1</v>
      </c>
      <c r="AE17" s="21"/>
      <c r="AF17" s="21">
        <f t="shared" si="14"/>
        <v>0</v>
      </c>
      <c r="AG17" s="21"/>
      <c r="AH17" s="21"/>
      <c r="AI17" s="29">
        <f t="shared" si="15"/>
        <v>0</v>
      </c>
      <c r="AJ17" s="21"/>
      <c r="AK17" s="21" t="e">
        <f t="shared" si="16"/>
        <v>#DIV/0!</v>
      </c>
      <c r="AL17" s="21"/>
      <c r="AM17" s="21"/>
      <c r="AN17" s="52">
        <f t="shared" si="17"/>
        <v>2</v>
      </c>
      <c r="AO17" s="52">
        <v>0</v>
      </c>
      <c r="AP17" s="51">
        <f t="shared" si="18"/>
        <v>0</v>
      </c>
      <c r="AQ17" s="21" t="s">
        <v>122</v>
      </c>
    </row>
    <row r="18" spans="1:43" s="30" customFormat="1" ht="135" x14ac:dyDescent="0.25">
      <c r="A18" s="22">
        <v>1</v>
      </c>
      <c r="B18" s="21" t="s">
        <v>46</v>
      </c>
      <c r="C18" s="26" t="s">
        <v>84</v>
      </c>
      <c r="D18" s="21" t="s">
        <v>85</v>
      </c>
      <c r="E18" s="21" t="s">
        <v>49</v>
      </c>
      <c r="F18" s="21" t="s">
        <v>86</v>
      </c>
      <c r="G18" s="21" t="s">
        <v>86</v>
      </c>
      <c r="H18" s="21">
        <v>0</v>
      </c>
      <c r="I18" s="21" t="s">
        <v>64</v>
      </c>
      <c r="J18" s="21" t="s">
        <v>86</v>
      </c>
      <c r="K18" s="39">
        <v>0</v>
      </c>
      <c r="L18" s="39">
        <v>1</v>
      </c>
      <c r="M18" s="39">
        <v>1</v>
      </c>
      <c r="N18" s="39">
        <v>0</v>
      </c>
      <c r="O18" s="39">
        <v>2</v>
      </c>
      <c r="P18" s="21" t="s">
        <v>54</v>
      </c>
      <c r="Q18" s="21" t="s">
        <v>87</v>
      </c>
      <c r="R18" s="21" t="s">
        <v>82</v>
      </c>
      <c r="S18" s="21" t="s">
        <v>83</v>
      </c>
      <c r="T18" s="29">
        <f t="shared" si="0"/>
        <v>0</v>
      </c>
      <c r="U18" s="21" t="s">
        <v>119</v>
      </c>
      <c r="V18" s="21" t="s">
        <v>119</v>
      </c>
      <c r="W18" s="22" t="s">
        <v>119</v>
      </c>
      <c r="X18" s="45" t="s">
        <v>119</v>
      </c>
      <c r="Y18" s="29">
        <f t="shared" si="1"/>
        <v>1</v>
      </c>
      <c r="Z18" s="21"/>
      <c r="AA18" s="21">
        <f t="shared" si="6"/>
        <v>0</v>
      </c>
      <c r="AB18" s="21"/>
      <c r="AC18" s="21"/>
      <c r="AD18" s="29">
        <f t="shared" si="2"/>
        <v>1</v>
      </c>
      <c r="AE18" s="21"/>
      <c r="AF18" s="21">
        <f t="shared" si="7"/>
        <v>0</v>
      </c>
      <c r="AG18" s="21"/>
      <c r="AH18" s="21"/>
      <c r="AI18" s="29">
        <f t="shared" si="3"/>
        <v>0</v>
      </c>
      <c r="AJ18" s="21"/>
      <c r="AK18" s="21" t="e">
        <f t="shared" si="8"/>
        <v>#DIV/0!</v>
      </c>
      <c r="AL18" s="21"/>
      <c r="AM18" s="21"/>
      <c r="AN18" s="52">
        <f t="shared" si="4"/>
        <v>2</v>
      </c>
      <c r="AO18" s="52">
        <v>0</v>
      </c>
      <c r="AP18" s="51">
        <f t="shared" si="9"/>
        <v>0</v>
      </c>
      <c r="AQ18" s="21" t="s">
        <v>122</v>
      </c>
    </row>
    <row r="19" spans="1:43" s="5" customFormat="1" ht="15.75" x14ac:dyDescent="0.25">
      <c r="A19" s="10"/>
      <c r="B19" s="10"/>
      <c r="C19" s="10"/>
      <c r="D19" s="13" t="s">
        <v>88</v>
      </c>
      <c r="E19" s="10"/>
      <c r="F19" s="10"/>
      <c r="G19" s="10"/>
      <c r="H19" s="10"/>
      <c r="I19" s="10"/>
      <c r="J19" s="10"/>
      <c r="K19" s="15"/>
      <c r="L19" s="15"/>
      <c r="M19" s="15"/>
      <c r="N19" s="15"/>
      <c r="O19" s="15"/>
      <c r="P19" s="10"/>
      <c r="Q19" s="10"/>
      <c r="R19" s="10"/>
      <c r="S19" s="10"/>
      <c r="T19" s="15"/>
      <c r="U19" s="15"/>
      <c r="V19" s="53">
        <f>AVERAGE(V14:V18)*80%</f>
        <v>0.8</v>
      </c>
      <c r="W19" s="15"/>
      <c r="X19" s="15"/>
      <c r="Y19" s="15"/>
      <c r="Z19" s="15"/>
      <c r="AA19" s="15" t="e">
        <f>AVERAGE(AA14:AA18)*80%</f>
        <v>#DIV/0!</v>
      </c>
      <c r="AB19" s="15"/>
      <c r="AC19" s="15"/>
      <c r="AD19" s="15"/>
      <c r="AE19" s="15"/>
      <c r="AF19" s="15" t="e">
        <f>AVERAGE(AF14:AF18)*80%</f>
        <v>#DIV/0!</v>
      </c>
      <c r="AG19" s="15"/>
      <c r="AH19" s="15"/>
      <c r="AI19" s="15"/>
      <c r="AJ19" s="15"/>
      <c r="AK19" s="15" t="e">
        <f>AVERAGE(AK14:AK18)*80%</f>
        <v>#DIV/0!</v>
      </c>
      <c r="AL19" s="10"/>
      <c r="AM19" s="10"/>
      <c r="AN19" s="16"/>
      <c r="AO19" s="16"/>
      <c r="AP19" s="53">
        <f>AVERAGE(AP14:AP18)*80%</f>
        <v>0.12480000000000001</v>
      </c>
      <c r="AQ19" s="10"/>
    </row>
    <row r="20" spans="1:43" s="30" customFormat="1" ht="105" x14ac:dyDescent="0.25">
      <c r="A20" s="33">
        <v>7</v>
      </c>
      <c r="B20" s="27" t="s">
        <v>89</v>
      </c>
      <c r="C20" s="33" t="s">
        <v>90</v>
      </c>
      <c r="D20" s="27" t="s">
        <v>91</v>
      </c>
      <c r="E20" s="27" t="s">
        <v>92</v>
      </c>
      <c r="F20" s="27" t="s">
        <v>93</v>
      </c>
      <c r="G20" s="27" t="s">
        <v>94</v>
      </c>
      <c r="H20" s="40" t="s">
        <v>95</v>
      </c>
      <c r="I20" s="28" t="s">
        <v>53</v>
      </c>
      <c r="J20" s="27" t="s">
        <v>96</v>
      </c>
      <c r="K20" s="41" t="s">
        <v>97</v>
      </c>
      <c r="L20" s="41">
        <v>0.8</v>
      </c>
      <c r="M20" s="41" t="s">
        <v>97</v>
      </c>
      <c r="N20" s="41">
        <v>0.8</v>
      </c>
      <c r="O20" s="41">
        <v>0.8</v>
      </c>
      <c r="P20" s="27" t="s">
        <v>54</v>
      </c>
      <c r="Q20" s="42" t="s">
        <v>98</v>
      </c>
      <c r="R20" s="42" t="s">
        <v>99</v>
      </c>
      <c r="S20" s="42" t="s">
        <v>100</v>
      </c>
      <c r="T20" s="42" t="str">
        <f>K20</f>
        <v>No programada</v>
      </c>
      <c r="U20" s="54">
        <v>0</v>
      </c>
      <c r="V20" s="42" t="str">
        <f>M20</f>
        <v>No programada</v>
      </c>
      <c r="W20" s="33" t="s">
        <v>97</v>
      </c>
      <c r="X20" s="27" t="s">
        <v>76</v>
      </c>
      <c r="Y20" s="32">
        <f>L20</f>
        <v>0.8</v>
      </c>
      <c r="Z20" s="27"/>
      <c r="AA20" s="21">
        <f t="shared" ref="AA20:AA22" si="19">IF(Z20/Y20&gt;100%,100%,Z20/Y20)</f>
        <v>0</v>
      </c>
      <c r="AB20" s="27"/>
      <c r="AC20" s="27"/>
      <c r="AD20" s="29" t="str">
        <f>M20</f>
        <v>No programada</v>
      </c>
      <c r="AE20" s="40">
        <v>0</v>
      </c>
      <c r="AF20" s="21" t="e">
        <f t="shared" ref="AF20:AF22" si="20">IF(AE20/AD20&gt;100%,100%,AE20/AD20)</f>
        <v>#VALUE!</v>
      </c>
      <c r="AG20" s="27"/>
      <c r="AH20" s="27"/>
      <c r="AI20" s="32">
        <f>N20</f>
        <v>0.8</v>
      </c>
      <c r="AJ20" s="40">
        <v>0</v>
      </c>
      <c r="AK20" s="21">
        <f t="shared" ref="AK20:AK22" si="21">IF(AJ20/AI20&gt;100%,100%,AJ20/AI20)</f>
        <v>0</v>
      </c>
      <c r="AL20" s="27"/>
      <c r="AM20" s="27"/>
      <c r="AN20" s="59">
        <f>O20</f>
        <v>0.8</v>
      </c>
      <c r="AO20" s="60">
        <f>AVERAGE(Z20,AJ20)</f>
        <v>0</v>
      </c>
      <c r="AP20" s="61">
        <f t="shared" si="9"/>
        <v>0</v>
      </c>
      <c r="AQ20" s="33" t="s">
        <v>97</v>
      </c>
    </row>
    <row r="21" spans="1:43" s="30" customFormat="1" ht="135" x14ac:dyDescent="0.25">
      <c r="A21" s="33">
        <v>7</v>
      </c>
      <c r="B21" s="27" t="s">
        <v>89</v>
      </c>
      <c r="C21" s="33" t="s">
        <v>101</v>
      </c>
      <c r="D21" s="27" t="s">
        <v>102</v>
      </c>
      <c r="E21" s="27" t="s">
        <v>92</v>
      </c>
      <c r="F21" s="27" t="s">
        <v>103</v>
      </c>
      <c r="G21" s="27" t="s">
        <v>104</v>
      </c>
      <c r="H21" s="40" t="s">
        <v>105</v>
      </c>
      <c r="I21" s="28" t="s">
        <v>64</v>
      </c>
      <c r="J21" s="27" t="s">
        <v>103</v>
      </c>
      <c r="K21" s="43">
        <v>0.18</v>
      </c>
      <c r="L21" s="43">
        <v>0.46</v>
      </c>
      <c r="M21" s="43">
        <v>0.09</v>
      </c>
      <c r="N21" s="43">
        <v>0.27</v>
      </c>
      <c r="O21" s="43">
        <v>1</v>
      </c>
      <c r="P21" s="27" t="s">
        <v>54</v>
      </c>
      <c r="Q21" s="42" t="s">
        <v>106</v>
      </c>
      <c r="R21" s="42" t="s">
        <v>107</v>
      </c>
      <c r="S21" s="42" t="s">
        <v>100</v>
      </c>
      <c r="T21" s="40">
        <f>K21</f>
        <v>0.18</v>
      </c>
      <c r="U21" s="54">
        <v>0.18</v>
      </c>
      <c r="V21" s="55">
        <f t="shared" ref="V21" si="22">IF(U21/T21&gt;100%,100%,U21/T21)</f>
        <v>1</v>
      </c>
      <c r="W21" s="42" t="s">
        <v>108</v>
      </c>
      <c r="X21" s="46" t="s">
        <v>109</v>
      </c>
      <c r="Y21" s="32">
        <f>L21</f>
        <v>0.46</v>
      </c>
      <c r="Z21" s="27"/>
      <c r="AA21" s="21">
        <f t="shared" si="19"/>
        <v>0</v>
      </c>
      <c r="AB21" s="27"/>
      <c r="AC21" s="27"/>
      <c r="AD21" s="32">
        <f>M21</f>
        <v>0.09</v>
      </c>
      <c r="AE21" s="27"/>
      <c r="AF21" s="21">
        <f t="shared" si="20"/>
        <v>0</v>
      </c>
      <c r="AG21" s="27"/>
      <c r="AH21" s="27"/>
      <c r="AI21" s="32">
        <f>N21</f>
        <v>0.27</v>
      </c>
      <c r="AJ21" s="27"/>
      <c r="AK21" s="21">
        <f t="shared" si="21"/>
        <v>0</v>
      </c>
      <c r="AL21" s="27"/>
      <c r="AM21" s="27"/>
      <c r="AN21" s="59">
        <f>O21</f>
        <v>1</v>
      </c>
      <c r="AO21" s="60">
        <v>0.18</v>
      </c>
      <c r="AP21" s="61">
        <f t="shared" si="9"/>
        <v>0.18</v>
      </c>
      <c r="AQ21" s="42" t="s">
        <v>108</v>
      </c>
    </row>
    <row r="22" spans="1:43" s="30" customFormat="1" ht="120" x14ac:dyDescent="0.25">
      <c r="A22" s="33">
        <v>7</v>
      </c>
      <c r="B22" s="27" t="s">
        <v>89</v>
      </c>
      <c r="C22" s="33" t="s">
        <v>110</v>
      </c>
      <c r="D22" s="27" t="s">
        <v>111</v>
      </c>
      <c r="E22" s="27" t="s">
        <v>92</v>
      </c>
      <c r="F22" s="27" t="s">
        <v>112</v>
      </c>
      <c r="G22" s="27" t="s">
        <v>113</v>
      </c>
      <c r="H22" s="27" t="s">
        <v>52</v>
      </c>
      <c r="I22" s="28" t="s">
        <v>64</v>
      </c>
      <c r="J22" s="27" t="s">
        <v>112</v>
      </c>
      <c r="K22" s="44">
        <v>0</v>
      </c>
      <c r="L22" s="44">
        <v>1</v>
      </c>
      <c r="M22" s="44">
        <v>1</v>
      </c>
      <c r="N22" s="44">
        <v>0</v>
      </c>
      <c r="O22" s="44">
        <v>2</v>
      </c>
      <c r="P22" s="27" t="s">
        <v>54</v>
      </c>
      <c r="Q22" s="27" t="s">
        <v>114</v>
      </c>
      <c r="R22" s="27" t="s">
        <v>114</v>
      </c>
      <c r="S22" s="27" t="s">
        <v>115</v>
      </c>
      <c r="T22" s="42">
        <f>K22</f>
        <v>0</v>
      </c>
      <c r="U22" s="56">
        <v>0</v>
      </c>
      <c r="V22" s="57" t="s">
        <v>119</v>
      </c>
      <c r="W22" s="33" t="s">
        <v>97</v>
      </c>
      <c r="X22" s="27" t="s">
        <v>76</v>
      </c>
      <c r="Y22" s="29">
        <f>L22</f>
        <v>1</v>
      </c>
      <c r="Z22" s="27"/>
      <c r="AA22" s="21">
        <f t="shared" si="19"/>
        <v>0</v>
      </c>
      <c r="AB22" s="27"/>
      <c r="AC22" s="27"/>
      <c r="AD22" s="29">
        <f>M22</f>
        <v>1</v>
      </c>
      <c r="AE22" s="27"/>
      <c r="AF22" s="21">
        <f t="shared" si="20"/>
        <v>0</v>
      </c>
      <c r="AG22" s="27"/>
      <c r="AH22" s="27"/>
      <c r="AI22" s="29">
        <f>N22</f>
        <v>0</v>
      </c>
      <c r="AJ22" s="27"/>
      <c r="AK22" s="21" t="e">
        <f t="shared" si="21"/>
        <v>#DIV/0!</v>
      </c>
      <c r="AL22" s="27"/>
      <c r="AM22" s="27"/>
      <c r="AN22" s="56">
        <f>O22</f>
        <v>2</v>
      </c>
      <c r="AO22" s="56">
        <v>0</v>
      </c>
      <c r="AP22" s="61">
        <f t="shared" ref="AP22" si="23">IF(AO22/AN22&gt;100%,100%,AO22/AN22)</f>
        <v>0</v>
      </c>
      <c r="AQ22" s="33" t="s">
        <v>97</v>
      </c>
    </row>
    <row r="23" spans="1:43" s="5" customFormat="1" ht="15.75" x14ac:dyDescent="0.25">
      <c r="A23" s="10"/>
      <c r="B23" s="10"/>
      <c r="C23" s="10"/>
      <c r="D23" s="11" t="s">
        <v>116</v>
      </c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1"/>
      <c r="Q23" s="10"/>
      <c r="R23" s="10"/>
      <c r="S23" s="10"/>
      <c r="T23" s="12"/>
      <c r="U23" s="12"/>
      <c r="V23" s="53">
        <f>AVERAGE(V20:V22)*20%</f>
        <v>0.2</v>
      </c>
      <c r="W23" s="10"/>
      <c r="X23" s="10"/>
      <c r="Y23" s="12"/>
      <c r="Z23" s="12"/>
      <c r="AA23" s="14" t="e">
        <f>AVERAGE(#REF!)*20%</f>
        <v>#REF!</v>
      </c>
      <c r="AB23" s="10"/>
      <c r="AC23" s="10"/>
      <c r="AD23" s="12"/>
      <c r="AE23" s="12"/>
      <c r="AF23" s="14" t="e">
        <f>AVERAGE(#REF!)*20%</f>
        <v>#REF!</v>
      </c>
      <c r="AG23" s="10"/>
      <c r="AH23" s="10"/>
      <c r="AI23" s="12"/>
      <c r="AJ23" s="12"/>
      <c r="AK23" s="14" t="e">
        <f>AVERAGE(#REF!)*20%</f>
        <v>#REF!</v>
      </c>
      <c r="AL23" s="10"/>
      <c r="AM23" s="10"/>
      <c r="AN23" s="17"/>
      <c r="AO23" s="17"/>
      <c r="AP23" s="62">
        <f>AVERAGE(AP20:AP22)*20%</f>
        <v>1.2E-2</v>
      </c>
      <c r="AQ23" s="10"/>
    </row>
    <row r="24" spans="1:43" s="9" customFormat="1" ht="18.75" x14ac:dyDescent="0.3">
      <c r="A24" s="6"/>
      <c r="B24" s="6"/>
      <c r="C24" s="6"/>
      <c r="D24" s="7" t="s">
        <v>117</v>
      </c>
      <c r="E24" s="6"/>
      <c r="F24" s="6"/>
      <c r="G24" s="6"/>
      <c r="H24" s="6"/>
      <c r="I24" s="6"/>
      <c r="J24" s="6"/>
      <c r="K24" s="8"/>
      <c r="L24" s="8"/>
      <c r="M24" s="8"/>
      <c r="N24" s="8"/>
      <c r="O24" s="8"/>
      <c r="P24" s="6"/>
      <c r="Q24" s="6"/>
      <c r="R24" s="6"/>
      <c r="S24" s="6"/>
      <c r="T24" s="8"/>
      <c r="U24" s="8"/>
      <c r="V24" s="58">
        <f>V19+V23</f>
        <v>1</v>
      </c>
      <c r="W24" s="6"/>
      <c r="X24" s="6"/>
      <c r="Y24" s="8"/>
      <c r="Z24" s="8"/>
      <c r="AA24" s="19" t="e">
        <f>AA19+AA23</f>
        <v>#DIV/0!</v>
      </c>
      <c r="AB24" s="6"/>
      <c r="AC24" s="6"/>
      <c r="AD24" s="8"/>
      <c r="AE24" s="8"/>
      <c r="AF24" s="19" t="e">
        <f>AF19+AF23</f>
        <v>#DIV/0!</v>
      </c>
      <c r="AG24" s="6"/>
      <c r="AH24" s="6"/>
      <c r="AI24" s="8"/>
      <c r="AJ24" s="8"/>
      <c r="AK24" s="19" t="e">
        <f>AK19+AK23</f>
        <v>#DIV/0!</v>
      </c>
      <c r="AL24" s="6"/>
      <c r="AM24" s="6"/>
      <c r="AN24" s="18"/>
      <c r="AO24" s="18"/>
      <c r="AP24" s="63">
        <f>AP19+AP23</f>
        <v>0.1368</v>
      </c>
      <c r="AQ24" s="6"/>
    </row>
  </sheetData>
  <mergeCells count="20">
    <mergeCell ref="T11:X12"/>
    <mergeCell ref="Y11:AC12"/>
    <mergeCell ref="AD11:AH12"/>
    <mergeCell ref="AI11:AM12"/>
    <mergeCell ref="AN11:AQ12"/>
    <mergeCell ref="A11:B12"/>
    <mergeCell ref="A1:J1"/>
    <mergeCell ref="K1:O1"/>
    <mergeCell ref="C11:E12"/>
    <mergeCell ref="F11:P12"/>
    <mergeCell ref="A2:J2"/>
    <mergeCell ref="A4:B8"/>
    <mergeCell ref="C4:D8"/>
    <mergeCell ref="G9:J9"/>
    <mergeCell ref="Q11:S12"/>
    <mergeCell ref="E4:J4"/>
    <mergeCell ref="G5:J5"/>
    <mergeCell ref="G6:J6"/>
    <mergeCell ref="G7:J7"/>
    <mergeCell ref="G8:J8"/>
  </mergeCells>
  <dataValidations count="1">
    <dataValidation allowBlank="1" showInputMessage="1" showErrorMessage="1" error="Escriba un texto " promptTitle="Cualquier contenido" sqref="E13 E3:E10" xr:uid="{AB2F453D-9BA8-4F99-93AD-20B9F2FA7BA6}"/>
  </dataValidations>
  <hyperlinks>
    <hyperlink ref="X21" r:id="rId1" xr:uid="{FA514A05-D9D9-4F34-AD67-03DFFAFF83A7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E11:E12 E14:E19 E23:E1048576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49</v>
      </c>
    </row>
    <row r="3" spans="1:1" x14ac:dyDescent="0.25">
      <c r="A3" t="s">
        <v>118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purl.org/dc/elements/1.1/"/>
    <ds:schemaRef ds:uri="4d1d2e24-7be0-47eb-a1db-99cc6d75caff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6eaa91c-3afb-4015-aba1-5ff992c1a5ca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2023-05-03T14:15:06Z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