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26"/>
  <workbookPr defaultThemeVersion="166925"/>
  <mc:AlternateContent xmlns:mc="http://schemas.openxmlformats.org/markup-compatibility/2006">
    <mc:Choice Requires="x15">
      <x15ac:absPath xmlns:x15ac="http://schemas.microsoft.com/office/spreadsheetml/2010/11/ac" url="C:\Users\angel\Desktop\"/>
    </mc:Choice>
  </mc:AlternateContent>
  <xr:revisionPtr revIDLastSave="5" documentId="8_{13EEA11B-BC74-4A8F-9D01-3D9A3BA1E243}" xr6:coauthVersionLast="47" xr6:coauthVersionMax="47" xr10:uidLastSave="{653A57CA-F554-4532-B475-8CD9850E1386}"/>
  <bookViews>
    <workbookView xWindow="-120" yWindow="-120" windowWidth="20730" windowHeight="11040" xr2:uid="{00000000-000D-0000-FFFF-FFFF00000000}"/>
  </bookViews>
  <sheets>
    <sheet name="Hoja1" sheetId="1" r:id="rId1"/>
    <sheet name="Lista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6" i="1" l="1"/>
  <c r="AR20" i="1"/>
  <c r="X15" i="1"/>
  <c r="AR31" i="1"/>
  <c r="AR30" i="1"/>
  <c r="AR32" i="1" s="1"/>
  <c r="AR28" i="1"/>
  <c r="X32" i="1"/>
  <c r="AP31" i="1"/>
  <c r="AK31" i="1"/>
  <c r="AF31" i="1"/>
  <c r="AA31" i="1"/>
  <c r="X31" i="1"/>
  <c r="AP30" i="1"/>
  <c r="AK30" i="1"/>
  <c r="AF30" i="1"/>
  <c r="AA30" i="1"/>
  <c r="X30" i="1"/>
  <c r="AP29" i="1"/>
  <c r="AR29" i="1" s="1"/>
  <c r="AK29" i="1"/>
  <c r="AF29" i="1"/>
  <c r="AA29" i="1"/>
  <c r="V29" i="1"/>
  <c r="AQ28" i="1"/>
  <c r="AP28" i="1"/>
  <c r="AK28" i="1"/>
  <c r="AF28" i="1"/>
  <c r="AA28" i="1"/>
  <c r="V28" i="1"/>
  <c r="X28" i="1" s="1"/>
  <c r="AN27" i="1"/>
  <c r="AI27" i="1"/>
  <c r="AD27" i="1"/>
  <c r="Z27" i="1"/>
  <c r="AR25" i="1"/>
  <c r="AP25" i="1"/>
  <c r="AK25" i="1"/>
  <c r="AM25" i="1" s="1"/>
  <c r="AF25" i="1"/>
  <c r="AH25" i="1" s="1"/>
  <c r="AC25" i="1"/>
  <c r="AA25" i="1"/>
  <c r="V25" i="1"/>
  <c r="AR26" i="1" l="1"/>
  <c r="V15" i="1"/>
  <c r="V14" i="1"/>
  <c r="V13" i="1"/>
  <c r="V16" i="1"/>
  <c r="V17" i="1"/>
  <c r="V18" i="1"/>
  <c r="V19" i="1"/>
  <c r="V20" i="1"/>
  <c r="V21" i="1"/>
  <c r="V22" i="1"/>
  <c r="V23" i="1"/>
  <c r="X26" i="1"/>
  <c r="V31" i="1"/>
  <c r="V30" i="1"/>
  <c r="AP26" i="1"/>
  <c r="AK26" i="1"/>
  <c r="AF26" i="1"/>
  <c r="AA26" i="1"/>
  <c r="V26" i="1"/>
  <c r="P21" i="1"/>
  <c r="P22" i="1"/>
  <c r="P23" i="1"/>
  <c r="AP13" i="1" l="1"/>
  <c r="AK13" i="1"/>
  <c r="AM13" i="1" s="1"/>
  <c r="AM32" i="1"/>
  <c r="AP23" i="1"/>
  <c r="AR23" i="1" s="1"/>
  <c r="AP22" i="1"/>
  <c r="AR22" i="1" s="1"/>
  <c r="AP21" i="1"/>
  <c r="AR21" i="1" s="1"/>
  <c r="AP20" i="1"/>
  <c r="AP19" i="1"/>
  <c r="AR19" i="1" s="1"/>
  <c r="AP18" i="1"/>
  <c r="AR18" i="1" s="1"/>
  <c r="AP17" i="1"/>
  <c r="AR17" i="1" s="1"/>
  <c r="AP16" i="1"/>
  <c r="AR16" i="1" s="1"/>
  <c r="AP15" i="1"/>
  <c r="AR15" i="1" s="1"/>
  <c r="AP14" i="1"/>
  <c r="AR14" i="1" s="1"/>
  <c r="AK23" i="1"/>
  <c r="AM23" i="1" s="1"/>
  <c r="AK22" i="1"/>
  <c r="AM22" i="1" s="1"/>
  <c r="AK21" i="1"/>
  <c r="AM21" i="1" s="1"/>
  <c r="AK20" i="1"/>
  <c r="AM20" i="1"/>
  <c r="AK19" i="1"/>
  <c r="AM19" i="1" s="1"/>
  <c r="AK18" i="1"/>
  <c r="AM18" i="1"/>
  <c r="AK17" i="1"/>
  <c r="AM17" i="1" s="1"/>
  <c r="AK16" i="1"/>
  <c r="AM16" i="1" s="1"/>
  <c r="AK15" i="1"/>
  <c r="AM15" i="1" s="1"/>
  <c r="AK14" i="1"/>
  <c r="AM14" i="1" s="1"/>
  <c r="AH32" i="1"/>
  <c r="AF23" i="1"/>
  <c r="AH23" i="1" s="1"/>
  <c r="AF22" i="1"/>
  <c r="AH22" i="1" s="1"/>
  <c r="AF21" i="1"/>
  <c r="AH21" i="1" s="1"/>
  <c r="AF20" i="1"/>
  <c r="AH20" i="1"/>
  <c r="AF19" i="1"/>
  <c r="AH19" i="1" s="1"/>
  <c r="AF18" i="1"/>
  <c r="AH18" i="1" s="1"/>
  <c r="AF17" i="1"/>
  <c r="AH17" i="1" s="1"/>
  <c r="AF16" i="1"/>
  <c r="AH16" i="1" s="1"/>
  <c r="AF15" i="1"/>
  <c r="AH15" i="1"/>
  <c r="AF14" i="1"/>
  <c r="AH14" i="1" s="1"/>
  <c r="AF13" i="1"/>
  <c r="AH13" i="1" s="1"/>
  <c r="AC32" i="1"/>
  <c r="AA23" i="1"/>
  <c r="AC23" i="1" s="1"/>
  <c r="AA22" i="1"/>
  <c r="AC22" i="1" s="1"/>
  <c r="AA21" i="1"/>
  <c r="AC21" i="1" s="1"/>
  <c r="AA20" i="1"/>
  <c r="AC20" i="1" s="1"/>
  <c r="AA19" i="1"/>
  <c r="AC19" i="1" s="1"/>
  <c r="AA18" i="1"/>
  <c r="AC18" i="1" s="1"/>
  <c r="AA17" i="1"/>
  <c r="AC17" i="1" s="1"/>
  <c r="AA16" i="1"/>
  <c r="AC16" i="1" s="1"/>
  <c r="AA15" i="1"/>
  <c r="AC15" i="1" s="1"/>
  <c r="AA14" i="1"/>
  <c r="AC14" i="1" s="1"/>
  <c r="AA13" i="1"/>
  <c r="AC13" i="1" s="1"/>
  <c r="X23" i="1"/>
  <c r="X22" i="1"/>
  <c r="X21" i="1"/>
  <c r="X19" i="1"/>
  <c r="X18" i="1"/>
  <c r="X17" i="1"/>
  <c r="X14" i="1"/>
  <c r="X24" i="1" s="1"/>
  <c r="X33" i="1" s="1"/>
  <c r="AR24" i="1" l="1"/>
  <c r="AR33" i="1" s="1"/>
  <c r="AM24" i="1"/>
  <c r="AM33" i="1" s="1"/>
  <c r="AH24" i="1"/>
  <c r="AH33" i="1" s="1"/>
  <c r="AC24" i="1"/>
  <c r="AC3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F4" authorId="0" shapeId="0" xr:uid="{00000000-0006-0000-0000-000001000000}">
      <text>
        <r>
          <rPr>
            <b/>
            <sz val="9"/>
            <color indexed="81"/>
            <rFont val="Tahoma"/>
            <family val="2"/>
          </rPr>
          <t>Cuadro que resume los cambios realizados de una versión a otra</t>
        </r>
      </text>
    </comment>
    <comment ref="F5" authorId="0" shapeId="0" xr:uid="{00000000-0006-0000-0000-000002000000}">
      <text>
        <r>
          <rPr>
            <b/>
            <sz val="9"/>
            <color indexed="81"/>
            <rFont val="Tahoma"/>
            <family val="2"/>
          </rPr>
          <t xml:space="preserve">Número consecutivo de la versión generada </t>
        </r>
      </text>
    </comment>
    <comment ref="G5" authorId="0" shapeId="0" xr:uid="{00000000-0006-0000-0000-000003000000}">
      <text>
        <r>
          <rPr>
            <b/>
            <sz val="9"/>
            <color indexed="81"/>
            <rFont val="Tahoma"/>
            <family val="2"/>
          </rPr>
          <t>Fecha de la versión generada</t>
        </r>
      </text>
    </comment>
    <comment ref="H5" authorId="0" shapeId="0" xr:uid="{00000000-0006-0000-0000-000004000000}">
      <text>
        <r>
          <rPr>
            <b/>
            <sz val="9"/>
            <color indexed="81"/>
            <rFont val="Tahoma"/>
            <family val="2"/>
          </rPr>
          <t>Breve descripción del cambio realizado en la nueva versión</t>
        </r>
      </text>
    </comment>
    <comment ref="C10" authorId="0" shapeId="0" xr:uid="{00000000-0006-0000-0000-000005000000}">
      <text>
        <r>
          <rPr>
            <b/>
            <sz val="9"/>
            <color indexed="81"/>
            <rFont val="Tahoma"/>
            <family val="2"/>
          </rPr>
          <t>Indique el nombre del proceso al cual está asociada la meta</t>
        </r>
      </text>
    </comment>
    <comment ref="A12" authorId="0" shapeId="0" xr:uid="{00000000-0006-0000-0000-000006000000}">
      <text>
        <r>
          <rPr>
            <b/>
            <sz val="9"/>
            <color indexed="81"/>
            <rFont val="Tahoma"/>
            <family val="2"/>
          </rPr>
          <t>Incluya el número del objetivo estratégico, de acuerdo con lo adoptado en el Plan Estratégico Institucional</t>
        </r>
      </text>
    </comment>
    <comment ref="B12" authorId="0" shapeId="0" xr:uid="{00000000-0006-0000-0000-000007000000}">
      <text>
        <r>
          <rPr>
            <b/>
            <sz val="9"/>
            <color indexed="81"/>
            <rFont val="Tahoma"/>
            <family val="2"/>
          </rPr>
          <t>Incluya el objetivo estratégico, de acuerdo con lo adoptado en el Plan Estratégico Institucional, al cual se asocia la meta</t>
        </r>
      </text>
    </comment>
    <comment ref="D12" authorId="0" shapeId="0" xr:uid="{00000000-0006-0000-0000-000008000000}">
      <text>
        <r>
          <rPr>
            <b/>
            <sz val="9"/>
            <color indexed="81"/>
            <rFont val="Tahoma"/>
            <family val="2"/>
          </rPr>
          <t>Escriba el número de la meta, en orden consecutivo</t>
        </r>
      </text>
    </comment>
    <comment ref="E12" authorId="0" shapeId="0" xr:uid="{00000000-0006-0000-0000-000009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F12" authorId="0" shapeId="0" xr:uid="{00000000-0006-0000-0000-00000A000000}">
      <text>
        <r>
          <rPr>
            <b/>
            <sz val="9"/>
            <color indexed="81"/>
            <rFont val="Tahoma"/>
            <family val="2"/>
          </rPr>
          <t xml:space="preserve">Seleccione la opción que corresponda
</t>
        </r>
      </text>
    </comment>
    <comment ref="G12" authorId="0" shapeId="0" xr:uid="{00000000-0006-0000-0000-00000B000000}">
      <text>
        <r>
          <rPr>
            <b/>
            <sz val="9"/>
            <color indexed="81"/>
            <rFont val="Tahoma"/>
            <family val="2"/>
          </rPr>
          <t>Indique un nombre corto que refleje lo que pretende medir. 
Ej. Porcentaje de giros acumulados</t>
        </r>
      </text>
    </comment>
    <comment ref="H12" authorId="0" shapeId="0" xr:uid="{00000000-0006-0000-0000-00000C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I12" authorId="0" shapeId="0" xr:uid="{00000000-0006-0000-0000-00000D000000}">
      <text>
        <r>
          <rPr>
            <b/>
            <sz val="9"/>
            <color indexed="81"/>
            <rFont val="Tahoma"/>
            <family val="2"/>
          </rPr>
          <t>Valor inicial que se toma como referencia para comparar el avance de la meta. Es imporante indicar la magnitud, unidad de medida y la vigencia en la cual se obtuvo</t>
        </r>
      </text>
    </comment>
    <comment ref="J12" authorId="0" shapeId="0" xr:uid="{00000000-0006-0000-0000-00000E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K12" authorId="0" shapeId="0" xr:uid="{00000000-0006-0000-0000-00000F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L12" authorId="0" shapeId="0" xr:uid="{00000000-0006-0000-0000-000010000000}">
      <text>
        <r>
          <rPr>
            <b/>
            <sz val="9"/>
            <color indexed="81"/>
            <rFont val="Tahoma"/>
            <family val="2"/>
          </rPr>
          <t xml:space="preserve">Indique la magnitud programada para el trimestre. </t>
        </r>
      </text>
    </comment>
    <comment ref="M12" authorId="0" shapeId="0" xr:uid="{00000000-0006-0000-0000-000011000000}">
      <text>
        <r>
          <rPr>
            <b/>
            <sz val="9"/>
            <color indexed="81"/>
            <rFont val="Tahoma"/>
            <family val="2"/>
          </rPr>
          <t xml:space="preserve">Indique la magnitud programada para el trimestre. </t>
        </r>
      </text>
    </comment>
    <comment ref="N12" authorId="0" shapeId="0" xr:uid="{00000000-0006-0000-0000-000012000000}">
      <text>
        <r>
          <rPr>
            <b/>
            <sz val="9"/>
            <color indexed="81"/>
            <rFont val="Tahoma"/>
            <family val="2"/>
          </rPr>
          <t xml:space="preserve">Indique la magnitud programada para el trimestre. </t>
        </r>
      </text>
    </comment>
    <comment ref="O12" authorId="0" shapeId="0" xr:uid="{00000000-0006-0000-0000-000013000000}">
      <text>
        <r>
          <rPr>
            <b/>
            <sz val="9"/>
            <color indexed="81"/>
            <rFont val="Tahoma"/>
            <family val="2"/>
          </rPr>
          <t xml:space="preserve">Indique la magnitud programada para el trimestre. </t>
        </r>
      </text>
    </comment>
    <comment ref="P12" authorId="0" shapeId="0" xr:uid="{00000000-0006-0000-0000-000014000000}">
      <text>
        <r>
          <rPr>
            <b/>
            <sz val="9"/>
            <color indexed="81"/>
            <rFont val="Tahoma"/>
            <family val="2"/>
          </rPr>
          <t>Indique la programación total de la vigencia. 
Debe ser coherente con la meta.</t>
        </r>
      </text>
    </comment>
    <comment ref="Q12" authorId="0" shapeId="0" xr:uid="{00000000-0006-0000-0000-000015000000}">
      <text>
        <r>
          <rPr>
            <b/>
            <sz val="9"/>
            <color indexed="81"/>
            <rFont val="Tahoma"/>
            <family val="2"/>
          </rPr>
          <t xml:space="preserve">Indique el tipo de indicador: 
- Eficancia 
- Eficiencia 
- Efectividad </t>
        </r>
      </text>
    </comment>
    <comment ref="R12" authorId="0" shapeId="0" xr:uid="{00000000-0006-0000-0000-000016000000}">
      <text>
        <r>
          <rPr>
            <b/>
            <sz val="9"/>
            <color indexed="81"/>
            <rFont val="Tahoma"/>
            <family val="2"/>
          </rPr>
          <t>Indique la evidencia a presentar del cumplimiento de la meta. Se debe redactar de forma concreta y coherente con la meta</t>
        </r>
      </text>
    </comment>
    <comment ref="S12" authorId="0" shapeId="0" xr:uid="{00000000-0006-0000-0000-000017000000}">
      <text>
        <r>
          <rPr>
            <b/>
            <sz val="9"/>
            <color indexed="81"/>
            <rFont val="Tahoma"/>
            <family val="2"/>
          </rPr>
          <t>Indique la herramienta o aplicativo donde reposa la información que da origen al entregable o en el que es posible contrastar o verificar la información de ser necesario.</t>
        </r>
      </text>
    </comment>
    <comment ref="T12" authorId="0" shapeId="0" xr:uid="{00000000-0006-0000-0000-000018000000}">
      <text>
        <r>
          <rPr>
            <b/>
            <sz val="9"/>
            <color indexed="81"/>
            <rFont val="Tahoma"/>
            <family val="2"/>
          </rPr>
          <t>Indique el área y grupo de trabajo (si se tiene), responsable de cumplir o ejecutar la meta</t>
        </r>
      </text>
    </comment>
    <comment ref="U12" authorId="0" shapeId="0" xr:uid="{00000000-0006-0000-0000-000019000000}">
      <text>
        <r>
          <rPr>
            <b/>
            <sz val="9"/>
            <color indexed="81"/>
            <rFont val="Tahoma"/>
            <family val="2"/>
          </rPr>
          <t>Indique el nombre de la dependencia responsable de reportar trimestralmente la meta a la OAP</t>
        </r>
      </text>
    </comment>
    <comment ref="V12" authorId="0" shapeId="0" xr:uid="{00000000-0006-0000-0000-00001A000000}">
      <text>
        <r>
          <rPr>
            <b/>
            <sz val="9"/>
            <color indexed="81"/>
            <rFont val="Tahoma"/>
            <family val="2"/>
          </rPr>
          <t>Indique la magnitud programada</t>
        </r>
      </text>
    </comment>
    <comment ref="W12" authorId="0" shapeId="0" xr:uid="{00000000-0006-0000-0000-00001B000000}">
      <text>
        <r>
          <rPr>
            <b/>
            <sz val="9"/>
            <color indexed="81"/>
            <rFont val="Tahoma"/>
            <family val="2"/>
          </rPr>
          <t>Indique la magnitud ejecutada. Corresponde al resultado de medir el indicador de la meta</t>
        </r>
      </text>
    </comment>
    <comment ref="X12" authorId="0" shapeId="0" xr:uid="{00000000-0006-0000-0000-00001C000000}">
      <text>
        <r>
          <rPr>
            <b/>
            <sz val="9"/>
            <color indexed="81"/>
            <rFont val="Tahoma"/>
            <family val="2"/>
          </rPr>
          <t>Es el resultado porcentual de dividir lo ejecutado vs. lo programado. En caso de sobre ejecución, el resultado máximo es el 100%</t>
        </r>
      </text>
    </comment>
    <comment ref="Y12" authorId="0" shapeId="0" xr:uid="{00000000-0006-0000-0000-00001D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Z12" authorId="0" shapeId="0" xr:uid="{00000000-0006-0000-0000-00001E000000}">
      <text>
        <r>
          <rPr>
            <b/>
            <sz val="9"/>
            <color indexed="81"/>
            <rFont val="Tahoma"/>
            <family val="2"/>
          </rPr>
          <t xml:space="preserve">Indicar el nombre concreto de la evidencia aportada. </t>
        </r>
      </text>
    </comment>
    <comment ref="AA12" authorId="0" shapeId="0" xr:uid="{00000000-0006-0000-0000-00001F000000}">
      <text>
        <r>
          <rPr>
            <b/>
            <sz val="9"/>
            <color indexed="81"/>
            <rFont val="Tahoma"/>
            <family val="2"/>
          </rPr>
          <t>Indique la magnitud programada</t>
        </r>
      </text>
    </comment>
    <comment ref="AB12" authorId="0" shapeId="0" xr:uid="{00000000-0006-0000-0000-000020000000}">
      <text>
        <r>
          <rPr>
            <b/>
            <sz val="9"/>
            <color indexed="81"/>
            <rFont val="Tahoma"/>
            <family val="2"/>
          </rPr>
          <t>Indique la magnitud ejecutada. Corresponde al resultado de medir el indicador de la meta</t>
        </r>
      </text>
    </comment>
    <comment ref="AC12" authorId="0" shapeId="0" xr:uid="{00000000-0006-0000-0000-000021000000}">
      <text>
        <r>
          <rPr>
            <b/>
            <sz val="9"/>
            <color indexed="81"/>
            <rFont val="Tahoma"/>
            <family val="2"/>
          </rPr>
          <t>Es el resultado porcentual de dividir lo ejecutado vs. lo programado. En caso de sobre ejecución, el resultado máximo es el 100%</t>
        </r>
      </text>
    </comment>
    <comment ref="AD12" authorId="0" shapeId="0" xr:uid="{00000000-0006-0000-0000-000022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E12" authorId="0" shapeId="0" xr:uid="{00000000-0006-0000-0000-000023000000}">
      <text>
        <r>
          <rPr>
            <b/>
            <sz val="9"/>
            <color indexed="81"/>
            <rFont val="Tahoma"/>
            <family val="2"/>
          </rPr>
          <t xml:space="preserve">Indicar el nombre concreto de la evidencia aportada. </t>
        </r>
      </text>
    </comment>
    <comment ref="AF12" authorId="0" shapeId="0" xr:uid="{00000000-0006-0000-0000-000024000000}">
      <text>
        <r>
          <rPr>
            <b/>
            <sz val="9"/>
            <color indexed="81"/>
            <rFont val="Tahoma"/>
            <family val="2"/>
          </rPr>
          <t>Indique la magnitud programada</t>
        </r>
      </text>
    </comment>
    <comment ref="AG12" authorId="0" shapeId="0" xr:uid="{00000000-0006-0000-0000-000025000000}">
      <text>
        <r>
          <rPr>
            <b/>
            <sz val="9"/>
            <color indexed="81"/>
            <rFont val="Tahoma"/>
            <family val="2"/>
          </rPr>
          <t>Indique la magnitud ejecutada. Corresponde al resultado de medir el indicador de la meta</t>
        </r>
      </text>
    </comment>
    <comment ref="AH12" authorId="0" shapeId="0" xr:uid="{00000000-0006-0000-0000-000026000000}">
      <text>
        <r>
          <rPr>
            <b/>
            <sz val="9"/>
            <color indexed="81"/>
            <rFont val="Tahoma"/>
            <family val="2"/>
          </rPr>
          <t>Es el resultado porcentual de dividir lo ejecutado vs. lo programado. En caso de sobre ejecución, el resultado máximo es el 100%</t>
        </r>
      </text>
    </comment>
    <comment ref="AI12" authorId="0" shapeId="0" xr:uid="{00000000-0006-0000-0000-000027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J12" authorId="0" shapeId="0" xr:uid="{00000000-0006-0000-0000-000028000000}">
      <text>
        <r>
          <rPr>
            <b/>
            <sz val="9"/>
            <color indexed="81"/>
            <rFont val="Tahoma"/>
            <family val="2"/>
          </rPr>
          <t xml:space="preserve">Indicar el nombre concreto de la evidencia aportada. </t>
        </r>
      </text>
    </comment>
    <comment ref="AK12" authorId="0" shapeId="0" xr:uid="{00000000-0006-0000-0000-000029000000}">
      <text>
        <r>
          <rPr>
            <b/>
            <sz val="9"/>
            <color indexed="81"/>
            <rFont val="Tahoma"/>
            <family val="2"/>
          </rPr>
          <t>Indique la magnitud programada</t>
        </r>
      </text>
    </comment>
    <comment ref="AL12" authorId="0" shapeId="0" xr:uid="{00000000-0006-0000-0000-00002A000000}">
      <text>
        <r>
          <rPr>
            <b/>
            <sz val="9"/>
            <color indexed="81"/>
            <rFont val="Tahoma"/>
            <family val="2"/>
          </rPr>
          <t>Indique la magnitud ejecutada. Corresponde al resultado de medir el indicador de la meta</t>
        </r>
      </text>
    </comment>
    <comment ref="AM12" authorId="0" shapeId="0" xr:uid="{00000000-0006-0000-0000-00002B000000}">
      <text>
        <r>
          <rPr>
            <b/>
            <sz val="9"/>
            <color indexed="81"/>
            <rFont val="Tahoma"/>
            <family val="2"/>
          </rPr>
          <t>Es el resultado porcentual de dividir lo ejecutado vs. lo programado. En caso de sobre ejecución, el resultado máximo es el 100%</t>
        </r>
      </text>
    </comment>
    <comment ref="AN12" authorId="0" shapeId="0" xr:uid="{00000000-0006-0000-0000-00002C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O12" authorId="0" shapeId="0" xr:uid="{00000000-0006-0000-0000-00002D000000}">
      <text>
        <r>
          <rPr>
            <b/>
            <sz val="9"/>
            <color indexed="81"/>
            <rFont val="Tahoma"/>
            <family val="2"/>
          </rPr>
          <t xml:space="preserve">Indicar el nombre concreto de la evidencia aportada. </t>
        </r>
      </text>
    </comment>
    <comment ref="AP12" authorId="0" shapeId="0" xr:uid="{00000000-0006-0000-0000-00002E000000}">
      <text>
        <r>
          <rPr>
            <b/>
            <sz val="9"/>
            <color indexed="81"/>
            <rFont val="Tahoma"/>
            <family val="2"/>
          </rPr>
          <t>Indique la magnitud total programada para la vigencia</t>
        </r>
      </text>
    </comment>
    <comment ref="AQ12" authorId="0" shapeId="0" xr:uid="{00000000-0006-0000-0000-00002F000000}">
      <text>
        <r>
          <rPr>
            <b/>
            <sz val="9"/>
            <color indexed="81"/>
            <rFont val="Tahoma"/>
            <family val="2"/>
          </rPr>
          <t xml:space="preserve">Indique la magnitud ejecutada acumulada para la vigencia </t>
        </r>
      </text>
    </comment>
    <comment ref="AR12" authorId="0" shapeId="0" xr:uid="{00000000-0006-0000-0000-000030000000}">
      <text>
        <r>
          <rPr>
            <b/>
            <sz val="9"/>
            <color indexed="81"/>
            <rFont val="Tahoma"/>
            <family val="2"/>
          </rPr>
          <t>Es el resultado porcentual de dividir lo ejecutado vs. lo programado. En caso de sobre ejecución, el resultado máximo es el 100%</t>
        </r>
      </text>
    </comment>
    <comment ref="AS12" authorId="0" shapeId="0" xr:uid="{00000000-0006-0000-0000-000031000000}">
      <text>
        <r>
          <rPr>
            <b/>
            <sz val="9"/>
            <color indexed="81"/>
            <rFont val="Tahoma"/>
            <family val="2"/>
          </rPr>
          <t>Es la descripción detallada de los avances y logros obtenidos con la ejecución de la meta acumulados para la vigencia</t>
        </r>
      </text>
    </comment>
    <comment ref="E24" authorId="0" shapeId="0" xr:uid="{00000000-0006-0000-0000-000032000000}">
      <text>
        <r>
          <rPr>
            <b/>
            <sz val="9"/>
            <color indexed="81"/>
            <rFont val="Tahoma"/>
            <family val="2"/>
          </rPr>
          <t>Promedio obtenido para el periodo x 80%</t>
        </r>
      </text>
    </comment>
    <comment ref="E32" authorId="0" shapeId="0" xr:uid="{00000000-0006-0000-0000-000033000000}">
      <text>
        <r>
          <rPr>
            <b/>
            <sz val="9"/>
            <color indexed="81"/>
            <rFont val="Tahoma"/>
            <family val="2"/>
          </rPr>
          <t>Promedio obtenido en las metas transversales para el periodo x 20%</t>
        </r>
      </text>
    </comment>
    <comment ref="E33" authorId="0" shapeId="0" xr:uid="{00000000-0006-0000-0000-000034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<sst xmlns="http://schemas.openxmlformats.org/spreadsheetml/2006/main" count="407" uniqueCount="206">
  <si>
    <r>
      <rPr>
        <b/>
        <sz val="14"/>
        <rFont val="Calibri Light"/>
        <family val="2"/>
        <scheme val="major"/>
      </rPr>
      <t>FORMULACIÓN Y SEGUIMIENTO PLANES DE GESTIÓN NIVEL LOCAL</t>
    </r>
    <r>
      <rPr>
        <b/>
        <sz val="11"/>
        <color theme="1"/>
        <rFont val="Calibri Light"/>
        <family val="2"/>
        <scheme val="major"/>
      </rPr>
      <t xml:space="preserve">
ALCALDÍA LOCAL DE SUMAPAZ</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</si>
  <si>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</si>
  <si>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</si>
  <si>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CONTROL DE CAMBIOS</t>
  </si>
  <si>
    <t>VERSIÓN</t>
  </si>
  <si>
    <t>FECHA</t>
  </si>
  <si>
    <t>DESCRIPCIÓN DE LA MODIFICACIÓN</t>
  </si>
  <si>
    <t>27 de enero de 2023</t>
  </si>
  <si>
    <t>Publicación del plan de gestión aprobado. Caso HOLA: 293138</t>
  </si>
  <si>
    <t>26 de abril de 2023</t>
  </si>
  <si>
    <t>Para el primer trimteste de la vigencia 2023, el Plan de Gestión de la Alcaldia Local alcanzó un nivel de desempeño del 87% y del 31 % acumulado para la vigencia. Se corrige responsable de las metas No 8 a cargo de la alcaldia Local.</t>
  </si>
  <si>
    <t>PLAN ESTRATÉGICO INSTITUCIONAL</t>
  </si>
  <si>
    <t>PROCESO</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</si>
  <si>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</si>
  <si>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</si>
  <si>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</si>
  <si>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</si>
  <si>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</si>
  <si>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</si>
  <si>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</si>
  <si>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</si>
  <si>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</si>
  <si>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</si>
  <si>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</si>
  <si>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</si>
  <si>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</si>
  <si>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</si>
  <si>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</si>
  <si>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</si>
  <si>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</si>
  <si>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</si>
  <si>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</si>
  <si>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</si>
  <si>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</si>
  <si>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</si>
  <si>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</si>
  <si>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</si>
  <si>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</si>
  <si>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</si>
  <si>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</si>
  <si>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</si>
  <si>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</si>
  <si>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</si>
  <si>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</si>
  <si>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</si>
  <si>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 xml:space="preserve">EVIDENCIA </t>
  </si>
  <si>
    <t>Realizar acciones enfocadas al fortalecimiento de la gobernabilidad democrática local.</t>
  </si>
  <si>
    <t>Gestión Pública Territorial Local</t>
  </si>
  <si>
    <t>1</t>
  </si>
  <si>
    <t>Alcanzar en un 55% el avance de las metas del Plan de Desarrollo Local acumuladas al 30 de septiembre de 2023 (metas entregadas).</t>
  </si>
  <si>
    <t>Retadora (mejora)</t>
  </si>
  <si>
    <t>Avance cuplimiento metas Plan de Desarrollo Local (metas entregadas).</t>
  </si>
  <si>
    <t>% Avance metas Plan de Desarrollo Local acumulado al periodo evaluado (marzo, junio y septiembre)</t>
  </si>
  <si>
    <t>Resultados a 31 de diciembre de 2022</t>
  </si>
  <si>
    <t>Creciente</t>
  </si>
  <si>
    <t>Porcentaje</t>
  </si>
  <si>
    <t xml:space="preserve">Efectividad </t>
  </si>
  <si>
    <t>Reporte trimestral de avance del Plan de Desarrollo Local - PDL</t>
  </si>
  <si>
    <t>MUSI</t>
  </si>
  <si>
    <t>Alcaldía Local - Área de Gestión del Desarrollo, Adminsitrativa y Financiera</t>
  </si>
  <si>
    <t>Dirección para la Gestión del Desarrollo Local</t>
  </si>
  <si>
    <t xml:space="preserve">No programado </t>
  </si>
  <si>
    <t xml:space="preserve">No programada para el I trimestre de 2023. </t>
  </si>
  <si>
    <t xml:space="preserve">NO PROGRAMADO </t>
  </si>
  <si>
    <t>Gestión Corporativa Institucional</t>
  </si>
  <si>
    <t>2</t>
  </si>
  <si>
    <t>Girar mínimo el 72% del presupuesto comprometido constituido como obligaciones por pagar de la vigencia 2022.</t>
  </si>
  <si>
    <t>Porcentaje de giros acumulados de obligaciones por pagar de la vigencia 2022</t>
  </si>
  <si>
    <t>(Giros acumulados/Presupuesto comprometido constituido como obligaciones por pagar de la vigencia 2022)*100</t>
  </si>
  <si>
    <t xml:space="preserve">Eficacia </t>
  </si>
  <si>
    <t>Reporte seguimiento mensual consolidado</t>
  </si>
  <si>
    <t>BOGDATA</t>
  </si>
  <si>
    <t>Al corte de 31 de marzo de 2023, se realizó el pago del 14,3% de las obligaciones por pagar constituidas de la vigencia 2022, se pagaron $3.886.082.760</t>
  </si>
  <si>
    <t>Informe de ejecución presupuestal con corte 31-03-2023</t>
  </si>
  <si>
    <t>3</t>
  </si>
  <si>
    <t>Girar mínimo el 70 % del presupuesto comprometido constituido como obligaciones por pagar de la vigencia 2021 y anteriores.</t>
  </si>
  <si>
    <t>Porcentaje de giros acumulados de obligaciones por pagar de la vigencia 2021 y anteriores</t>
  </si>
  <si>
    <t>(Giros acumulados/Presupuesto comprometido constituido como obligaciones por pagar de la vigencia 2021 y anteriores)*100</t>
  </si>
  <si>
    <t>En este primer trimestre se hizo un seguimiento también a las obligaciones de 2021 y anteriores, permitiendo cumplir el indicador al   13,8%.   Igualmente hubo demora en la expedición de CDPs y CRPs y en la programación del Plan Anual de Caja.</t>
  </si>
  <si>
    <t>4</t>
  </si>
  <si>
    <t>Comprometer mínimo el 50% al 30 de junio y el 98,5% al 31 de diciembre del presupuesto de inversión directa de la vigencia 2023</t>
  </si>
  <si>
    <t>Porcentaje de compromiso del presupuesto de inversión directa de la vigencia 2023</t>
  </si>
  <si>
    <t>(Valor de RP de inversión directa de la vigencia  / Valor total del presupuesto de inversión directa de la Vigencia)*100</t>
  </si>
  <si>
    <t>Al corte de 31 de marzo de 2023, se comprometio el 15,06% de la apropiación disponible por valor de $25.645.298.902. Con relación a este indicador se logró un avance del (79,2%) con relación al 25% señalado para este primer trimestre y la razón por lo cual no se logró un porcentaje más alto, es que la gran mayoría de los contratos suscritos en la vigencia 2022, hasta ahora están iniciando su ejecución y no es posible hacer nuevos procesos hasta que no termine la ejecución de los anteriores.</t>
  </si>
  <si>
    <t>5</t>
  </si>
  <si>
    <t>Girar mínimo el 55% del presupuesto total  disponible de inversión directa de la vigencia.</t>
  </si>
  <si>
    <t>Porcentaje de giros acumulados</t>
  </si>
  <si>
    <t>(Giros acumulados de inversión directa/Presupuesto disponible de inversión directa de la vigencia)*100</t>
  </si>
  <si>
    <t>En el 1er. trimestre se logró ejecutar el 1,79%, que equivale a un cumplimiento del 22,4% de la meta. La principal razón es la misma que se está señalando en el indicador anterior, pues hasta no tener en ejecución los contratos no se pueden efectuar giros sobre estos. Teniendo en cuenta la planeación que se ha venido organizando, se espera que al segundo trimestre este porcentaje se supere.</t>
  </si>
  <si>
    <t>6</t>
  </si>
  <si>
    <t>Registrar en el sistema SIPSE Local, el 100% de los contratos publicados en la plataforma SECOP II de la vigencia. (Con excepción de comodatos, procesos de contratos de corredor de seguros, convenios interadministrativos, procesos de contratación por Tienda Virtual).</t>
  </si>
  <si>
    <t>Gestión</t>
  </si>
  <si>
    <t>Porcentaje de contratos registrados en SIPSE Local</t>
  </si>
  <si>
    <t>(Número de contratos registrados en SIPSE Local /Número de contratos publicados en la plataforma SECOP II)*100%</t>
  </si>
  <si>
    <t>Constante</t>
  </si>
  <si>
    <t>Reporte de seguimiento  consolidado</t>
  </si>
  <si>
    <t>SIPSE LOCAL y SECOP</t>
  </si>
  <si>
    <t>NOVEDADES
• Solicitud, 84092 en SIPSE quedo como contrato 030 en SECOP es el contrato 031.
• Solicitud, 84999 en SIPSE quedo como contrato 036, en SECOP es el contrato 038.
• Solicitud, 85796 en SIPSE quedo como contrato 037, en SECOP es el contrato 039.
• Solicitud, 88432 en SIPSE quedo como contrato 26, en SECOP es el contrato 260.
• Los siguientes contratos quedaron sin los 3 dígitos: 1, 2, 6, 11, 12, 28, 30, 32, 36, 37, 40 y 68.</t>
  </si>
  <si>
    <t xml:space="preserve">REGISTRO SIPSE </t>
  </si>
  <si>
    <t>7</t>
  </si>
  <si>
    <t>Lograr que el 100% de los contratos registrados en SIPSE-Local se encuentren, dentro del sistema, en estado “ejecución”.</t>
  </si>
  <si>
    <t>Porcentaje de contratos en estado ejecución registrados en SIPSE Local</t>
  </si>
  <si>
    <t>(Número de contratos registrados en SIPSE Local en estado ejecución /Número total de contratos registrados en SECOP en estado En ejecucion o Firmado)*100%</t>
  </si>
  <si>
    <t>SIPSE LOCAL</t>
  </si>
  <si>
    <t>Al dia de hoy 04/04/2023, se encuentran 12 contratos en estado "Suscritos o legalizados", tanto en SIPSE, como en SECOP; de los cuales 4 estan pendientes de GENERAR ACTA DE INICIO (el 157 se va ceder. Hasta que no suceda ese trámite no se puede poner en ejecución) y 8 en póliza cargue.
Por lo anterior se confirma que del total de contratos en estado "EJECUCIÓN" en SECOP, el 100% se encuentra en "EJECUCIÓN" en SIPSE.</t>
  </si>
  <si>
    <t>8</t>
  </si>
  <si>
    <t>Registrar y actualizar al 80% la información en el Módulo de proyectos de SIPSE LOCAL de proyectos de inversión de la vigencia 2023</t>
  </si>
  <si>
    <t>Porcentaje de proyectos de inversión con información de resultados actualizada en SIPSE Local</t>
  </si>
  <si>
    <t>(Porcentaje trimestral de Proyectos de inversión con información de seguimiento actualizada en SIPSE Local / Porcentaje de Proyectos de inversión registrados en SIPSE LOCAL (SEGPLAN))*80%</t>
  </si>
  <si>
    <t>N/A</t>
  </si>
  <si>
    <t>Reporte de seguimiento
consolidado</t>
  </si>
  <si>
    <t>Reporte de SIPSE Local</t>
  </si>
  <si>
    <t>Inspección, Vigilancia y Control</t>
  </si>
  <si>
    <t>9</t>
  </si>
  <si>
    <t xml:space="preserve">Realizar 12 actividades de prevención en materia de convivencia relacionadas con artículos pirotécnicos y sustancias peligrosas (socialización, sensibilización, charlas pedagógicas). </t>
  </si>
  <si>
    <t>Actividades de prevención en materia de convivencia</t>
  </si>
  <si>
    <t>Número de actividades de prevención en materia de convivencia</t>
  </si>
  <si>
    <t>Suma</t>
  </si>
  <si>
    <t>Reporte de seguimiento de impulsos procesales</t>
  </si>
  <si>
    <t>Aplicativo ARCO</t>
  </si>
  <si>
    <t>Alcaldía Local - Área de Gestión Policiva</t>
  </si>
  <si>
    <t>Dirección para la Gestión Policiva</t>
  </si>
  <si>
    <t>En cumplimiento a la meta se realizan las siguientes actividades:
1. SOCIALIZACIÓN ACTIVIDAD DE PREVENCIÓN EN MATERIA DE  ARTICULOS PIROTÉCNICOS BETANIA   22 de febrero de 2023.
2.SOCIALIZACIÓN ACTIVIDAD DE PREVENCIÓN EN MATERIA DE ARTICULOS PIROTECNICOS SAN JUAN 11 de febrero de 2023.
3. SOCIALIZACION Y SENSIBILIZACIÓN DE PREVENCIÓN NAZARETH 15 de febrero de 2023</t>
  </si>
  <si>
    <t>Evidencia actas de reunión</t>
  </si>
  <si>
    <t>10</t>
  </si>
  <si>
    <t>Realizar 16 actividades de prevención (socialización, sensibilización, charlas pedagógicas) del código nacional de policía Ley 1801 de 2016 (2018) y métodos alternativos de resolución de conflictos a los habitantes de la localidad.</t>
  </si>
  <si>
    <t>Actividades de prevención del Código Nacional de Policía</t>
  </si>
  <si>
    <t>Número de actividades de prevención del Código Nacional de Policía</t>
  </si>
  <si>
    <t>Reporte de seguimiento de fallos de fondo de actuaciones de policía</t>
  </si>
  <si>
    <t>En cumplimiento a la meta se realizan las siguientes actividades:
1. SOCIALIZACIÓN Y SENSIBILIZACIÓN LEY 1801 RESOLUCIÓN DE CONFLICTOS RIO BLANCO el día 04 de marzo de 2023.
2. SOCIALIZACIÓN Y SENSIBILIZACIÓN LEY 1801 RESOLUCIÓN DE CONFLICTOS RIO SUMAPAZ, el día 11 de marzo de 2023.</t>
  </si>
  <si>
    <t>11</t>
  </si>
  <si>
    <t>Realizar 12 actividades de prevención (socialización, sensibilización, charlas pedagógicas, orientación personalizada) en materia de minería, medio ambiente y relación con los animales.</t>
  </si>
  <si>
    <t>Actividades de prevención en materia de minería, medio ambiente y relación con los animales.</t>
  </si>
  <si>
    <t>Número de actividades de prevención en materia de minería, medio ambiente y relación con los animales.</t>
  </si>
  <si>
    <t>Reporte de seguimiento de actuaciones administrativas terminadas por vía gubernativa</t>
  </si>
  <si>
    <t>Aplicativo Si Actúa I</t>
  </si>
  <si>
    <t>En cumplimiento a la meta se realizan las siguientes actividades:
1. ACTIVIDAD DE PREVENCIÓN EN MATERIA DE  MEDIO AMBIENTE, MINERIA Y RELACION CON LOS ANIMALES BETANIA el día 21 de marzo de 2023
2. ACTIVIDAD DE PREVENCIÓN EN MATERIA DE MEDIO AMBIENTE Y RELACIÓN CON LOS ANIMALES, el día 08 de marzo de 2023.
3. ACTIVIDAD DE PREVENCIÓN EN MATERIA DE MEDIO AMBIENTE, MINERIA Y RELACIÓN CON LOS ANIMALES NAZARETH. El día 08 de marzo de 2023</t>
  </si>
  <si>
    <t>Total metas técnicas (80%)</t>
  </si>
  <si>
    <t>Fortalecer la gestión institucional aumentando las capacidades de la entidad para la planeación, seguimiento y ejecución de sus metas y recursos, y la gestión del talento humano.</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</si>
  <si>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</si>
  <si>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</si>
  <si>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</si>
  <si>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</si>
  <si>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</si>
  <si>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</si>
  <si>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2022</t>
  </si>
  <si>
    <t xml:space="preserve">Constante </t>
  </si>
  <si>
    <t>Porcentaje de buenas prácticas ambientales implementadas</t>
  </si>
  <si>
    <t>No programada</t>
  </si>
  <si>
    <t>Reporte de resultados de medición de los criterios ambientales</t>
  </si>
  <si>
    <t>Herramienta Oficina Asesora de Planeación</t>
  </si>
  <si>
    <t>Alcaldía local</t>
  </si>
  <si>
    <t>Oficina Asesora de Planeación Institucional - Equipo de gestión ambiental</t>
  </si>
  <si>
    <t>Meta no programada para el periodo</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</si>
  <si>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</si>
  <si>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</si>
  <si>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</si>
  <si>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</si>
  <si>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2022</t>
  </si>
  <si>
    <t>Porcentaje de planes de mejora sin vencimientos</t>
  </si>
  <si>
    <t>Reporte de acciones de mejora sin vencimiento</t>
  </si>
  <si>
    <t>MIMEC - SIG</t>
  </si>
  <si>
    <t>Oficina Asesora de Planeación Institucional - Equipo de planeación institucional y sectorial</t>
  </si>
  <si>
    <t>La alcaldía local cuenta con 1 acciones de mejora vencidas de las 2 acciones de mejora abiertas, lo que representa una ejecución de la meta del 50%</t>
  </si>
  <si>
    <t>Reporte  MIMEC</t>
  </si>
  <si>
    <t xml:space="preserve">Comunicación Estratégica </t>
  </si>
  <si>
    <t>MT3</t>
  </si>
  <si>
    <t>Mantener el 100% de la información de la página Web actualizada, de acuerdo a lo establecido en la Resolución 1519 de 2020 de MINTIC</t>
  </si>
  <si>
    <t>Porcentaje de cumplimiento en la publicación de información</t>
  </si>
  <si>
    <t>(No. de requisitos de la Resolución 1519 de 2020 de MINTIC de publicación de la información en la página web cumplidos / No total de requisitos de la Resolución 1519 de 2020 de MINTIC de publicación de la información) X 100</t>
  </si>
  <si>
    <t>100% meta 2022 Ley 1712/2014</t>
  </si>
  <si>
    <t>Porcentaje de requisitos cumplidos</t>
  </si>
  <si>
    <t>Reporte de actualización de la información en la página web de la alcaldía local</t>
  </si>
  <si>
    <t>Página Web Alcaldía Local</t>
  </si>
  <si>
    <t>Oficina Asesora de Comunicaciones</t>
  </si>
  <si>
    <t>MT4</t>
  </si>
  <si>
    <t>Participar del 100% de las capacitaciones que se realicen por parte de la Oficina Asesora de Planeación relacionadas con el Modelo Integrado de Planeación y Gestión</t>
  </si>
  <si>
    <t>Porcentaje de partipación en capacitaciones</t>
  </si>
  <si>
    <t>(Número de capacitaciones en las que se participó al menos dos personas de la alcaldía local / Número de capacitaciones convocadas) *100</t>
  </si>
  <si>
    <t>Eficacia</t>
  </si>
  <si>
    <t>Formato Evidencia de Reunión GDI-GPD-F029 diligenciado y presentación realizada</t>
  </si>
  <si>
    <t>Se realizó capacitación el 27 de marzo con los promotores de mejora sobre el Sistema de Gestión.</t>
  </si>
  <si>
    <t>Listancia de asistencia</t>
  </si>
  <si>
    <t>MT5</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</si>
  <si>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</si>
  <si>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</si>
  <si>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</si>
  <si>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Brindar atención oportuna y de calidad a los diferentes sectores poblacionales, generando relaciones de confianza y respeto por la diferencia.</t>
  </si>
  <si>
    <t>Servicio a la Ciudadanía</t>
  </si>
  <si>
    <t>MT6</t>
  </si>
  <si>
    <t>Dar respuesta al 100% de los requerimientos ciudadanos asignados a la alcaldía local con corte a 31 de diciembre de 2022 tipificadas como Derechos de Petición registradas en el aplicativo Bogotá te Escucha y gestor documental ORFEO.</t>
  </si>
  <si>
    <t>Porcentaje de requerimientos ciudadanos con respuesta definitiva</t>
  </si>
  <si>
    <t>(No. de respuestas efectuadas / No. requerimientos instaurados antes del 31 de diciembre 2022) X 100</t>
  </si>
  <si>
    <t>Reporte de respuestas a la ciudadania</t>
  </si>
  <si>
    <t xml:space="preserve">Reporte Aplicativo BOGOTA TE ESCUCHA </t>
  </si>
  <si>
    <t>Subsecretaria de Gestión Institucional - Grupo Oficina de atención a la Ciudadanía</t>
  </si>
  <si>
    <t>Se atendieron 5 requerimientos ciudadanos de la vigencia 2022, equivalentes al 83,33% de la meta</t>
  </si>
  <si>
    <t>Reporte SGI</t>
  </si>
  <si>
    <t>MT7</t>
  </si>
  <si>
    <t>Dar respuesta al 80%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t>
  </si>
  <si>
    <t>(No. de respuestas efectuadas / No. requerimientos instaurados en la vigencia 2023 que deben tener respuesta) X 100</t>
  </si>
  <si>
    <t>Reporte Aplicativo BOGOTA TE ESCUCHA.</t>
  </si>
  <si>
    <t>Se atendieron 27 requerimientos ciudadanos de los 39 requerimientos instaurados, los cuales equivalen al 69,23% de la vigencia 2023</t>
  </si>
  <si>
    <t>Se atendieron 153 requerimientos ciudadanos de la vigencia 2023</t>
  </si>
  <si>
    <t>Total metas transversales (20%)</t>
  </si>
  <si>
    <t xml:space="preserve">Total plan de gestión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</si>
</sst>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0.0%"/>
    <numFmt numFmtId="165" formatCode="_-* #,##0_-;\-* #,##0_-;_-* &quot;-&quot;??_-;_-@_-"/>
  </numFmts>
  <fonts count="18">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color rgb="FF000000"/>
      <name val="Calibri Light"/>
      <family val="2"/>
    </font>
    <font>
      <sz val="11"/>
      <color theme="1"/>
      <name val="Calibri Light"/>
      <family val="2"/>
    </font>
    <font>
      <sz val="11"/>
      <name val="Calibri Light"/>
      <family val="2"/>
    </font>
    <font>
      <sz val="11"/>
      <color rgb="FF0070C0"/>
      <name val="Calibri Light"/>
      <family val="2"/>
    </font>
    <font>
      <sz val="12"/>
      <color rgb="FF000000"/>
      <name val="Calibri Light"/>
      <family val="2"/>
      <scheme val="major"/>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rgb="FF000000"/>
      </right>
      <top/>
      <bottom style="thin">
        <color indexed="64"/>
      </bottom>
      <diagonal/>
    </border>
  </borders>
  <cellStyleXfs count="4">
    <xf numFmtId="0" fontId="0" fillId="0" borderId="0"/>
    <xf numFmtId="9"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cellStyleXfs>
  <cellXfs count="136">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0" xfId="0" applyFont="1" applyAlignment="1">
      <alignment wrapText="1"/>
    </xf>
    <xf numFmtId="0" fontId="7" fillId="2" borderId="1" xfId="0" applyFont="1" applyFill="1" applyBorder="1" applyAlignment="1">
      <alignment wrapText="1"/>
    </xf>
    <xf numFmtId="0" fontId="8" fillId="2" borderId="1" xfId="0" applyFont="1" applyFill="1" applyBorder="1" applyAlignment="1">
      <alignment wrapText="1"/>
    </xf>
    <xf numFmtId="9" fontId="7" fillId="2" borderId="1" xfId="1" applyFont="1" applyFill="1" applyBorder="1" applyAlignment="1">
      <alignment wrapText="1"/>
    </xf>
    <xf numFmtId="0" fontId="7" fillId="0" borderId="0" xfId="0" applyFont="1" applyAlignment="1">
      <alignment wrapText="1"/>
    </xf>
    <xf numFmtId="0" fontId="5" fillId="3" borderId="1" xfId="0" applyFont="1" applyFill="1" applyBorder="1" applyAlignment="1">
      <alignment wrapText="1"/>
    </xf>
    <xf numFmtId="0" fontId="9" fillId="3" borderId="1" xfId="0" applyFont="1" applyFill="1" applyBorder="1" applyAlignment="1">
      <alignment wrapText="1"/>
    </xf>
    <xf numFmtId="9" fontId="9" fillId="3" borderId="1" xfId="0" applyNumberFormat="1" applyFont="1" applyFill="1" applyBorder="1" applyAlignment="1">
      <alignment wrapText="1"/>
    </xf>
    <xf numFmtId="0" fontId="6" fillId="3" borderId="1" xfId="0" applyFont="1" applyFill="1" applyBorder="1"/>
    <xf numFmtId="0" fontId="6" fillId="3" borderId="1" xfId="0" applyFont="1" applyFill="1" applyBorder="1" applyAlignment="1">
      <alignment wrapText="1"/>
    </xf>
    <xf numFmtId="9" fontId="6" fillId="3" borderId="1" xfId="1" applyFont="1" applyFill="1" applyBorder="1" applyAlignment="1">
      <alignment wrapText="1"/>
    </xf>
    <xf numFmtId="9" fontId="6" fillId="3" borderId="1" xfId="1" applyFont="1" applyFill="1" applyBorder="1" applyAlignment="1">
      <alignment horizontal="right" wrapText="1"/>
    </xf>
    <xf numFmtId="9" fontId="9" fillId="3" borderId="1" xfId="0" applyNumberFormat="1" applyFont="1" applyFill="1" applyBorder="1" applyAlignment="1">
      <alignment horizontal="right" wrapText="1"/>
    </xf>
    <xf numFmtId="9" fontId="7" fillId="2" borderId="1" xfId="1" applyFont="1" applyFill="1" applyBorder="1" applyAlignment="1">
      <alignment horizontal="right" wrapText="1"/>
    </xf>
    <xf numFmtId="9" fontId="8" fillId="2"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0" fontId="4" fillId="0" borderId="1" xfId="0" applyFont="1" applyBorder="1" applyAlignment="1">
      <alignment horizontal="center"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13" fillId="0" borderId="12" xfId="0" applyFont="1" applyBorder="1" applyAlignment="1">
      <alignment horizontal="center" vertical="center" wrapText="1"/>
    </xf>
    <xf numFmtId="0" fontId="14" fillId="0" borderId="1" xfId="0" applyFont="1" applyBorder="1" applyAlignment="1" applyProtection="1">
      <alignment horizontal="left" vertical="center" wrapText="1"/>
      <protection hidden="1"/>
    </xf>
    <xf numFmtId="9" fontId="14" fillId="0" borderId="1" xfId="0" applyNumberFormat="1" applyFont="1" applyBorder="1" applyAlignment="1" applyProtection="1">
      <alignment horizontal="center" vertical="center" wrapText="1"/>
      <protection hidden="1"/>
    </xf>
    <xf numFmtId="0" fontId="14" fillId="0" borderId="1" xfId="0" applyFont="1" applyBorder="1" applyAlignment="1" applyProtection="1">
      <alignment horizontal="center" vertical="center" wrapText="1"/>
      <protection hidden="1"/>
    </xf>
    <xf numFmtId="10" fontId="14" fillId="0" borderId="1" xfId="0" applyNumberFormat="1" applyFont="1" applyBorder="1" applyAlignment="1" applyProtection="1">
      <alignment horizontal="center" vertical="center" wrapText="1"/>
      <protection hidden="1"/>
    </xf>
    <xf numFmtId="0" fontId="13" fillId="0" borderId="1" xfId="0" applyFont="1" applyBorder="1" applyAlignment="1">
      <alignment horizontal="left" vertical="center" wrapText="1"/>
    </xf>
    <xf numFmtId="9"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9" fontId="14" fillId="0" borderId="1" xfId="0" applyNumberFormat="1" applyFont="1" applyBorder="1" applyAlignment="1">
      <alignment horizontal="center" vertical="center" wrapText="1"/>
    </xf>
    <xf numFmtId="0" fontId="14" fillId="0" borderId="13" xfId="0" applyFont="1" applyBorder="1" applyAlignment="1" applyProtection="1">
      <alignment horizontal="left" vertical="center" wrapText="1"/>
      <protection hidden="1"/>
    </xf>
    <xf numFmtId="0" fontId="14" fillId="0" borderId="13" xfId="0" applyFont="1" applyBorder="1" applyAlignment="1">
      <alignment horizontal="left" vertical="center" wrapText="1"/>
    </xf>
    <xf numFmtId="0" fontId="13" fillId="0" borderId="3" xfId="0" applyFont="1" applyBorder="1" applyAlignment="1">
      <alignment horizontal="left" vertical="center" wrapText="1"/>
    </xf>
    <xf numFmtId="0" fontId="14" fillId="0" borderId="3" xfId="0" applyFont="1" applyBorder="1" applyAlignment="1" applyProtection="1">
      <alignment horizontal="left" vertical="center" wrapText="1"/>
      <protection hidden="1"/>
    </xf>
    <xf numFmtId="0" fontId="15" fillId="0" borderId="1" xfId="0" applyFont="1" applyBorder="1" applyAlignment="1" applyProtection="1">
      <alignment horizontal="left" vertical="center" wrapText="1"/>
      <protection hidden="1"/>
    </xf>
    <xf numFmtId="0" fontId="15" fillId="0" borderId="3" xfId="0" applyFont="1" applyBorder="1" applyAlignment="1" applyProtection="1">
      <alignment horizontal="left" vertical="center" wrapText="1"/>
      <protection hidden="1"/>
    </xf>
    <xf numFmtId="0" fontId="13" fillId="0" borderId="14" xfId="0" applyFont="1" applyBorder="1" applyAlignment="1">
      <alignment horizontal="left" vertical="center" wrapText="1"/>
    </xf>
    <xf numFmtId="1" fontId="13" fillId="0" borderId="1" xfId="0" applyNumberFormat="1" applyFont="1" applyBorder="1" applyAlignment="1">
      <alignment horizontal="center" vertical="center" wrapText="1"/>
    </xf>
    <xf numFmtId="164" fontId="13" fillId="0" borderId="1" xfId="0" applyNumberFormat="1" applyFont="1" applyBorder="1" applyAlignment="1">
      <alignment horizontal="center" vertical="center" wrapText="1"/>
    </xf>
    <xf numFmtId="0" fontId="16" fillId="0" borderId="12" xfId="0" applyFont="1" applyBorder="1" applyAlignment="1">
      <alignment horizontal="center" vertical="center" wrapText="1"/>
    </xf>
    <xf numFmtId="0" fontId="16" fillId="0" borderId="12" xfId="0" applyFont="1" applyBorder="1" applyAlignment="1">
      <alignment horizontal="left" vertical="center" wrapText="1"/>
    </xf>
    <xf numFmtId="9" fontId="16" fillId="0" borderId="12" xfId="0" applyNumberFormat="1" applyFont="1" applyBorder="1" applyAlignment="1">
      <alignment horizontal="left" vertical="center" wrapText="1"/>
    </xf>
    <xf numFmtId="0" fontId="16" fillId="0" borderId="11" xfId="0" applyFont="1" applyBorder="1" applyAlignment="1">
      <alignment horizontal="center" vertical="center" wrapText="1"/>
    </xf>
    <xf numFmtId="9" fontId="16" fillId="0" borderId="11" xfId="1" applyFont="1" applyBorder="1" applyAlignment="1">
      <alignment horizontal="center" vertical="center" wrapText="1"/>
    </xf>
    <xf numFmtId="9" fontId="16" fillId="0" borderId="1" xfId="1" applyFont="1" applyBorder="1" applyAlignment="1">
      <alignment horizontal="center" vertical="center" wrapText="1"/>
    </xf>
    <xf numFmtId="0" fontId="16" fillId="0" borderId="1" xfId="0" applyFont="1" applyBorder="1" applyAlignment="1">
      <alignment horizontal="left" vertical="center" wrapText="1"/>
    </xf>
    <xf numFmtId="0" fontId="16" fillId="0" borderId="8" xfId="0" applyFont="1" applyBorder="1" applyAlignment="1">
      <alignment horizontal="left" vertical="center" wrapText="1"/>
    </xf>
    <xf numFmtId="0" fontId="16" fillId="0" borderId="1" xfId="0" applyFont="1" applyBorder="1" applyAlignment="1">
      <alignment horizontal="center" vertical="center" wrapText="1"/>
    </xf>
    <xf numFmtId="9" fontId="16" fillId="0" borderId="11" xfId="1" applyFont="1" applyFill="1" applyBorder="1" applyAlignment="1">
      <alignment horizontal="center" vertical="center" wrapText="1"/>
    </xf>
    <xf numFmtId="9" fontId="16" fillId="0" borderId="1" xfId="1" applyFont="1" applyFill="1" applyBorder="1" applyAlignment="1">
      <alignment horizontal="center" vertical="center" wrapText="1"/>
    </xf>
    <xf numFmtId="1" fontId="16" fillId="0" borderId="11" xfId="1" applyNumberFormat="1" applyFont="1" applyBorder="1" applyAlignment="1">
      <alignment horizontal="center" vertical="center" wrapText="1"/>
    </xf>
    <xf numFmtId="1" fontId="16" fillId="0" borderId="11" xfId="0" applyNumberFormat="1" applyFont="1" applyBorder="1" applyAlignment="1">
      <alignment horizontal="center" vertical="center" wrapText="1"/>
    </xf>
    <xf numFmtId="1" fontId="16" fillId="0" borderId="1" xfId="1" applyNumberFormat="1" applyFont="1" applyBorder="1" applyAlignment="1">
      <alignment horizontal="center" vertical="center" wrapText="1"/>
    </xf>
    <xf numFmtId="9" fontId="4" fillId="0" borderId="1" xfId="1" applyFont="1" applyBorder="1" applyAlignment="1">
      <alignment horizontal="justify" vertical="center" wrapText="1"/>
    </xf>
    <xf numFmtId="9" fontId="1" fillId="0" borderId="1" xfId="1" applyFont="1" applyBorder="1" applyAlignment="1">
      <alignment horizontal="center" vertical="center" wrapText="1"/>
    </xf>
    <xf numFmtId="1" fontId="1" fillId="0" borderId="1" xfId="0" applyNumberFormat="1" applyFont="1" applyBorder="1" applyAlignment="1">
      <alignment horizontal="center" vertical="center" wrapText="1"/>
    </xf>
    <xf numFmtId="9" fontId="6" fillId="3" borderId="1" xfId="1" applyFont="1" applyFill="1" applyBorder="1" applyAlignment="1">
      <alignment horizontal="center" vertical="center" wrapText="1"/>
    </xf>
    <xf numFmtId="9" fontId="9" fillId="3" borderId="1" xfId="0" applyNumberFormat="1" applyFont="1" applyFill="1" applyBorder="1" applyAlignment="1">
      <alignment horizontal="center" vertical="center" wrapText="1"/>
    </xf>
    <xf numFmtId="9" fontId="7" fillId="2" borderId="1" xfId="1" applyFont="1" applyFill="1" applyBorder="1" applyAlignment="1">
      <alignment horizontal="center" vertical="center" wrapText="1"/>
    </xf>
    <xf numFmtId="0" fontId="1" fillId="0" borderId="0" xfId="0" applyFont="1" applyAlignment="1">
      <alignment horizontal="center" vertical="center" wrapText="1"/>
    </xf>
    <xf numFmtId="165" fontId="1" fillId="0" borderId="1" xfId="3" applyNumberFormat="1" applyFont="1" applyBorder="1" applyAlignment="1">
      <alignment horizontal="center" vertical="center" wrapText="1"/>
    </xf>
    <xf numFmtId="10" fontId="1" fillId="0" borderId="1" xfId="0" applyNumberFormat="1" applyFont="1" applyBorder="1" applyAlignment="1">
      <alignment horizontal="center" vertical="center" wrapText="1"/>
    </xf>
    <xf numFmtId="0" fontId="17" fillId="0" borderId="15" xfId="0" applyFont="1" applyBorder="1" applyAlignment="1">
      <alignment vertical="center" wrapText="1"/>
    </xf>
    <xf numFmtId="10" fontId="6" fillId="3" borderId="1" xfId="1" applyNumberFormat="1" applyFont="1" applyFill="1" applyBorder="1" applyAlignment="1">
      <alignment horizontal="center" vertical="center" wrapText="1"/>
    </xf>
    <xf numFmtId="10" fontId="6" fillId="3" borderId="1" xfId="0" applyNumberFormat="1" applyFont="1" applyFill="1" applyBorder="1" applyAlignment="1">
      <alignment wrapText="1"/>
    </xf>
    <xf numFmtId="164" fontId="4" fillId="0" borderId="1" xfId="1" applyNumberFormat="1" applyFont="1" applyBorder="1" applyAlignment="1">
      <alignment horizontal="center" vertical="center" wrapText="1"/>
    </xf>
    <xf numFmtId="9" fontId="4" fillId="0" borderId="1" xfId="1" applyFont="1" applyBorder="1" applyAlignment="1">
      <alignment horizontal="center" vertical="center" wrapText="1"/>
    </xf>
    <xf numFmtId="1" fontId="4" fillId="0" borderId="1" xfId="0" applyNumberFormat="1" applyFont="1" applyBorder="1" applyAlignment="1">
      <alignment horizontal="center" vertical="center" wrapText="1"/>
    </xf>
    <xf numFmtId="9" fontId="4" fillId="0" borderId="1" xfId="0" applyNumberFormat="1" applyFont="1" applyBorder="1" applyAlignment="1">
      <alignment horizontal="center" vertical="center" wrapText="1"/>
    </xf>
    <xf numFmtId="10" fontId="4" fillId="0" borderId="1" xfId="1" applyNumberFormat="1" applyFont="1" applyBorder="1" applyAlignment="1">
      <alignment horizontal="center" vertical="center" wrapText="1"/>
    </xf>
    <xf numFmtId="0" fontId="4" fillId="0" borderId="0" xfId="0" applyFont="1" applyAlignment="1">
      <alignment horizontal="justify" vertical="center" wrapText="1"/>
    </xf>
    <xf numFmtId="164" fontId="1" fillId="0" borderId="1" xfId="1"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0" fontId="1" fillId="0" borderId="1" xfId="1" applyNumberFormat="1" applyFont="1" applyBorder="1" applyAlignment="1">
      <alignment horizontal="center" vertical="center" wrapText="1"/>
    </xf>
    <xf numFmtId="9" fontId="1" fillId="0" borderId="1" xfId="0" applyNumberFormat="1" applyFont="1" applyBorder="1" applyAlignment="1">
      <alignment horizontal="center" vertical="center" wrapText="1"/>
    </xf>
    <xf numFmtId="10" fontId="13" fillId="0" borderId="1" xfId="0" applyNumberFormat="1" applyFont="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4" fillId="9" borderId="1" xfId="0" applyFont="1" applyFill="1" applyBorder="1" applyAlignment="1">
      <alignment horizontal="justify" vertical="center" wrapText="1"/>
    </xf>
    <xf numFmtId="10" fontId="8" fillId="2" borderId="1" xfId="0" applyNumberFormat="1" applyFont="1" applyFill="1" applyBorder="1" applyAlignment="1">
      <alignment horizontal="center" vertical="center" wrapText="1"/>
    </xf>
    <xf numFmtId="10" fontId="8" fillId="2" borderId="1" xfId="0" applyNumberFormat="1" applyFont="1" applyFill="1" applyBorder="1" applyAlignment="1">
      <alignment wrapText="1"/>
    </xf>
  </cellXfs>
  <cellStyles count="4">
    <cellStyle name="Comma" xfId="3" builtinId="3"/>
    <cellStyle name="Millares [0] 2" xfId="2" xr:uid="{52D6ACDF-65F9-4451-A7CA-92659C19AD7E}"/>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34"/>
  <sheetViews>
    <sheetView tabSelected="1" topLeftCell="V30" zoomScale="69" zoomScaleNormal="69" workbookViewId="0">
      <selection activeCell="AR31" sqref="AR31"/>
    </sheetView>
  </sheetViews>
  <sheetFormatPr defaultColWidth="10.85546875" defaultRowHeight="15"/>
  <cols>
    <col min="1" max="1" width="4.140625" style="1" customWidth="1"/>
    <col min="2" max="2" width="25.5703125" style="1" customWidth="1"/>
    <col min="3" max="3" width="13.85546875" style="1" customWidth="1"/>
    <col min="4" max="4" width="8.140625" style="1" customWidth="1"/>
    <col min="5" max="5" width="44.28515625" style="1" bestFit="1" customWidth="1"/>
    <col min="6" max="6" width="10.85546875" style="1" customWidth="1"/>
    <col min="7" max="7" width="24.42578125" style="1" customWidth="1"/>
    <col min="8" max="8" width="27.7109375" style="1" customWidth="1"/>
    <col min="9" max="9" width="13.28515625" style="1" customWidth="1"/>
    <col min="10" max="10" width="18.42578125" style="1" customWidth="1"/>
    <col min="11" max="11" width="15.85546875" style="1" customWidth="1"/>
    <col min="12" max="15" width="7.28515625" style="1" customWidth="1"/>
    <col min="16" max="16" width="22.5703125" style="1" customWidth="1"/>
    <col min="17" max="17" width="17.85546875" style="1" customWidth="1"/>
    <col min="18" max="18" width="19.7109375" style="1" customWidth="1"/>
    <col min="19" max="19" width="21.7109375" style="1" customWidth="1"/>
    <col min="20" max="21" width="25.42578125" style="1" customWidth="1"/>
    <col min="22" max="22" width="23.85546875" style="1" customWidth="1"/>
    <col min="23" max="24" width="16.5703125" style="1" customWidth="1"/>
    <col min="25" max="25" width="40.28515625" style="1" customWidth="1"/>
    <col min="26" max="26" width="16.5703125" style="1" customWidth="1"/>
    <col min="27" max="29" width="16.5703125" style="1" hidden="1" customWidth="1"/>
    <col min="30" max="30" width="33.42578125" style="1" hidden="1" customWidth="1"/>
    <col min="31" max="34" width="16.5703125" style="1" hidden="1" customWidth="1"/>
    <col min="35" max="35" width="43.7109375" style="1" hidden="1" customWidth="1"/>
    <col min="36" max="36" width="16.5703125" style="1" hidden="1" customWidth="1"/>
    <col min="37" max="38" width="22" style="1" hidden="1" customWidth="1"/>
    <col min="39" max="39" width="16.5703125" style="1" hidden="1" customWidth="1"/>
    <col min="40" max="40" width="34.85546875" style="1" hidden="1" customWidth="1"/>
    <col min="41" max="41" width="16.5703125" style="1" hidden="1" customWidth="1"/>
    <col min="42" max="43" width="16.5703125" style="1" customWidth="1"/>
    <col min="44" max="44" width="21.5703125" style="1" customWidth="1"/>
    <col min="45" max="45" width="39.42578125" style="1" customWidth="1"/>
    <col min="46" max="16384" width="10.85546875" style="1"/>
  </cols>
  <sheetData>
    <row r="1" spans="1:45" s="31" customFormat="1" ht="70.5" customHeight="1">
      <c r="A1" s="123" t="s">
        <v>0</v>
      </c>
      <c r="B1" s="124"/>
      <c r="C1" s="124"/>
      <c r="D1" s="124"/>
      <c r="E1" s="124"/>
      <c r="F1" s="124"/>
      <c r="G1" s="124"/>
      <c r="H1" s="124"/>
      <c r="I1" s="124"/>
      <c r="J1" s="124"/>
      <c r="K1" s="124"/>
      <c r="L1" s="128" t="s">
        <v>1</v>
      </c>
      <c r="M1" s="128"/>
      <c r="N1" s="128"/>
      <c r="O1" s="128"/>
      <c r="P1" s="128"/>
    </row>
    <row r="2" spans="1:45" s="33" customFormat="1" ht="23.45" customHeight="1">
      <c r="A2" s="126" t="s">
        <v>2</v>
      </c>
      <c r="B2" s="127"/>
      <c r="C2" s="127"/>
      <c r="D2" s="127"/>
      <c r="E2" s="127"/>
      <c r="F2" s="127"/>
      <c r="G2" s="127"/>
      <c r="H2" s="127"/>
      <c r="I2" s="127"/>
      <c r="J2" s="127"/>
      <c r="K2" s="127"/>
      <c r="L2" s="32"/>
      <c r="M2" s="32"/>
      <c r="N2" s="32"/>
      <c r="O2" s="32"/>
      <c r="P2" s="32"/>
    </row>
    <row r="3" spans="1:45" s="31" customFormat="1"/>
    <row r="4" spans="1:45" s="31" customFormat="1" ht="29.1" customHeight="1">
      <c r="F4" s="129" t="s">
        <v>3</v>
      </c>
      <c r="G4" s="130"/>
      <c r="H4" s="130"/>
      <c r="I4" s="130"/>
      <c r="J4" s="130"/>
      <c r="K4" s="131"/>
    </row>
    <row r="5" spans="1:45" s="31" customFormat="1" ht="15" customHeight="1">
      <c r="F5" s="2" t="s">
        <v>4</v>
      </c>
      <c r="G5" s="2" t="s">
        <v>5</v>
      </c>
      <c r="H5" s="129" t="s">
        <v>6</v>
      </c>
      <c r="I5" s="130"/>
      <c r="J5" s="130"/>
      <c r="K5" s="131"/>
    </row>
    <row r="6" spans="1:45" s="31" customFormat="1">
      <c r="F6" s="34">
        <v>1</v>
      </c>
      <c r="G6" s="34" t="s">
        <v>7</v>
      </c>
      <c r="H6" s="132" t="s">
        <v>8</v>
      </c>
      <c r="I6" s="132"/>
      <c r="J6" s="132"/>
      <c r="K6" s="132"/>
    </row>
    <row r="7" spans="1:45" s="31" customFormat="1" ht="95.25" customHeight="1">
      <c r="F7" s="34">
        <v>2</v>
      </c>
      <c r="G7" s="34" t="s">
        <v>9</v>
      </c>
      <c r="H7" s="133" t="s">
        <v>10</v>
      </c>
      <c r="I7" s="132"/>
      <c r="J7" s="132"/>
      <c r="K7" s="132"/>
    </row>
    <row r="8" spans="1:45" s="31" customFormat="1">
      <c r="F8" s="34"/>
      <c r="G8" s="34"/>
      <c r="H8" s="132"/>
      <c r="I8" s="132"/>
      <c r="J8" s="132"/>
      <c r="K8" s="132"/>
    </row>
    <row r="9" spans="1:45" s="31" customFormat="1"/>
    <row r="10" spans="1:45" ht="14.45" customHeight="1">
      <c r="A10" s="122" t="s">
        <v>11</v>
      </c>
      <c r="B10" s="122"/>
      <c r="C10" s="122" t="s">
        <v>12</v>
      </c>
      <c r="D10" s="122" t="s">
        <v>13</v>
      </c>
      <c r="E10" s="122"/>
      <c r="F10" s="122"/>
      <c r="G10" s="125" t="s">
        <v>14</v>
      </c>
      <c r="H10" s="125"/>
      <c r="I10" s="125"/>
      <c r="J10" s="125"/>
      <c r="K10" s="125"/>
      <c r="L10" s="125"/>
      <c r="M10" s="125"/>
      <c r="N10" s="125"/>
      <c r="O10" s="125"/>
      <c r="P10" s="125"/>
      <c r="Q10" s="125"/>
      <c r="R10" s="122" t="s">
        <v>15</v>
      </c>
      <c r="S10" s="122"/>
      <c r="T10" s="122"/>
      <c r="U10" s="122"/>
      <c r="V10" s="92" t="s">
        <v>16</v>
      </c>
      <c r="W10" s="93"/>
      <c r="X10" s="93"/>
      <c r="Y10" s="93"/>
      <c r="Z10" s="94"/>
      <c r="AA10" s="98" t="s">
        <v>17</v>
      </c>
      <c r="AB10" s="99"/>
      <c r="AC10" s="99"/>
      <c r="AD10" s="99"/>
      <c r="AE10" s="100"/>
      <c r="AF10" s="104" t="s">
        <v>18</v>
      </c>
      <c r="AG10" s="105"/>
      <c r="AH10" s="105"/>
      <c r="AI10" s="105"/>
      <c r="AJ10" s="106"/>
      <c r="AK10" s="110" t="s">
        <v>19</v>
      </c>
      <c r="AL10" s="111"/>
      <c r="AM10" s="111"/>
      <c r="AN10" s="111"/>
      <c r="AO10" s="112"/>
      <c r="AP10" s="116" t="s">
        <v>20</v>
      </c>
      <c r="AQ10" s="117"/>
      <c r="AR10" s="117"/>
      <c r="AS10" s="118"/>
    </row>
    <row r="11" spans="1:45" ht="14.45" customHeight="1">
      <c r="A11" s="122"/>
      <c r="B11" s="122"/>
      <c r="C11" s="122"/>
      <c r="D11" s="122"/>
      <c r="E11" s="122"/>
      <c r="F11" s="122"/>
      <c r="G11" s="125"/>
      <c r="H11" s="125"/>
      <c r="I11" s="125"/>
      <c r="J11" s="125"/>
      <c r="K11" s="125"/>
      <c r="L11" s="125"/>
      <c r="M11" s="125"/>
      <c r="N11" s="125"/>
      <c r="O11" s="125"/>
      <c r="P11" s="125"/>
      <c r="Q11" s="125"/>
      <c r="R11" s="122"/>
      <c r="S11" s="122"/>
      <c r="T11" s="122"/>
      <c r="U11" s="122"/>
      <c r="V11" s="95"/>
      <c r="W11" s="96"/>
      <c r="X11" s="96"/>
      <c r="Y11" s="96"/>
      <c r="Z11" s="97"/>
      <c r="AA11" s="101"/>
      <c r="AB11" s="102"/>
      <c r="AC11" s="102"/>
      <c r="AD11" s="102"/>
      <c r="AE11" s="103"/>
      <c r="AF11" s="107"/>
      <c r="AG11" s="108"/>
      <c r="AH11" s="108"/>
      <c r="AI11" s="108"/>
      <c r="AJ11" s="109"/>
      <c r="AK11" s="113"/>
      <c r="AL11" s="114"/>
      <c r="AM11" s="114"/>
      <c r="AN11" s="114"/>
      <c r="AO11" s="115"/>
      <c r="AP11" s="119"/>
      <c r="AQ11" s="120"/>
      <c r="AR11" s="120"/>
      <c r="AS11" s="121"/>
    </row>
    <row r="12" spans="1:45" ht="45.75" thickBot="1">
      <c r="A12" s="2" t="s">
        <v>21</v>
      </c>
      <c r="B12" s="2" t="s">
        <v>22</v>
      </c>
      <c r="C12" s="122"/>
      <c r="D12" s="2" t="s">
        <v>23</v>
      </c>
      <c r="E12" s="2" t="s">
        <v>24</v>
      </c>
      <c r="F12" s="2" t="s">
        <v>25</v>
      </c>
      <c r="G12" s="20" t="s">
        <v>26</v>
      </c>
      <c r="H12" s="20" t="s">
        <v>27</v>
      </c>
      <c r="I12" s="20" t="s">
        <v>28</v>
      </c>
      <c r="J12" s="20" t="s">
        <v>29</v>
      </c>
      <c r="K12" s="20" t="s">
        <v>30</v>
      </c>
      <c r="L12" s="20" t="s">
        <v>31</v>
      </c>
      <c r="M12" s="20" t="s">
        <v>32</v>
      </c>
      <c r="N12" s="20" t="s">
        <v>33</v>
      </c>
      <c r="O12" s="20" t="s">
        <v>34</v>
      </c>
      <c r="P12" s="20" t="s">
        <v>35</v>
      </c>
      <c r="Q12" s="20" t="s">
        <v>36</v>
      </c>
      <c r="R12" s="2" t="s">
        <v>37</v>
      </c>
      <c r="S12" s="2" t="s">
        <v>38</v>
      </c>
      <c r="T12" s="2" t="s">
        <v>39</v>
      </c>
      <c r="U12" s="2" t="s">
        <v>40</v>
      </c>
      <c r="V12" s="3" t="s">
        <v>41</v>
      </c>
      <c r="W12" s="3" t="s">
        <v>42</v>
      </c>
      <c r="X12" s="3" t="s">
        <v>43</v>
      </c>
      <c r="Y12" s="3" t="s">
        <v>44</v>
      </c>
      <c r="Z12" s="3" t="s">
        <v>45</v>
      </c>
      <c r="AA12" s="23" t="s">
        <v>41</v>
      </c>
      <c r="AB12" s="23" t="s">
        <v>42</v>
      </c>
      <c r="AC12" s="23" t="s">
        <v>43</v>
      </c>
      <c r="AD12" s="23" t="s">
        <v>44</v>
      </c>
      <c r="AE12" s="23" t="s">
        <v>45</v>
      </c>
      <c r="AF12" s="24" t="s">
        <v>41</v>
      </c>
      <c r="AG12" s="24" t="s">
        <v>42</v>
      </c>
      <c r="AH12" s="24" t="s">
        <v>43</v>
      </c>
      <c r="AI12" s="24" t="s">
        <v>44</v>
      </c>
      <c r="AJ12" s="24" t="s">
        <v>45</v>
      </c>
      <c r="AK12" s="25" t="s">
        <v>41</v>
      </c>
      <c r="AL12" s="25" t="s">
        <v>42</v>
      </c>
      <c r="AM12" s="25" t="s">
        <v>43</v>
      </c>
      <c r="AN12" s="25" t="s">
        <v>44</v>
      </c>
      <c r="AO12" s="25" t="s">
        <v>45</v>
      </c>
      <c r="AP12" s="4" t="s">
        <v>41</v>
      </c>
      <c r="AQ12" s="4" t="s">
        <v>42</v>
      </c>
      <c r="AR12" s="4" t="s">
        <v>43</v>
      </c>
      <c r="AS12" s="4" t="s">
        <v>44</v>
      </c>
    </row>
    <row r="13" spans="1:45" s="29" customFormat="1" ht="60">
      <c r="A13" s="22">
        <v>4</v>
      </c>
      <c r="B13" s="21" t="s">
        <v>46</v>
      </c>
      <c r="C13" s="22" t="s">
        <v>47</v>
      </c>
      <c r="D13" s="26" t="s">
        <v>48</v>
      </c>
      <c r="E13" s="21" t="s">
        <v>49</v>
      </c>
      <c r="F13" s="21" t="s">
        <v>50</v>
      </c>
      <c r="G13" s="21" t="s">
        <v>51</v>
      </c>
      <c r="H13" s="40" t="s">
        <v>52</v>
      </c>
      <c r="I13" s="42" t="s">
        <v>53</v>
      </c>
      <c r="J13" s="35" t="s">
        <v>54</v>
      </c>
      <c r="K13" s="43" t="s">
        <v>55</v>
      </c>
      <c r="L13" s="41">
        <v>0</v>
      </c>
      <c r="M13" s="41">
        <v>0.4</v>
      </c>
      <c r="N13" s="41">
        <v>0.48</v>
      </c>
      <c r="O13" s="41">
        <v>0.55000000000000004</v>
      </c>
      <c r="P13" s="41">
        <v>0.55000000000000004</v>
      </c>
      <c r="Q13" s="44" t="s">
        <v>56</v>
      </c>
      <c r="R13" s="48" t="s">
        <v>57</v>
      </c>
      <c r="S13" s="40" t="s">
        <v>58</v>
      </c>
      <c r="T13" s="43" t="s">
        <v>59</v>
      </c>
      <c r="U13" s="52" t="s">
        <v>60</v>
      </c>
      <c r="V13" s="70">
        <f>L13</f>
        <v>0</v>
      </c>
      <c r="W13" s="42" t="s">
        <v>61</v>
      </c>
      <c r="X13" s="22" t="s">
        <v>61</v>
      </c>
      <c r="Y13" s="21" t="s">
        <v>62</v>
      </c>
      <c r="Z13" s="21" t="s">
        <v>63</v>
      </c>
      <c r="AA13" s="28">
        <f t="shared" ref="AA13:AA23" si="0">M13</f>
        <v>0.4</v>
      </c>
      <c r="AB13" s="21"/>
      <c r="AC13" s="21">
        <f>IF(AB13/AA13&gt;100%,100%,AB13/AA13)</f>
        <v>0</v>
      </c>
      <c r="AD13" s="21"/>
      <c r="AE13" s="21"/>
      <c r="AF13" s="28">
        <f t="shared" ref="AF13:AF23" si="1">N13</f>
        <v>0.48</v>
      </c>
      <c r="AG13" s="21"/>
      <c r="AH13" s="21">
        <f>IF(AG13/AF13&gt;100%,100%,AG13/AF13)</f>
        <v>0</v>
      </c>
      <c r="AI13" s="21"/>
      <c r="AJ13" s="21"/>
      <c r="AK13" s="28">
        <f t="shared" ref="AK13:AK23" si="2">O13</f>
        <v>0.55000000000000004</v>
      </c>
      <c r="AL13" s="21"/>
      <c r="AM13" s="21">
        <f>IF(AL13/AK13&gt;100%,100%,AL13/AK13)</f>
        <v>0</v>
      </c>
      <c r="AN13" s="21"/>
      <c r="AO13" s="21"/>
      <c r="AP13" s="70">
        <f t="shared" ref="AP13:AP23" si="3">P13</f>
        <v>0.55000000000000004</v>
      </c>
      <c r="AQ13" s="88">
        <v>0</v>
      </c>
      <c r="AR13" s="77">
        <v>0</v>
      </c>
      <c r="AS13" s="21" t="s">
        <v>62</v>
      </c>
    </row>
    <row r="14" spans="1:45" s="29" customFormat="1" ht="78.75">
      <c r="A14" s="22">
        <v>4</v>
      </c>
      <c r="B14" s="21" t="s">
        <v>46</v>
      </c>
      <c r="C14" s="22" t="s">
        <v>64</v>
      </c>
      <c r="D14" s="26" t="s">
        <v>65</v>
      </c>
      <c r="E14" s="21" t="s">
        <v>66</v>
      </c>
      <c r="F14" s="21" t="s">
        <v>50</v>
      </c>
      <c r="G14" s="21" t="s">
        <v>67</v>
      </c>
      <c r="H14" s="36" t="s">
        <v>68</v>
      </c>
      <c r="I14" s="37">
        <v>0.6</v>
      </c>
      <c r="J14" s="38" t="s">
        <v>54</v>
      </c>
      <c r="K14" s="43" t="s">
        <v>55</v>
      </c>
      <c r="L14" s="45">
        <v>0.12</v>
      </c>
      <c r="M14" s="45">
        <v>0.35</v>
      </c>
      <c r="N14" s="45">
        <v>0.51</v>
      </c>
      <c r="O14" s="45">
        <v>0.72</v>
      </c>
      <c r="P14" s="45">
        <v>0.72</v>
      </c>
      <c r="Q14" s="46" t="s">
        <v>69</v>
      </c>
      <c r="R14" s="49" t="s">
        <v>70</v>
      </c>
      <c r="S14" s="36" t="s">
        <v>71</v>
      </c>
      <c r="T14" s="43" t="s">
        <v>59</v>
      </c>
      <c r="U14" s="47" t="s">
        <v>60</v>
      </c>
      <c r="V14" s="70">
        <f>L14</f>
        <v>0.12</v>
      </c>
      <c r="W14" s="54">
        <v>0.14299999999999999</v>
      </c>
      <c r="X14" s="70">
        <f t="shared" ref="X14:X23" si="4">IF(W14/V14&gt;100%,100%,W14/V14)</f>
        <v>1</v>
      </c>
      <c r="Y14" s="78" t="s">
        <v>72</v>
      </c>
      <c r="Z14" s="21" t="s">
        <v>73</v>
      </c>
      <c r="AA14" s="28">
        <f t="shared" si="0"/>
        <v>0.35</v>
      </c>
      <c r="AB14" s="21"/>
      <c r="AC14" s="21">
        <f t="shared" ref="AC14:AC23" si="5">IF(AB14/AA14&gt;100%,100%,AB14/AA14)</f>
        <v>0</v>
      </c>
      <c r="AD14" s="21"/>
      <c r="AE14" s="21"/>
      <c r="AF14" s="28">
        <f t="shared" si="1"/>
        <v>0.51</v>
      </c>
      <c r="AG14" s="21"/>
      <c r="AH14" s="21">
        <f t="shared" ref="AH14:AH23" si="6">IF(AG14/AF14&gt;100%,100%,AG14/AF14)</f>
        <v>0</v>
      </c>
      <c r="AI14" s="21"/>
      <c r="AJ14" s="21"/>
      <c r="AK14" s="28">
        <f t="shared" si="2"/>
        <v>0.72</v>
      </c>
      <c r="AL14" s="21"/>
      <c r="AM14" s="21">
        <f t="shared" ref="AM14:AM23" si="7">IF(AL14/AK14&gt;100%,100%,AL14/AK14)</f>
        <v>0</v>
      </c>
      <c r="AN14" s="21"/>
      <c r="AO14" s="21"/>
      <c r="AP14" s="70">
        <f t="shared" si="3"/>
        <v>0.72</v>
      </c>
      <c r="AQ14" s="77">
        <v>0.14299999999999999</v>
      </c>
      <c r="AR14" s="89">
        <f t="shared" ref="AR14:AR23" si="8">IF(AQ14/AP14&gt;100%,100%,AQ14/AP14)</f>
        <v>0.1986111111111111</v>
      </c>
      <c r="AS14" s="78" t="s">
        <v>72</v>
      </c>
    </row>
    <row r="15" spans="1:45" s="29" customFormat="1" ht="110.25">
      <c r="A15" s="22">
        <v>4</v>
      </c>
      <c r="B15" s="21" t="s">
        <v>46</v>
      </c>
      <c r="C15" s="22" t="s">
        <v>64</v>
      </c>
      <c r="D15" s="26" t="s">
        <v>74</v>
      </c>
      <c r="E15" s="21" t="s">
        <v>75</v>
      </c>
      <c r="F15" s="21" t="s">
        <v>50</v>
      </c>
      <c r="G15" s="21" t="s">
        <v>76</v>
      </c>
      <c r="H15" s="36" t="s">
        <v>77</v>
      </c>
      <c r="I15" s="37">
        <v>0.6</v>
      </c>
      <c r="J15" s="38" t="s">
        <v>54</v>
      </c>
      <c r="K15" s="43" t="s">
        <v>55</v>
      </c>
      <c r="L15" s="41">
        <v>0.12</v>
      </c>
      <c r="M15" s="41">
        <v>0.3</v>
      </c>
      <c r="N15" s="41">
        <v>0.49</v>
      </c>
      <c r="O15" s="41">
        <v>0.7</v>
      </c>
      <c r="P15" s="41">
        <v>0.7</v>
      </c>
      <c r="Q15" s="46" t="s">
        <v>69</v>
      </c>
      <c r="R15" s="49" t="s">
        <v>70</v>
      </c>
      <c r="S15" s="36" t="s">
        <v>71</v>
      </c>
      <c r="T15" s="43" t="s">
        <v>59</v>
      </c>
      <c r="U15" s="47" t="s">
        <v>60</v>
      </c>
      <c r="V15" s="70">
        <f>L15</f>
        <v>0.12</v>
      </c>
      <c r="W15" s="54">
        <v>0.13800000000000001</v>
      </c>
      <c r="X15" s="70">
        <f>IF(W15/V15&gt;100%,100%,W15/V15)</f>
        <v>1</v>
      </c>
      <c r="Y15" s="78" t="s">
        <v>78</v>
      </c>
      <c r="Z15" s="21" t="s">
        <v>73</v>
      </c>
      <c r="AA15" s="28">
        <f t="shared" si="0"/>
        <v>0.3</v>
      </c>
      <c r="AB15" s="21"/>
      <c r="AC15" s="21">
        <f t="shared" si="5"/>
        <v>0</v>
      </c>
      <c r="AD15" s="21"/>
      <c r="AE15" s="21"/>
      <c r="AF15" s="28">
        <f t="shared" si="1"/>
        <v>0.49</v>
      </c>
      <c r="AG15" s="21"/>
      <c r="AH15" s="21">
        <f t="shared" si="6"/>
        <v>0</v>
      </c>
      <c r="AI15" s="21"/>
      <c r="AJ15" s="21"/>
      <c r="AK15" s="28">
        <f t="shared" si="2"/>
        <v>0.7</v>
      </c>
      <c r="AL15" s="21"/>
      <c r="AM15" s="21">
        <f t="shared" si="7"/>
        <v>0</v>
      </c>
      <c r="AN15" s="21"/>
      <c r="AO15" s="21"/>
      <c r="AP15" s="70">
        <f t="shared" si="3"/>
        <v>0.7</v>
      </c>
      <c r="AQ15" s="77">
        <v>0.13800000000000001</v>
      </c>
      <c r="AR15" s="89">
        <f t="shared" si="8"/>
        <v>0.19714285714285718</v>
      </c>
      <c r="AS15" s="78" t="s">
        <v>78</v>
      </c>
    </row>
    <row r="16" spans="1:45" s="29" customFormat="1" ht="269.25" customHeight="1">
      <c r="A16" s="22">
        <v>4</v>
      </c>
      <c r="B16" s="21" t="s">
        <v>46</v>
      </c>
      <c r="C16" s="22" t="s">
        <v>64</v>
      </c>
      <c r="D16" s="26" t="s">
        <v>79</v>
      </c>
      <c r="E16" s="21" t="s">
        <v>80</v>
      </c>
      <c r="F16" s="21" t="s">
        <v>50</v>
      </c>
      <c r="G16" s="21" t="s">
        <v>81</v>
      </c>
      <c r="H16" s="36" t="s">
        <v>82</v>
      </c>
      <c r="I16" s="39">
        <v>0.96489999999999998</v>
      </c>
      <c r="J16" s="38" t="s">
        <v>54</v>
      </c>
      <c r="K16" s="43" t="s">
        <v>55</v>
      </c>
      <c r="L16" s="41">
        <v>0.25</v>
      </c>
      <c r="M16" s="41">
        <v>0.5</v>
      </c>
      <c r="N16" s="41">
        <v>0.7</v>
      </c>
      <c r="O16" s="54">
        <v>0.98499999999999999</v>
      </c>
      <c r="P16" s="54">
        <v>0.98499999999999999</v>
      </c>
      <c r="Q16" s="46" t="s">
        <v>69</v>
      </c>
      <c r="R16" s="49" t="s">
        <v>70</v>
      </c>
      <c r="S16" s="36" t="s">
        <v>71</v>
      </c>
      <c r="T16" s="43" t="s">
        <v>59</v>
      </c>
      <c r="U16" s="47" t="s">
        <v>60</v>
      </c>
      <c r="V16" s="70">
        <f t="shared" ref="V13:V23" si="9">L16</f>
        <v>0.25</v>
      </c>
      <c r="W16" s="41">
        <v>0.15060000000000001</v>
      </c>
      <c r="X16" s="87">
        <f>IF(W16/V16&gt;100%,100%,W16/V16)</f>
        <v>0.60240000000000005</v>
      </c>
      <c r="Y16" s="21" t="s">
        <v>83</v>
      </c>
      <c r="Z16" s="21" t="s">
        <v>73</v>
      </c>
      <c r="AA16" s="28">
        <f t="shared" si="0"/>
        <v>0.5</v>
      </c>
      <c r="AB16" s="21"/>
      <c r="AC16" s="21">
        <f t="shared" si="5"/>
        <v>0</v>
      </c>
      <c r="AD16" s="21"/>
      <c r="AE16" s="21"/>
      <c r="AF16" s="28">
        <f t="shared" si="1"/>
        <v>0.7</v>
      </c>
      <c r="AG16" s="21"/>
      <c r="AH16" s="21">
        <f t="shared" si="6"/>
        <v>0</v>
      </c>
      <c r="AI16" s="21"/>
      <c r="AJ16" s="21"/>
      <c r="AK16" s="28">
        <f t="shared" si="2"/>
        <v>0.98499999999999999</v>
      </c>
      <c r="AL16" s="21"/>
      <c r="AM16" s="21">
        <f t="shared" si="7"/>
        <v>0</v>
      </c>
      <c r="AN16" s="21"/>
      <c r="AO16" s="21"/>
      <c r="AP16" s="87">
        <f t="shared" si="3"/>
        <v>0.98499999999999999</v>
      </c>
      <c r="AQ16" s="77">
        <v>0.15060000000000001</v>
      </c>
      <c r="AR16" s="89">
        <f t="shared" si="8"/>
        <v>0.15289340101522844</v>
      </c>
      <c r="AS16" s="21" t="s">
        <v>83</v>
      </c>
    </row>
    <row r="17" spans="1:45" s="29" customFormat="1" ht="174.75" customHeight="1">
      <c r="A17" s="22">
        <v>4</v>
      </c>
      <c r="B17" s="21" t="s">
        <v>46</v>
      </c>
      <c r="C17" s="22" t="s">
        <v>64</v>
      </c>
      <c r="D17" s="26" t="s">
        <v>84</v>
      </c>
      <c r="E17" s="21" t="s">
        <v>85</v>
      </c>
      <c r="F17" s="21" t="s">
        <v>50</v>
      </c>
      <c r="G17" s="21" t="s">
        <v>86</v>
      </c>
      <c r="H17" s="40" t="s">
        <v>87</v>
      </c>
      <c r="I17" s="41">
        <v>0.25</v>
      </c>
      <c r="J17" s="42" t="s">
        <v>54</v>
      </c>
      <c r="K17" s="43" t="s">
        <v>55</v>
      </c>
      <c r="L17" s="41">
        <v>0.08</v>
      </c>
      <c r="M17" s="41">
        <v>0.2</v>
      </c>
      <c r="N17" s="41">
        <v>0.3</v>
      </c>
      <c r="O17" s="41">
        <v>0.55000000000000004</v>
      </c>
      <c r="P17" s="41">
        <v>0.55000000000000004</v>
      </c>
      <c r="Q17" s="44" t="s">
        <v>69</v>
      </c>
      <c r="R17" s="48" t="s">
        <v>70</v>
      </c>
      <c r="S17" s="36" t="s">
        <v>71</v>
      </c>
      <c r="T17" s="43" t="s">
        <v>59</v>
      </c>
      <c r="U17" s="47" t="s">
        <v>60</v>
      </c>
      <c r="V17" s="70">
        <f t="shared" si="9"/>
        <v>0.08</v>
      </c>
      <c r="W17" s="91">
        <v>1.7899999999999999E-2</v>
      </c>
      <c r="X17" s="87">
        <f t="shared" si="4"/>
        <v>0.22374999999999998</v>
      </c>
      <c r="Y17" s="21" t="s">
        <v>88</v>
      </c>
      <c r="Z17" s="21" t="s">
        <v>73</v>
      </c>
      <c r="AA17" s="28">
        <f t="shared" si="0"/>
        <v>0.2</v>
      </c>
      <c r="AB17" s="21"/>
      <c r="AC17" s="21">
        <f t="shared" si="5"/>
        <v>0</v>
      </c>
      <c r="AD17" s="21"/>
      <c r="AE17" s="21"/>
      <c r="AF17" s="28">
        <f t="shared" si="1"/>
        <v>0.3</v>
      </c>
      <c r="AG17" s="21"/>
      <c r="AH17" s="21">
        <f t="shared" si="6"/>
        <v>0</v>
      </c>
      <c r="AI17" s="21"/>
      <c r="AJ17" s="21"/>
      <c r="AK17" s="28">
        <f t="shared" si="2"/>
        <v>0.55000000000000004</v>
      </c>
      <c r="AL17" s="21"/>
      <c r="AM17" s="21">
        <f t="shared" si="7"/>
        <v>0</v>
      </c>
      <c r="AN17" s="21"/>
      <c r="AO17" s="21"/>
      <c r="AP17" s="70">
        <f t="shared" si="3"/>
        <v>0.55000000000000004</v>
      </c>
      <c r="AQ17" s="77">
        <v>1.7899999999999999E-2</v>
      </c>
      <c r="AR17" s="89">
        <f t="shared" si="8"/>
        <v>3.2545454545454544E-2</v>
      </c>
      <c r="AS17" s="21" t="s">
        <v>88</v>
      </c>
    </row>
    <row r="18" spans="1:45" s="29" customFormat="1" ht="265.5">
      <c r="A18" s="22">
        <v>4</v>
      </c>
      <c r="B18" s="21" t="s">
        <v>46</v>
      </c>
      <c r="C18" s="22" t="s">
        <v>64</v>
      </c>
      <c r="D18" s="26" t="s">
        <v>89</v>
      </c>
      <c r="E18" s="21" t="s">
        <v>90</v>
      </c>
      <c r="F18" s="21" t="s">
        <v>91</v>
      </c>
      <c r="G18" s="21" t="s">
        <v>92</v>
      </c>
      <c r="H18" s="36" t="s">
        <v>93</v>
      </c>
      <c r="I18" s="37">
        <v>0.95</v>
      </c>
      <c r="J18" s="38" t="s">
        <v>94</v>
      </c>
      <c r="K18" s="43" t="s">
        <v>55</v>
      </c>
      <c r="L18" s="41">
        <v>0.98</v>
      </c>
      <c r="M18" s="41">
        <v>1</v>
      </c>
      <c r="N18" s="41">
        <v>1</v>
      </c>
      <c r="O18" s="41">
        <v>1</v>
      </c>
      <c r="P18" s="41">
        <v>1</v>
      </c>
      <c r="Q18" s="46" t="s">
        <v>69</v>
      </c>
      <c r="R18" s="49" t="s">
        <v>95</v>
      </c>
      <c r="S18" s="36" t="s">
        <v>96</v>
      </c>
      <c r="T18" s="43" t="s">
        <v>59</v>
      </c>
      <c r="U18" s="47" t="s">
        <v>60</v>
      </c>
      <c r="V18" s="70">
        <f t="shared" si="9"/>
        <v>0.98</v>
      </c>
      <c r="W18" s="41">
        <v>1</v>
      </c>
      <c r="X18" s="70">
        <f t="shared" si="4"/>
        <v>1</v>
      </c>
      <c r="Y18" s="21" t="s">
        <v>97</v>
      </c>
      <c r="Z18" s="21" t="s">
        <v>98</v>
      </c>
      <c r="AA18" s="28">
        <f t="shared" si="0"/>
        <v>1</v>
      </c>
      <c r="AB18" s="21"/>
      <c r="AC18" s="21">
        <f t="shared" si="5"/>
        <v>0</v>
      </c>
      <c r="AD18" s="21"/>
      <c r="AE18" s="21"/>
      <c r="AF18" s="28">
        <f t="shared" si="1"/>
        <v>1</v>
      </c>
      <c r="AG18" s="21"/>
      <c r="AH18" s="21">
        <f t="shared" si="6"/>
        <v>0</v>
      </c>
      <c r="AI18" s="21"/>
      <c r="AJ18" s="21"/>
      <c r="AK18" s="28">
        <f t="shared" si="2"/>
        <v>1</v>
      </c>
      <c r="AL18" s="21"/>
      <c r="AM18" s="21">
        <f t="shared" si="7"/>
        <v>0</v>
      </c>
      <c r="AN18" s="21"/>
      <c r="AO18" s="21"/>
      <c r="AP18" s="70">
        <f t="shared" si="3"/>
        <v>1</v>
      </c>
      <c r="AQ18" s="90">
        <v>1</v>
      </c>
      <c r="AR18" s="70">
        <f t="shared" si="8"/>
        <v>1</v>
      </c>
      <c r="AS18" s="21" t="s">
        <v>97</v>
      </c>
    </row>
    <row r="19" spans="1:45" s="29" customFormat="1" ht="199.5">
      <c r="A19" s="22">
        <v>4</v>
      </c>
      <c r="B19" s="21" t="s">
        <v>46</v>
      </c>
      <c r="C19" s="22" t="s">
        <v>64</v>
      </c>
      <c r="D19" s="26" t="s">
        <v>99</v>
      </c>
      <c r="E19" s="21" t="s">
        <v>100</v>
      </c>
      <c r="F19" s="21" t="s">
        <v>50</v>
      </c>
      <c r="G19" s="21" t="s">
        <v>101</v>
      </c>
      <c r="H19" s="36" t="s">
        <v>102</v>
      </c>
      <c r="I19" s="37">
        <v>1</v>
      </c>
      <c r="J19" s="38" t="s">
        <v>94</v>
      </c>
      <c r="K19" s="43" t="s">
        <v>55</v>
      </c>
      <c r="L19" s="45">
        <v>1</v>
      </c>
      <c r="M19" s="45">
        <v>1</v>
      </c>
      <c r="N19" s="45">
        <v>1</v>
      </c>
      <c r="O19" s="45">
        <v>1</v>
      </c>
      <c r="P19" s="45">
        <v>1</v>
      </c>
      <c r="Q19" s="46" t="s">
        <v>69</v>
      </c>
      <c r="R19" s="49" t="s">
        <v>95</v>
      </c>
      <c r="S19" s="50" t="s">
        <v>103</v>
      </c>
      <c r="T19" s="43" t="s">
        <v>59</v>
      </c>
      <c r="U19" s="47" t="s">
        <v>60</v>
      </c>
      <c r="V19" s="70">
        <f t="shared" si="9"/>
        <v>1</v>
      </c>
      <c r="W19" s="41">
        <v>1</v>
      </c>
      <c r="X19" s="70">
        <f t="shared" si="4"/>
        <v>1</v>
      </c>
      <c r="Y19" s="21" t="s">
        <v>104</v>
      </c>
      <c r="Z19" s="21" t="s">
        <v>98</v>
      </c>
      <c r="AA19" s="28">
        <f t="shared" si="0"/>
        <v>1</v>
      </c>
      <c r="AB19" s="21"/>
      <c r="AC19" s="21">
        <f t="shared" si="5"/>
        <v>0</v>
      </c>
      <c r="AD19" s="21"/>
      <c r="AE19" s="21"/>
      <c r="AF19" s="28">
        <f t="shared" si="1"/>
        <v>1</v>
      </c>
      <c r="AG19" s="21"/>
      <c r="AH19" s="21">
        <f t="shared" si="6"/>
        <v>0</v>
      </c>
      <c r="AI19" s="21"/>
      <c r="AJ19" s="21"/>
      <c r="AK19" s="28">
        <f t="shared" si="2"/>
        <v>1</v>
      </c>
      <c r="AL19" s="21"/>
      <c r="AM19" s="21">
        <f t="shared" si="7"/>
        <v>0</v>
      </c>
      <c r="AN19" s="21"/>
      <c r="AO19" s="21"/>
      <c r="AP19" s="70">
        <f t="shared" si="3"/>
        <v>1</v>
      </c>
      <c r="AQ19" s="90">
        <v>1</v>
      </c>
      <c r="AR19" s="70">
        <f t="shared" si="8"/>
        <v>1</v>
      </c>
      <c r="AS19" s="21" t="s">
        <v>104</v>
      </c>
    </row>
    <row r="20" spans="1:45" s="29" customFormat="1" ht="105">
      <c r="A20" s="22">
        <v>4</v>
      </c>
      <c r="B20" s="21" t="s">
        <v>46</v>
      </c>
      <c r="C20" s="22" t="s">
        <v>64</v>
      </c>
      <c r="D20" s="26" t="s">
        <v>105</v>
      </c>
      <c r="E20" s="21" t="s">
        <v>106</v>
      </c>
      <c r="F20" s="21" t="s">
        <v>50</v>
      </c>
      <c r="G20" s="21" t="s">
        <v>107</v>
      </c>
      <c r="H20" s="36" t="s">
        <v>108</v>
      </c>
      <c r="I20" s="37" t="s">
        <v>109</v>
      </c>
      <c r="J20" s="38" t="s">
        <v>54</v>
      </c>
      <c r="K20" s="43" t="s">
        <v>55</v>
      </c>
      <c r="L20" s="45">
        <v>0</v>
      </c>
      <c r="M20" s="45">
        <v>0.4</v>
      </c>
      <c r="N20" s="45">
        <v>0.6</v>
      </c>
      <c r="O20" s="45">
        <v>0.8</v>
      </c>
      <c r="P20" s="45">
        <v>0.8</v>
      </c>
      <c r="Q20" s="46" t="s">
        <v>69</v>
      </c>
      <c r="R20" s="51" t="s">
        <v>110</v>
      </c>
      <c r="S20" s="36" t="s">
        <v>103</v>
      </c>
      <c r="T20" s="43" t="s">
        <v>59</v>
      </c>
      <c r="U20" s="47" t="s">
        <v>111</v>
      </c>
      <c r="V20" s="70">
        <f t="shared" si="9"/>
        <v>0</v>
      </c>
      <c r="W20" s="42">
        <v>0</v>
      </c>
      <c r="X20" s="22" t="s">
        <v>61</v>
      </c>
      <c r="Y20" s="21" t="s">
        <v>62</v>
      </c>
      <c r="Z20" s="22" t="s">
        <v>61</v>
      </c>
      <c r="AA20" s="28">
        <f t="shared" si="0"/>
        <v>0.4</v>
      </c>
      <c r="AB20" s="21"/>
      <c r="AC20" s="21">
        <f t="shared" si="5"/>
        <v>0</v>
      </c>
      <c r="AD20" s="21"/>
      <c r="AE20" s="21"/>
      <c r="AF20" s="28">
        <f t="shared" si="1"/>
        <v>0.6</v>
      </c>
      <c r="AG20" s="21"/>
      <c r="AH20" s="21">
        <f t="shared" si="6"/>
        <v>0</v>
      </c>
      <c r="AI20" s="21"/>
      <c r="AJ20" s="21"/>
      <c r="AK20" s="28">
        <f t="shared" si="2"/>
        <v>0.8</v>
      </c>
      <c r="AL20" s="21"/>
      <c r="AM20" s="21">
        <f t="shared" si="7"/>
        <v>0</v>
      </c>
      <c r="AN20" s="21"/>
      <c r="AO20" s="21"/>
      <c r="AP20" s="70">
        <f t="shared" si="3"/>
        <v>0.8</v>
      </c>
      <c r="AQ20" s="77">
        <v>0</v>
      </c>
      <c r="AR20" s="89">
        <f t="shared" si="8"/>
        <v>0</v>
      </c>
      <c r="AS20" s="21" t="s">
        <v>62</v>
      </c>
    </row>
    <row r="21" spans="1:45" s="29" customFormat="1" ht="216">
      <c r="A21" s="22">
        <v>4</v>
      </c>
      <c r="B21" s="21" t="s">
        <v>46</v>
      </c>
      <c r="C21" s="22" t="s">
        <v>112</v>
      </c>
      <c r="D21" s="26" t="s">
        <v>113</v>
      </c>
      <c r="E21" s="21" t="s">
        <v>114</v>
      </c>
      <c r="F21" s="21" t="s">
        <v>91</v>
      </c>
      <c r="G21" s="21" t="s">
        <v>115</v>
      </c>
      <c r="H21" s="36" t="s">
        <v>116</v>
      </c>
      <c r="I21" s="42" t="s">
        <v>53</v>
      </c>
      <c r="J21" s="38" t="s">
        <v>117</v>
      </c>
      <c r="K21" s="36" t="s">
        <v>115</v>
      </c>
      <c r="L21" s="42">
        <v>3</v>
      </c>
      <c r="M21" s="42">
        <v>3</v>
      </c>
      <c r="N21" s="42">
        <v>3</v>
      </c>
      <c r="O21" s="42">
        <v>3</v>
      </c>
      <c r="P21" s="53">
        <f t="shared" ref="P21:P22" si="10">SUM(L21:O21)</f>
        <v>12</v>
      </c>
      <c r="Q21" s="46" t="s">
        <v>69</v>
      </c>
      <c r="R21" s="51" t="s">
        <v>118</v>
      </c>
      <c r="S21" s="36" t="s">
        <v>119</v>
      </c>
      <c r="T21" s="36" t="s">
        <v>120</v>
      </c>
      <c r="U21" s="47" t="s">
        <v>121</v>
      </c>
      <c r="V21" s="71">
        <f t="shared" si="9"/>
        <v>3</v>
      </c>
      <c r="W21" s="42">
        <v>3</v>
      </c>
      <c r="X21" s="22">
        <f t="shared" si="4"/>
        <v>1</v>
      </c>
      <c r="Y21" s="21" t="s">
        <v>122</v>
      </c>
      <c r="Z21" s="21" t="s">
        <v>123</v>
      </c>
      <c r="AA21" s="28">
        <f t="shared" si="0"/>
        <v>3</v>
      </c>
      <c r="AB21" s="21"/>
      <c r="AC21" s="21">
        <f t="shared" si="5"/>
        <v>0</v>
      </c>
      <c r="AD21" s="21"/>
      <c r="AE21" s="21"/>
      <c r="AF21" s="28">
        <f t="shared" si="1"/>
        <v>3</v>
      </c>
      <c r="AG21" s="21"/>
      <c r="AH21" s="21">
        <f t="shared" si="6"/>
        <v>0</v>
      </c>
      <c r="AI21" s="21"/>
      <c r="AJ21" s="21"/>
      <c r="AK21" s="28">
        <f t="shared" si="2"/>
        <v>3</v>
      </c>
      <c r="AL21" s="21"/>
      <c r="AM21" s="21">
        <f t="shared" si="7"/>
        <v>0</v>
      </c>
      <c r="AN21" s="21"/>
      <c r="AO21" s="21"/>
      <c r="AP21" s="76">
        <f t="shared" si="3"/>
        <v>12</v>
      </c>
      <c r="AQ21" s="22">
        <v>3</v>
      </c>
      <c r="AR21" s="89">
        <f t="shared" si="8"/>
        <v>0.25</v>
      </c>
      <c r="AS21" s="21" t="s">
        <v>122</v>
      </c>
    </row>
    <row r="22" spans="1:45" s="29" customFormat="1" ht="166.5">
      <c r="A22" s="22">
        <v>4</v>
      </c>
      <c r="B22" s="21" t="s">
        <v>46</v>
      </c>
      <c r="C22" s="22" t="s">
        <v>112</v>
      </c>
      <c r="D22" s="26" t="s">
        <v>124</v>
      </c>
      <c r="E22" s="21" t="s">
        <v>125</v>
      </c>
      <c r="F22" s="21" t="s">
        <v>50</v>
      </c>
      <c r="G22" s="21" t="s">
        <v>126</v>
      </c>
      <c r="H22" s="36" t="s">
        <v>127</v>
      </c>
      <c r="I22" s="42" t="s">
        <v>53</v>
      </c>
      <c r="J22" s="38" t="s">
        <v>117</v>
      </c>
      <c r="K22" s="36" t="s">
        <v>126</v>
      </c>
      <c r="L22" s="42">
        <v>2</v>
      </c>
      <c r="M22" s="42">
        <v>5</v>
      </c>
      <c r="N22" s="42">
        <v>5</v>
      </c>
      <c r="O22" s="42">
        <v>4</v>
      </c>
      <c r="P22" s="53">
        <f t="shared" si="10"/>
        <v>16</v>
      </c>
      <c r="Q22" s="46" t="s">
        <v>69</v>
      </c>
      <c r="R22" s="51" t="s">
        <v>128</v>
      </c>
      <c r="S22" s="36" t="s">
        <v>119</v>
      </c>
      <c r="T22" s="36" t="s">
        <v>120</v>
      </c>
      <c r="U22" s="47" t="s">
        <v>121</v>
      </c>
      <c r="V22" s="71">
        <f t="shared" si="9"/>
        <v>2</v>
      </c>
      <c r="W22" s="42">
        <v>2</v>
      </c>
      <c r="X22" s="22">
        <f t="shared" si="4"/>
        <v>1</v>
      </c>
      <c r="Y22" s="21" t="s">
        <v>129</v>
      </c>
      <c r="Z22" s="21" t="s">
        <v>123</v>
      </c>
      <c r="AA22" s="28">
        <f t="shared" si="0"/>
        <v>5</v>
      </c>
      <c r="AB22" s="21"/>
      <c r="AC22" s="21">
        <f t="shared" si="5"/>
        <v>0</v>
      </c>
      <c r="AD22" s="21"/>
      <c r="AE22" s="21"/>
      <c r="AF22" s="28">
        <f t="shared" si="1"/>
        <v>5</v>
      </c>
      <c r="AG22" s="21"/>
      <c r="AH22" s="21">
        <f t="shared" si="6"/>
        <v>0</v>
      </c>
      <c r="AI22" s="21"/>
      <c r="AJ22" s="21"/>
      <c r="AK22" s="28">
        <f t="shared" si="2"/>
        <v>4</v>
      </c>
      <c r="AL22" s="21"/>
      <c r="AM22" s="21">
        <f t="shared" si="7"/>
        <v>0</v>
      </c>
      <c r="AN22" s="21"/>
      <c r="AO22" s="21"/>
      <c r="AP22" s="76">
        <f t="shared" si="3"/>
        <v>16</v>
      </c>
      <c r="AQ22" s="22">
        <v>2</v>
      </c>
      <c r="AR22" s="89">
        <f t="shared" si="8"/>
        <v>0.125</v>
      </c>
      <c r="AS22" s="21" t="s">
        <v>129</v>
      </c>
    </row>
    <row r="23" spans="1:45" s="29" customFormat="1" ht="265.5">
      <c r="A23" s="22">
        <v>4</v>
      </c>
      <c r="B23" s="21" t="s">
        <v>46</v>
      </c>
      <c r="C23" s="22" t="s">
        <v>112</v>
      </c>
      <c r="D23" s="26" t="s">
        <v>130</v>
      </c>
      <c r="E23" s="21" t="s">
        <v>131</v>
      </c>
      <c r="F23" s="21" t="s">
        <v>50</v>
      </c>
      <c r="G23" s="21" t="s">
        <v>132</v>
      </c>
      <c r="H23" s="36" t="s">
        <v>133</v>
      </c>
      <c r="I23" s="42" t="s">
        <v>53</v>
      </c>
      <c r="J23" s="38" t="s">
        <v>117</v>
      </c>
      <c r="K23" s="36" t="s">
        <v>132</v>
      </c>
      <c r="L23" s="42">
        <v>3</v>
      </c>
      <c r="M23" s="42">
        <v>3</v>
      </c>
      <c r="N23" s="42">
        <v>3</v>
      </c>
      <c r="O23" s="42">
        <v>3</v>
      </c>
      <c r="P23" s="53">
        <f>SUM(L23:O23)</f>
        <v>12</v>
      </c>
      <c r="Q23" s="46" t="s">
        <v>69</v>
      </c>
      <c r="R23" s="51" t="s">
        <v>134</v>
      </c>
      <c r="S23" s="36" t="s">
        <v>135</v>
      </c>
      <c r="T23" s="36" t="s">
        <v>120</v>
      </c>
      <c r="U23" s="47" t="s">
        <v>121</v>
      </c>
      <c r="V23" s="71">
        <f t="shared" si="9"/>
        <v>3</v>
      </c>
      <c r="W23" s="42">
        <v>3</v>
      </c>
      <c r="X23" s="22">
        <f t="shared" si="4"/>
        <v>1</v>
      </c>
      <c r="Y23" s="21" t="s">
        <v>136</v>
      </c>
      <c r="Z23" s="21" t="s">
        <v>123</v>
      </c>
      <c r="AA23" s="28">
        <f t="shared" si="0"/>
        <v>3</v>
      </c>
      <c r="AB23" s="21"/>
      <c r="AC23" s="21">
        <f t="shared" si="5"/>
        <v>0</v>
      </c>
      <c r="AD23" s="21"/>
      <c r="AE23" s="21"/>
      <c r="AF23" s="28">
        <f t="shared" si="1"/>
        <v>3</v>
      </c>
      <c r="AG23" s="21"/>
      <c r="AH23" s="21">
        <f t="shared" si="6"/>
        <v>0</v>
      </c>
      <c r="AI23" s="21"/>
      <c r="AJ23" s="21"/>
      <c r="AK23" s="28">
        <f t="shared" si="2"/>
        <v>3</v>
      </c>
      <c r="AL23" s="21"/>
      <c r="AM23" s="21">
        <f t="shared" si="7"/>
        <v>0</v>
      </c>
      <c r="AN23" s="21"/>
      <c r="AO23" s="21"/>
      <c r="AP23" s="76">
        <f t="shared" si="3"/>
        <v>12</v>
      </c>
      <c r="AQ23" s="22">
        <v>3</v>
      </c>
      <c r="AR23" s="89">
        <f t="shared" si="8"/>
        <v>0.25</v>
      </c>
      <c r="AS23" s="21" t="s">
        <v>136</v>
      </c>
    </row>
    <row r="24" spans="1:45" s="5" customFormat="1" ht="15.75">
      <c r="A24" s="10"/>
      <c r="B24" s="10"/>
      <c r="C24" s="10"/>
      <c r="D24" s="10"/>
      <c r="E24" s="13" t="s">
        <v>137</v>
      </c>
      <c r="F24" s="10"/>
      <c r="G24" s="10"/>
      <c r="H24" s="10"/>
      <c r="I24" s="10"/>
      <c r="J24" s="10"/>
      <c r="K24" s="10"/>
      <c r="L24" s="15"/>
      <c r="M24" s="15"/>
      <c r="N24" s="15"/>
      <c r="O24" s="15"/>
      <c r="P24" s="15"/>
      <c r="Q24" s="10"/>
      <c r="R24" s="10"/>
      <c r="S24" s="10"/>
      <c r="T24" s="10"/>
      <c r="U24" s="10"/>
      <c r="V24" s="72"/>
      <c r="W24" s="72"/>
      <c r="X24" s="72">
        <f>AVERAGE(X13:X23)*80%</f>
        <v>0.69565777777777782</v>
      </c>
      <c r="Y24" s="15"/>
      <c r="Z24" s="15"/>
      <c r="AA24" s="15"/>
      <c r="AB24" s="15"/>
      <c r="AC24" s="15">
        <f>AVERAGE(AC13:AC23)*80%</f>
        <v>0</v>
      </c>
      <c r="AD24" s="15"/>
      <c r="AE24" s="15"/>
      <c r="AF24" s="15"/>
      <c r="AG24" s="15"/>
      <c r="AH24" s="15">
        <f>AVERAGE(AH13:AH23)*80%</f>
        <v>0</v>
      </c>
      <c r="AI24" s="15"/>
      <c r="AJ24" s="15"/>
      <c r="AK24" s="15"/>
      <c r="AL24" s="15"/>
      <c r="AM24" s="15">
        <f>AVERAGE(AM13:AM23)*80%</f>
        <v>0</v>
      </c>
      <c r="AN24" s="10"/>
      <c r="AO24" s="10"/>
      <c r="AP24" s="16"/>
      <c r="AQ24" s="16"/>
      <c r="AR24" s="15">
        <f>AVERAGE(AR13:AR23)*80%</f>
        <v>0.23317765991379283</v>
      </c>
      <c r="AS24" s="10"/>
    </row>
    <row r="25" spans="1:45" s="29" customFormat="1" ht="105">
      <c r="A25" s="30">
        <v>7</v>
      </c>
      <c r="B25" s="27" t="s">
        <v>138</v>
      </c>
      <c r="C25" s="27" t="s">
        <v>139</v>
      </c>
      <c r="D25" s="55" t="s">
        <v>140</v>
      </c>
      <c r="E25" s="56" t="s">
        <v>141</v>
      </c>
      <c r="F25" s="56" t="s">
        <v>142</v>
      </c>
      <c r="G25" s="56" t="s">
        <v>143</v>
      </c>
      <c r="H25" s="56" t="s">
        <v>144</v>
      </c>
      <c r="I25" s="57" t="s">
        <v>145</v>
      </c>
      <c r="J25" s="56" t="s">
        <v>146</v>
      </c>
      <c r="K25" s="56" t="s">
        <v>147</v>
      </c>
      <c r="L25" s="58" t="s">
        <v>148</v>
      </c>
      <c r="M25" s="59">
        <v>0.8</v>
      </c>
      <c r="N25" s="58" t="s">
        <v>148</v>
      </c>
      <c r="O25" s="60">
        <v>0.8</v>
      </c>
      <c r="P25" s="60">
        <v>0.8</v>
      </c>
      <c r="Q25" s="61" t="s">
        <v>69</v>
      </c>
      <c r="R25" s="61" t="s">
        <v>149</v>
      </c>
      <c r="S25" s="56" t="s">
        <v>150</v>
      </c>
      <c r="T25" s="56" t="s">
        <v>151</v>
      </c>
      <c r="U25" s="62" t="s">
        <v>152</v>
      </c>
      <c r="V25" s="81" t="str">
        <f>L25</f>
        <v>No programada</v>
      </c>
      <c r="W25" s="30" t="s">
        <v>63</v>
      </c>
      <c r="X25" s="30" t="s">
        <v>63</v>
      </c>
      <c r="Y25" s="27" t="s">
        <v>62</v>
      </c>
      <c r="Z25" s="30" t="s">
        <v>63</v>
      </c>
      <c r="AA25" s="82">
        <f>M25</f>
        <v>0.8</v>
      </c>
      <c r="AB25" s="30"/>
      <c r="AC25" s="30">
        <f t="shared" ref="AC25" si="11">IF(AB25/AA25&gt;100%,100%,AB25/AA25)</f>
        <v>0</v>
      </c>
      <c r="AD25" s="30"/>
      <c r="AE25" s="30"/>
      <c r="AF25" s="83" t="str">
        <f>N25</f>
        <v>No programada</v>
      </c>
      <c r="AG25" s="30"/>
      <c r="AH25" s="30" t="e">
        <f t="shared" ref="AH25" si="12">IF(AG25/AF25&gt;100%,100%,AG25/AF25)</f>
        <v>#VALUE!</v>
      </c>
      <c r="AI25" s="30"/>
      <c r="AJ25" s="30"/>
      <c r="AK25" s="82">
        <f>O25</f>
        <v>0.8</v>
      </c>
      <c r="AL25" s="30"/>
      <c r="AM25" s="30">
        <f t="shared" ref="AM25" si="13">IF(AL25/AK25&gt;100%,100%,AL25/AK25)</f>
        <v>0</v>
      </c>
      <c r="AN25" s="30"/>
      <c r="AO25" s="30"/>
      <c r="AP25" s="82">
        <f>P25</f>
        <v>0.8</v>
      </c>
      <c r="AQ25" s="84">
        <v>0</v>
      </c>
      <c r="AR25" s="85">
        <f t="shared" ref="AR25" si="14">IF(AQ25/AP25&gt;100%,100%,AQ25/AP25)</f>
        <v>0</v>
      </c>
      <c r="AS25" s="27" t="s">
        <v>153</v>
      </c>
    </row>
    <row r="26" spans="1:45" s="29" customFormat="1" ht="105">
      <c r="A26" s="30">
        <v>7</v>
      </c>
      <c r="B26" s="27" t="s">
        <v>138</v>
      </c>
      <c r="C26" s="27" t="s">
        <v>139</v>
      </c>
      <c r="D26" s="63" t="s">
        <v>154</v>
      </c>
      <c r="E26" s="61" t="s">
        <v>155</v>
      </c>
      <c r="F26" s="61" t="s">
        <v>142</v>
      </c>
      <c r="G26" s="61" t="s">
        <v>156</v>
      </c>
      <c r="H26" s="61" t="s">
        <v>157</v>
      </c>
      <c r="I26" s="61" t="s">
        <v>158</v>
      </c>
      <c r="J26" s="61" t="s">
        <v>146</v>
      </c>
      <c r="K26" s="61" t="s">
        <v>159</v>
      </c>
      <c r="L26" s="64">
        <v>1</v>
      </c>
      <c r="M26" s="64">
        <v>1</v>
      </c>
      <c r="N26" s="64">
        <v>1</v>
      </c>
      <c r="O26" s="65">
        <v>1</v>
      </c>
      <c r="P26" s="65">
        <v>1</v>
      </c>
      <c r="Q26" s="61" t="s">
        <v>69</v>
      </c>
      <c r="R26" s="61" t="s">
        <v>160</v>
      </c>
      <c r="S26" s="61" t="s">
        <v>161</v>
      </c>
      <c r="T26" s="56" t="s">
        <v>151</v>
      </c>
      <c r="U26" s="62" t="s">
        <v>162</v>
      </c>
      <c r="V26" s="82">
        <f t="shared" ref="V26:V31" si="15">L26</f>
        <v>1</v>
      </c>
      <c r="W26" s="84">
        <v>0.5</v>
      </c>
      <c r="X26" s="84">
        <f t="shared" ref="X25:X26" si="16">IF(W26/V26&gt;100%,100%,W26/V26)</f>
        <v>0.5</v>
      </c>
      <c r="Y26" s="27" t="s">
        <v>163</v>
      </c>
      <c r="Z26" s="30" t="s">
        <v>164</v>
      </c>
      <c r="AA26" s="82">
        <f t="shared" ref="AA26:AA31" si="17">M26</f>
        <v>1</v>
      </c>
      <c r="AB26" s="30"/>
      <c r="AC26" s="30"/>
      <c r="AD26" s="30"/>
      <c r="AE26" s="30"/>
      <c r="AF26" s="82">
        <f t="shared" ref="AF26:AF31" si="18">N26</f>
        <v>1</v>
      </c>
      <c r="AG26" s="30"/>
      <c r="AH26" s="30"/>
      <c r="AI26" s="30"/>
      <c r="AJ26" s="30"/>
      <c r="AK26" s="82">
        <f t="shared" ref="AK26:AK31" si="19">O26</f>
        <v>1</v>
      </c>
      <c r="AL26" s="30"/>
      <c r="AM26" s="30"/>
      <c r="AN26" s="30"/>
      <c r="AO26" s="30"/>
      <c r="AP26" s="82">
        <f t="shared" ref="AP26:AP31" si="20">P26</f>
        <v>1</v>
      </c>
      <c r="AQ26" s="84">
        <v>0.5</v>
      </c>
      <c r="AR26" s="82">
        <f>IF(AQ26/AP26&gt;100%,100%,AQ26/AP26)</f>
        <v>0.5</v>
      </c>
      <c r="AS26" s="27" t="s">
        <v>163</v>
      </c>
    </row>
    <row r="27" spans="1:45" s="29" customFormat="1" ht="150">
      <c r="A27" s="30">
        <v>7</v>
      </c>
      <c r="B27" s="27" t="s">
        <v>138</v>
      </c>
      <c r="C27" s="27" t="s">
        <v>165</v>
      </c>
      <c r="D27" s="63" t="s">
        <v>166</v>
      </c>
      <c r="E27" s="61" t="s">
        <v>167</v>
      </c>
      <c r="F27" s="61" t="s">
        <v>142</v>
      </c>
      <c r="G27" s="61" t="s">
        <v>168</v>
      </c>
      <c r="H27" s="61" t="s">
        <v>169</v>
      </c>
      <c r="I27" s="61" t="s">
        <v>170</v>
      </c>
      <c r="J27" s="61" t="s">
        <v>146</v>
      </c>
      <c r="K27" s="61" t="s">
        <v>171</v>
      </c>
      <c r="L27" s="58" t="s">
        <v>148</v>
      </c>
      <c r="M27" s="59">
        <v>1</v>
      </c>
      <c r="N27" s="59">
        <v>1</v>
      </c>
      <c r="O27" s="60">
        <v>1</v>
      </c>
      <c r="P27" s="60">
        <v>1</v>
      </c>
      <c r="Q27" s="61" t="s">
        <v>69</v>
      </c>
      <c r="R27" s="61" t="s">
        <v>172</v>
      </c>
      <c r="S27" s="61" t="s">
        <v>173</v>
      </c>
      <c r="T27" s="56" t="s">
        <v>151</v>
      </c>
      <c r="U27" s="62" t="s">
        <v>174</v>
      </c>
      <c r="V27" s="30" t="s">
        <v>63</v>
      </c>
      <c r="W27" s="30" t="s">
        <v>63</v>
      </c>
      <c r="X27" s="30" t="s">
        <v>63</v>
      </c>
      <c r="Y27" s="86" t="s">
        <v>62</v>
      </c>
      <c r="Z27" s="82" t="str">
        <f>K27</f>
        <v>Porcentaje de requisitos cumplidos</v>
      </c>
      <c r="AA27" s="30"/>
      <c r="AB27" s="30"/>
      <c r="AC27" s="30"/>
      <c r="AD27" s="82" t="str">
        <f t="shared" ref="AD27" si="21">L27</f>
        <v>No programada</v>
      </c>
      <c r="AE27" s="30"/>
      <c r="AF27" s="30"/>
      <c r="AG27" s="30"/>
      <c r="AH27" s="30"/>
      <c r="AI27" s="82">
        <f t="shared" ref="AI27" si="22">M27</f>
        <v>1</v>
      </c>
      <c r="AJ27" s="30"/>
      <c r="AK27" s="30"/>
      <c r="AL27" s="30"/>
      <c r="AM27" s="30"/>
      <c r="AN27" s="82">
        <f t="shared" ref="AN27" si="23">N27</f>
        <v>1</v>
      </c>
      <c r="AO27" s="84">
        <v>0</v>
      </c>
      <c r="AP27" s="30" t="s">
        <v>63</v>
      </c>
      <c r="AQ27" s="30" t="s">
        <v>63</v>
      </c>
      <c r="AR27" s="30" t="s">
        <v>153</v>
      </c>
      <c r="AS27" s="27" t="s">
        <v>62</v>
      </c>
    </row>
    <row r="28" spans="1:45" s="29" customFormat="1" ht="105">
      <c r="A28" s="30">
        <v>7</v>
      </c>
      <c r="B28" s="27" t="s">
        <v>138</v>
      </c>
      <c r="C28" s="27" t="s">
        <v>139</v>
      </c>
      <c r="D28" s="63" t="s">
        <v>175</v>
      </c>
      <c r="E28" s="61" t="s">
        <v>176</v>
      </c>
      <c r="F28" s="61" t="s">
        <v>142</v>
      </c>
      <c r="G28" s="61" t="s">
        <v>177</v>
      </c>
      <c r="H28" s="61" t="s">
        <v>178</v>
      </c>
      <c r="I28" s="61" t="s">
        <v>158</v>
      </c>
      <c r="J28" s="61" t="s">
        <v>94</v>
      </c>
      <c r="K28" s="61" t="s">
        <v>177</v>
      </c>
      <c r="L28" s="59">
        <v>1</v>
      </c>
      <c r="M28" s="59">
        <v>1</v>
      </c>
      <c r="N28" s="58" t="s">
        <v>148</v>
      </c>
      <c r="O28" s="60" t="s">
        <v>148</v>
      </c>
      <c r="P28" s="60">
        <v>1</v>
      </c>
      <c r="Q28" s="61" t="s">
        <v>179</v>
      </c>
      <c r="R28" s="61" t="s">
        <v>180</v>
      </c>
      <c r="S28" s="61" t="s">
        <v>180</v>
      </c>
      <c r="T28" s="56" t="s">
        <v>151</v>
      </c>
      <c r="U28" s="62" t="s">
        <v>162</v>
      </c>
      <c r="V28" s="81">
        <f t="shared" ref="V28" si="24">L28</f>
        <v>1</v>
      </c>
      <c r="W28" s="84">
        <v>1</v>
      </c>
      <c r="X28" s="85">
        <f t="shared" ref="X28" si="25">IF(W28/V28&gt;100%,100%,W28/V28)</f>
        <v>1</v>
      </c>
      <c r="Y28" s="27" t="s">
        <v>181</v>
      </c>
      <c r="Z28" s="30" t="s">
        <v>182</v>
      </c>
      <c r="AA28" s="82">
        <f t="shared" ref="AA28:AA31" si="26">M28</f>
        <v>1</v>
      </c>
      <c r="AB28" s="84">
        <v>0</v>
      </c>
      <c r="AC28" s="30"/>
      <c r="AD28" s="30"/>
      <c r="AE28" s="30"/>
      <c r="AF28" s="83" t="str">
        <f t="shared" ref="AF28:AF31" si="27">N28</f>
        <v>No programada</v>
      </c>
      <c r="AG28" s="84">
        <v>0</v>
      </c>
      <c r="AH28" s="30"/>
      <c r="AI28" s="30"/>
      <c r="AJ28" s="30"/>
      <c r="AK28" s="83" t="str">
        <f t="shared" ref="AK28:AK31" si="28">O28</f>
        <v>No programada</v>
      </c>
      <c r="AL28" s="84">
        <v>0</v>
      </c>
      <c r="AM28" s="30"/>
      <c r="AN28" s="30"/>
      <c r="AO28" s="30"/>
      <c r="AP28" s="82">
        <f t="shared" ref="AP28:AP31" si="29">P28</f>
        <v>1</v>
      </c>
      <c r="AQ28" s="84">
        <f>AVERAGE(W28,AB28,AG28,AL28)</f>
        <v>0.25</v>
      </c>
      <c r="AR28" s="85">
        <f>IF(AQ28/AP28&gt;100%,100%,AQ28/AP28)</f>
        <v>0.25</v>
      </c>
      <c r="AS28" s="27" t="s">
        <v>181</v>
      </c>
    </row>
    <row r="29" spans="1:45" s="29" customFormat="1" ht="120">
      <c r="A29" s="30">
        <v>7</v>
      </c>
      <c r="B29" s="27" t="s">
        <v>138</v>
      </c>
      <c r="C29" s="27" t="s">
        <v>139</v>
      </c>
      <c r="D29" s="63" t="s">
        <v>183</v>
      </c>
      <c r="E29" s="61" t="s">
        <v>184</v>
      </c>
      <c r="F29" s="61" t="s">
        <v>142</v>
      </c>
      <c r="G29" s="61" t="s">
        <v>185</v>
      </c>
      <c r="H29" s="61" t="s">
        <v>186</v>
      </c>
      <c r="I29" s="61" t="s">
        <v>109</v>
      </c>
      <c r="J29" s="61" t="s">
        <v>117</v>
      </c>
      <c r="K29" s="61" t="s">
        <v>185</v>
      </c>
      <c r="L29" s="66">
        <v>0</v>
      </c>
      <c r="M29" s="66">
        <v>1</v>
      </c>
      <c r="N29" s="67">
        <v>1</v>
      </c>
      <c r="O29" s="68">
        <v>0</v>
      </c>
      <c r="P29" s="68">
        <v>2</v>
      </c>
      <c r="Q29" s="61" t="s">
        <v>179</v>
      </c>
      <c r="R29" s="61" t="s">
        <v>180</v>
      </c>
      <c r="S29" s="61" t="s">
        <v>180</v>
      </c>
      <c r="T29" s="56" t="s">
        <v>151</v>
      </c>
      <c r="U29" s="56" t="s">
        <v>151</v>
      </c>
      <c r="V29" s="81">
        <f>L29</f>
        <v>0</v>
      </c>
      <c r="W29" s="30" t="s">
        <v>63</v>
      </c>
      <c r="X29" s="30" t="s">
        <v>63</v>
      </c>
      <c r="Y29" s="27" t="s">
        <v>63</v>
      </c>
      <c r="Z29" s="30" t="s">
        <v>63</v>
      </c>
      <c r="AA29" s="83">
        <f t="shared" si="26"/>
        <v>1</v>
      </c>
      <c r="AB29" s="30"/>
      <c r="AC29" s="30"/>
      <c r="AD29" s="30"/>
      <c r="AE29" s="30"/>
      <c r="AF29" s="83">
        <f t="shared" si="27"/>
        <v>1</v>
      </c>
      <c r="AG29" s="30"/>
      <c r="AH29" s="30"/>
      <c r="AI29" s="30"/>
      <c r="AJ29" s="30"/>
      <c r="AK29" s="83">
        <f t="shared" si="28"/>
        <v>0</v>
      </c>
      <c r="AL29" s="30"/>
      <c r="AM29" s="30"/>
      <c r="AN29" s="30"/>
      <c r="AO29" s="30"/>
      <c r="AP29" s="30">
        <f t="shared" si="29"/>
        <v>2</v>
      </c>
      <c r="AQ29" s="84">
        <v>0</v>
      </c>
      <c r="AR29" s="85">
        <f t="shared" ref="AR29" si="30">IF(AQ29/AP29&gt;100%,100%,AQ29/AP29)</f>
        <v>0</v>
      </c>
      <c r="AS29" s="27" t="s">
        <v>153</v>
      </c>
    </row>
    <row r="30" spans="1:45" s="29" customFormat="1" ht="90">
      <c r="A30" s="30">
        <v>5</v>
      </c>
      <c r="B30" s="27" t="s">
        <v>187</v>
      </c>
      <c r="C30" s="27" t="s">
        <v>188</v>
      </c>
      <c r="D30" s="63" t="s">
        <v>189</v>
      </c>
      <c r="E30" s="61" t="s">
        <v>190</v>
      </c>
      <c r="F30" s="61" t="s">
        <v>142</v>
      </c>
      <c r="G30" s="61" t="s">
        <v>191</v>
      </c>
      <c r="H30" s="61" t="s">
        <v>192</v>
      </c>
      <c r="I30" s="61" t="s">
        <v>158</v>
      </c>
      <c r="J30" s="61" t="s">
        <v>54</v>
      </c>
      <c r="K30" s="61" t="s">
        <v>191</v>
      </c>
      <c r="L30" s="59">
        <v>0.33</v>
      </c>
      <c r="M30" s="59">
        <v>0.67</v>
      </c>
      <c r="N30" s="59">
        <v>0.84</v>
      </c>
      <c r="O30" s="60">
        <v>1</v>
      </c>
      <c r="P30" s="60">
        <v>1</v>
      </c>
      <c r="Q30" s="61" t="s">
        <v>69</v>
      </c>
      <c r="R30" s="61" t="s">
        <v>193</v>
      </c>
      <c r="S30" s="61" t="s">
        <v>194</v>
      </c>
      <c r="T30" s="56" t="s">
        <v>151</v>
      </c>
      <c r="U30" s="62" t="s">
        <v>195</v>
      </c>
      <c r="V30" s="82">
        <f t="shared" si="15"/>
        <v>0.33</v>
      </c>
      <c r="W30" s="82">
        <v>0.83330000000000004</v>
      </c>
      <c r="X30" s="85">
        <f>IF(W30/V30&gt;100%,100%,W30/V30)</f>
        <v>1</v>
      </c>
      <c r="Y30" s="69" t="s">
        <v>196</v>
      </c>
      <c r="Z30" s="82" t="s">
        <v>197</v>
      </c>
      <c r="AA30" s="82">
        <f t="shared" si="26"/>
        <v>0.67</v>
      </c>
      <c r="AB30" s="82"/>
      <c r="AC30" s="82"/>
      <c r="AD30" s="82"/>
      <c r="AE30" s="82"/>
      <c r="AF30" s="82">
        <f t="shared" si="27"/>
        <v>0.84</v>
      </c>
      <c r="AG30" s="82"/>
      <c r="AH30" s="82"/>
      <c r="AI30" s="82"/>
      <c r="AJ30" s="82"/>
      <c r="AK30" s="82">
        <f t="shared" si="28"/>
        <v>1</v>
      </c>
      <c r="AL30" s="82"/>
      <c r="AM30" s="82"/>
      <c r="AN30" s="82"/>
      <c r="AO30" s="82"/>
      <c r="AP30" s="82">
        <f t="shared" si="29"/>
        <v>1</v>
      </c>
      <c r="AQ30" s="84">
        <v>0.83330000000000004</v>
      </c>
      <c r="AR30" s="85">
        <f>IF(AQ30/AP30&gt;100%,100%,AQ30/AP30)</f>
        <v>0.83330000000000004</v>
      </c>
      <c r="AS30" s="69" t="s">
        <v>196</v>
      </c>
    </row>
    <row r="31" spans="1:45" s="29" customFormat="1" ht="122.25" customHeight="1">
      <c r="A31" s="30">
        <v>5</v>
      </c>
      <c r="B31" s="27" t="s">
        <v>187</v>
      </c>
      <c r="C31" s="27" t="s">
        <v>188</v>
      </c>
      <c r="D31" s="63" t="s">
        <v>198</v>
      </c>
      <c r="E31" s="61" t="s">
        <v>199</v>
      </c>
      <c r="F31" s="61" t="s">
        <v>142</v>
      </c>
      <c r="G31" s="61" t="s">
        <v>191</v>
      </c>
      <c r="H31" s="61" t="s">
        <v>200</v>
      </c>
      <c r="I31" s="61" t="s">
        <v>109</v>
      </c>
      <c r="J31" s="61" t="s">
        <v>54</v>
      </c>
      <c r="K31" s="61" t="s">
        <v>191</v>
      </c>
      <c r="L31" s="59">
        <v>0.2</v>
      </c>
      <c r="M31" s="59">
        <v>0.4</v>
      </c>
      <c r="N31" s="59">
        <v>0.6</v>
      </c>
      <c r="O31" s="60">
        <v>0.8</v>
      </c>
      <c r="P31" s="60">
        <v>0.8</v>
      </c>
      <c r="Q31" s="61" t="s">
        <v>69</v>
      </c>
      <c r="R31" s="61" t="s">
        <v>193</v>
      </c>
      <c r="S31" s="61" t="s">
        <v>201</v>
      </c>
      <c r="T31" s="56" t="s">
        <v>151</v>
      </c>
      <c r="U31" s="62" t="s">
        <v>195</v>
      </c>
      <c r="V31" s="82">
        <f t="shared" si="15"/>
        <v>0.2</v>
      </c>
      <c r="W31" s="82">
        <v>0.69230000000000003</v>
      </c>
      <c r="X31" s="85">
        <f t="shared" ref="X31" si="31">IF(W31/V31&gt;100%,100%,W31/V31)</f>
        <v>1</v>
      </c>
      <c r="Y31" s="69" t="s">
        <v>202</v>
      </c>
      <c r="Z31" s="82" t="s">
        <v>197</v>
      </c>
      <c r="AA31" s="82">
        <f t="shared" si="26"/>
        <v>0.4</v>
      </c>
      <c r="AB31" s="82"/>
      <c r="AC31" s="82"/>
      <c r="AD31" s="82"/>
      <c r="AE31" s="82"/>
      <c r="AF31" s="82">
        <f t="shared" si="27"/>
        <v>0.6</v>
      </c>
      <c r="AG31" s="82"/>
      <c r="AH31" s="82"/>
      <c r="AI31" s="82"/>
      <c r="AJ31" s="82"/>
      <c r="AK31" s="82">
        <f t="shared" si="28"/>
        <v>0.8</v>
      </c>
      <c r="AL31" s="82"/>
      <c r="AM31" s="82"/>
      <c r="AN31" s="82"/>
      <c r="AO31" s="82"/>
      <c r="AP31" s="82">
        <f t="shared" si="29"/>
        <v>0.8</v>
      </c>
      <c r="AQ31" s="84">
        <v>0.69230000000000003</v>
      </c>
      <c r="AR31" s="85">
        <f>IF(AQ31/AP31&gt;100%,100%,AQ31/AP31)</f>
        <v>0.86537500000000001</v>
      </c>
      <c r="AS31" s="27" t="s">
        <v>203</v>
      </c>
    </row>
    <row r="32" spans="1:45" s="5" customFormat="1" ht="15.75">
      <c r="A32" s="10"/>
      <c r="B32" s="10"/>
      <c r="C32" s="10"/>
      <c r="D32" s="10"/>
      <c r="E32" s="11" t="s">
        <v>204</v>
      </c>
      <c r="F32" s="11"/>
      <c r="G32" s="11"/>
      <c r="H32" s="11"/>
      <c r="I32" s="11"/>
      <c r="J32" s="11"/>
      <c r="K32" s="11"/>
      <c r="L32" s="12"/>
      <c r="M32" s="12"/>
      <c r="N32" s="12"/>
      <c r="O32" s="12"/>
      <c r="P32" s="12"/>
      <c r="Q32" s="11"/>
      <c r="R32" s="10"/>
      <c r="S32" s="10"/>
      <c r="T32" s="10"/>
      <c r="U32" s="10"/>
      <c r="V32" s="73"/>
      <c r="W32" s="73"/>
      <c r="X32" s="79">
        <f>AVERAGE(X25:X31)*20%</f>
        <v>0.17500000000000002</v>
      </c>
      <c r="Y32" s="10"/>
      <c r="Z32" s="10"/>
      <c r="AA32" s="12"/>
      <c r="AB32" s="12"/>
      <c r="AC32" s="14" t="e">
        <f>AVERAGE(#REF!)*20%</f>
        <v>#REF!</v>
      </c>
      <c r="AD32" s="10"/>
      <c r="AE32" s="10"/>
      <c r="AF32" s="12"/>
      <c r="AG32" s="12"/>
      <c r="AH32" s="14" t="e">
        <f>AVERAGE(#REF!)*20%</f>
        <v>#REF!</v>
      </c>
      <c r="AI32" s="10"/>
      <c r="AJ32" s="10"/>
      <c r="AK32" s="12"/>
      <c r="AL32" s="12"/>
      <c r="AM32" s="14" t="e">
        <f>AVERAGE(#REF!)*20%</f>
        <v>#REF!</v>
      </c>
      <c r="AN32" s="10"/>
      <c r="AO32" s="10"/>
      <c r="AP32" s="17"/>
      <c r="AQ32" s="17"/>
      <c r="AR32" s="80">
        <f>AVERAGE(AR25:AR31)*20%</f>
        <v>8.1622499999999987E-2</v>
      </c>
      <c r="AS32" s="10"/>
    </row>
    <row r="33" spans="1:45" s="9" customFormat="1" ht="20.25">
      <c r="A33" s="6"/>
      <c r="B33" s="6"/>
      <c r="C33" s="6"/>
      <c r="D33" s="6"/>
      <c r="E33" s="7" t="s">
        <v>205</v>
      </c>
      <c r="F33" s="6"/>
      <c r="G33" s="6"/>
      <c r="H33" s="6"/>
      <c r="I33" s="6"/>
      <c r="J33" s="6"/>
      <c r="K33" s="6"/>
      <c r="L33" s="8"/>
      <c r="M33" s="8"/>
      <c r="N33" s="8"/>
      <c r="O33" s="8"/>
      <c r="P33" s="8"/>
      <c r="Q33" s="6"/>
      <c r="R33" s="6"/>
      <c r="S33" s="6"/>
      <c r="T33" s="6"/>
      <c r="U33" s="6"/>
      <c r="V33" s="74"/>
      <c r="W33" s="74"/>
      <c r="X33" s="134">
        <f>X24+X32</f>
        <v>0.87065777777777786</v>
      </c>
      <c r="Y33" s="6"/>
      <c r="Z33" s="6"/>
      <c r="AA33" s="8"/>
      <c r="AB33" s="8"/>
      <c r="AC33" s="19" t="e">
        <f>AC24+AC32</f>
        <v>#REF!</v>
      </c>
      <c r="AD33" s="6"/>
      <c r="AE33" s="6"/>
      <c r="AF33" s="8"/>
      <c r="AG33" s="8"/>
      <c r="AH33" s="19" t="e">
        <f>AH24+AH32</f>
        <v>#REF!</v>
      </c>
      <c r="AI33" s="6"/>
      <c r="AJ33" s="6"/>
      <c r="AK33" s="8"/>
      <c r="AL33" s="8"/>
      <c r="AM33" s="19" t="e">
        <f>AM24+AM32</f>
        <v>#REF!</v>
      </c>
      <c r="AN33" s="6"/>
      <c r="AO33" s="6"/>
      <c r="AP33" s="18"/>
      <c r="AQ33" s="18"/>
      <c r="AR33" s="135">
        <f>AR24+AR32</f>
        <v>0.31480015991379284</v>
      </c>
      <c r="AS33" s="6"/>
    </row>
    <row r="34" spans="1:45">
      <c r="V34" s="75"/>
      <c r="W34" s="75"/>
      <c r="X34" s="75"/>
    </row>
  </sheetData>
  <mergeCells count="18">
    <mergeCell ref="R10:U11"/>
    <mergeCell ref="F4:K4"/>
    <mergeCell ref="H5:K5"/>
    <mergeCell ref="H6:K6"/>
    <mergeCell ref="H7:K7"/>
    <mergeCell ref="H8:K8"/>
    <mergeCell ref="A10:B11"/>
    <mergeCell ref="C10:C12"/>
    <mergeCell ref="A1:K1"/>
    <mergeCell ref="D10:F11"/>
    <mergeCell ref="G10:Q11"/>
    <mergeCell ref="A2:K2"/>
    <mergeCell ref="L1:P1"/>
    <mergeCell ref="V10:Z11"/>
    <mergeCell ref="AA10:AE11"/>
    <mergeCell ref="AF10:AJ11"/>
    <mergeCell ref="AK10:AO11"/>
    <mergeCell ref="AP10:AS11"/>
  </mergeCells>
  <dataValidations count="1">
    <dataValidation allowBlank="1" showInputMessage="1" showErrorMessage="1" error="Escriba un texto " promptTitle="Cualquier contenido" sqref="F12 F3:F9" xr:uid="{00000000-0002-0000-0000-000000000000}"/>
  </dataValidations>
  <pageMargins left="0.7" right="0.7" top="0.75" bottom="0.75" header="0.3" footer="0.3"/>
  <pageSetup paperSize="9" orientation="portrait" r:id="rId1"/>
  <ignoredErrors>
    <ignoredError sqref="D13:D14" numberStoredAsText="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00000000-0002-0000-0000-000001000000}">
          <x14:formula1>
            <xm:f>Listas!$A$2:$A$4</xm:f>
          </x14:formula1>
          <xm:sqref>F1 F10:F11 F13:F19 F21:F24 F32:F1048576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defaultColWidth="11.42578125" defaultRowHeight="15"/>
  <cols>
    <col min="1" max="1" width="34.5703125" bestFit="1" customWidth="1"/>
  </cols>
  <sheetData>
    <row r="1" spans="1:1">
      <c r="A1" t="s">
        <v>25</v>
      </c>
    </row>
    <row r="2" spans="1:1">
      <c r="A2" t="s">
        <v>91</v>
      </c>
    </row>
    <row r="3" spans="1:1">
      <c r="A3" t="s">
        <v>50</v>
      </c>
    </row>
    <row r="4" spans="1:1">
      <c r="A4" t="s">
        <v>142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0cb614e-b45f-4877-aa77-0fc3e5f2c8f0" xsi:nil="true"/>
    <lcf76f155ced4ddcb4097134ff3c332f xmlns="f8dc1254-f694-4df3-a50d-d4e607c93dc9">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79AF05B0CA4944BB83126E48AFF4035" ma:contentTypeVersion="15" ma:contentTypeDescription="Crear nuevo documento." ma:contentTypeScope="" ma:versionID="9d19657c730e78c3d355ddf0d62e8d13">
  <xsd:schema xmlns:xsd="http://www.w3.org/2001/XMLSchema" xmlns:xs="http://www.w3.org/2001/XMLSchema" xmlns:p="http://schemas.microsoft.com/office/2006/metadata/properties" xmlns:ns2="f8dc1254-f694-4df3-a50d-d4e607c93dc9" xmlns:ns3="20cb614e-b45f-4877-aa77-0fc3e5f2c8f0" targetNamespace="http://schemas.microsoft.com/office/2006/metadata/properties" ma:root="true" ma:fieldsID="17866b5252e4077bf448069177ed2070" ns2:_="" ns3:_="">
    <xsd:import namespace="f8dc1254-f694-4df3-a50d-d4e607c93dc9"/>
    <xsd:import namespace="20cb614e-b45f-4877-aa77-0fc3e5f2c8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dc1254-f694-4df3-a50d-d4e607c93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cb614e-b45f-4877-aa77-0fc3e5f2c8f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d5d71684-cc2f-47e5-af77-6d773671f415}" ma:internalName="TaxCatchAll" ma:showField="CatchAllData" ma:web="20cb614e-b45f-4877-aa77-0fc3e5f2c8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D912C2-67FF-4F74-B857-B8D2F5FE6CA6}"/>
</file>

<file path=customXml/itemProps2.xml><?xml version="1.0" encoding="utf-8"?>
<ds:datastoreItem xmlns:ds="http://schemas.openxmlformats.org/officeDocument/2006/customXml" ds:itemID="{8C94037B-913E-4B17-94DF-5042107A851C}"/>
</file>

<file path=customXml/itemProps3.xml><?xml version="1.0" encoding="utf-8"?>
<ds:datastoreItem xmlns:ds="http://schemas.openxmlformats.org/officeDocument/2006/customXml" ds:itemID="{265251AB-C88B-4079-B78F-2291AC2E7AB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Angela Patricia Martinez Tibabuzo</cp:lastModifiedBy>
  <cp:revision/>
  <dcterms:created xsi:type="dcterms:W3CDTF">2021-01-25T18:44:53Z</dcterms:created>
  <dcterms:modified xsi:type="dcterms:W3CDTF">2023-05-02T03:55:57Z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0x010100479AF05B0CA4944BB83126E48AFF4035</vt:lpwstr>
  </property>
  <property fmtid="{D5CDD505-2E9C-101B-9397-08002B2CF9AE}" pid="3" name="MediaServiceImageTags">
    <vt:lpwstr/>
  </property>
</Properties>
</file>