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3/PLANES DE GESTION 2023/Nivel Central/08. Gerencia TH/"/>
    </mc:Choice>
  </mc:AlternateContent>
  <xr:revisionPtr revIDLastSave="0" documentId="8_{9F73ECC9-0235-4877-AF39-BE6E9B7BB803}" xr6:coauthVersionLast="47" xr6:coauthVersionMax="47" xr10:uidLastSave="{00000000-0000-0000-0000-000000000000}"/>
  <bookViews>
    <workbookView showSheetTabs="0" xWindow="-120" yWindow="-120" windowWidth="29040" windowHeight="15840" xr2:uid="{82425007-B10C-4B30-B14E-E133B79C6502}"/>
  </bookViews>
  <sheets>
    <sheet name="Hoja1" sheetId="1" r:id="rId1"/>
    <sheet name="Lista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6" i="1" l="1"/>
  <c r="AN16" i="1" s="1"/>
  <c r="AP16" i="1" s="1"/>
  <c r="AN19" i="1"/>
  <c r="AP19" i="1" s="1"/>
  <c r="AN13" i="1"/>
  <c r="AP13" i="1"/>
  <c r="AI13" i="1"/>
  <c r="AK13" i="1" s="1"/>
  <c r="AI19" i="1"/>
  <c r="AK19" i="1" s="1"/>
  <c r="AN21" i="1"/>
  <c r="AP21" i="1"/>
  <c r="AN20" i="1"/>
  <c r="AP20" i="1" s="1"/>
  <c r="AN17" i="1"/>
  <c r="AP17" i="1" s="1"/>
  <c r="AN15" i="1"/>
  <c r="AP15" i="1" s="1"/>
  <c r="AN14" i="1"/>
  <c r="AP14" i="1" s="1"/>
  <c r="AP18" i="1" s="1"/>
  <c r="AI21" i="1"/>
  <c r="AK21" i="1" s="1"/>
  <c r="AI20" i="1"/>
  <c r="AK20" i="1" s="1"/>
  <c r="AI17" i="1"/>
  <c r="AK17" i="1" s="1"/>
  <c r="AI16" i="1"/>
  <c r="AK16" i="1" s="1"/>
  <c r="AI15" i="1"/>
  <c r="AK15" i="1"/>
  <c r="AI14" i="1"/>
  <c r="AK14" i="1"/>
  <c r="AD21" i="1"/>
  <c r="AF21" i="1"/>
  <c r="AD20" i="1"/>
  <c r="AF20" i="1"/>
  <c r="AD19" i="1"/>
  <c r="AF19" i="1" s="1"/>
  <c r="AF22" i="1" s="1"/>
  <c r="AD17" i="1"/>
  <c r="AF17" i="1" s="1"/>
  <c r="AD16" i="1"/>
  <c r="AF16" i="1" s="1"/>
  <c r="AD15" i="1"/>
  <c r="AF15" i="1" s="1"/>
  <c r="AD14" i="1"/>
  <c r="AF14" i="1" s="1"/>
  <c r="AD13" i="1"/>
  <c r="AF13" i="1" s="1"/>
  <c r="Y21" i="1"/>
  <c r="AA21" i="1" s="1"/>
  <c r="AA22" i="1" s="1"/>
  <c r="Y20" i="1"/>
  <c r="AA20" i="1" s="1"/>
  <c r="Y19" i="1"/>
  <c r="AA19" i="1"/>
  <c r="Y17" i="1"/>
  <c r="AA17" i="1" s="1"/>
  <c r="Y16" i="1"/>
  <c r="AA16" i="1" s="1"/>
  <c r="Y15" i="1"/>
  <c r="AA15" i="1" s="1"/>
  <c r="Y14" i="1"/>
  <c r="AA14" i="1"/>
  <c r="Y13" i="1"/>
  <c r="AA13" i="1"/>
  <c r="T21" i="1"/>
  <c r="V21" i="1"/>
  <c r="T20" i="1"/>
  <c r="V20" i="1"/>
  <c r="T19" i="1"/>
  <c r="V19" i="1" s="1"/>
  <c r="V22" i="1" s="1"/>
  <c r="T17" i="1"/>
  <c r="V17" i="1" s="1"/>
  <c r="T16" i="1"/>
  <c r="V16" i="1" s="1"/>
  <c r="T15" i="1"/>
  <c r="V15" i="1" s="1"/>
  <c r="T14" i="1"/>
  <c r="V14" i="1" s="1"/>
  <c r="T13" i="1"/>
  <c r="V13" i="1" s="1"/>
  <c r="AK22" i="1" l="1"/>
  <c r="AP22" i="1"/>
  <c r="AP23" i="1" s="1"/>
  <c r="AF18" i="1"/>
  <c r="AF23" i="1" s="1"/>
  <c r="AK18" i="1"/>
  <c r="AA18" i="1"/>
  <c r="AA23" i="1" s="1"/>
  <c r="V18" i="1"/>
  <c r="V23" i="1" s="1"/>
  <c r="AK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E4" authorId="0" shapeId="0" xr:uid="{B011372B-E314-4D7A-ABA2-BAC2779934D9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E5" authorId="0" shapeId="0" xr:uid="{6D3510AD-814C-4D92-BAFC-71F0839843F3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F5" authorId="0" shapeId="0" xr:uid="{455B4D1B-4D4F-46D8-A045-91E14430E00E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G5" authorId="0" shapeId="0" xr:uid="{4F6DD881-4064-46E2-AD27-7B033F5287F5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A12" authorId="0" shapeId="0" xr:uid="{2DD4CECD-D756-4467-A62C-53A6FC3549DD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BA0E1B6A-9724-479C-9C24-7C202AB8373D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C12" authorId="0" shapeId="0" xr:uid="{119F47BD-BB9E-4059-B26B-7A00F4141FBE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D12" authorId="0" shapeId="0" xr:uid="{751BB42F-F6E4-422B-91AD-AD50D5510A18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E12" authorId="0" shapeId="0" xr:uid="{66100535-6C62-4F58-A17C-0BE85EBD4F67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F12" authorId="0" shapeId="0" xr:uid="{2A83FE2C-B2C1-4597-A76A-578AAE54FC34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G12" authorId="0" shapeId="0" xr:uid="{D0800236-B4FE-4CB1-B3B9-634F81DF4156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H12" authorId="0" shapeId="0" xr:uid="{9720355A-42B5-4521-A971-3991DAD0CBDD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I12" authorId="0" shapeId="0" xr:uid="{1AECC889-2B35-4962-8482-78F84CE03D6F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J12" authorId="0" shapeId="0" xr:uid="{2208232E-487F-4B17-B920-92D360C002B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 shapeId="0" xr:uid="{B30BBDB4-EC1D-4EA1-8538-25A32CED2539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L12" authorId="0" shapeId="0" xr:uid="{31373292-3723-487A-8503-BD0B0A79E8B6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C846E2D7-3065-4128-8C76-51161E0D7C1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474117DA-14AA-4BAF-B752-1413A5718EC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F1D07228-88D0-4309-9D4E-5EB885D7FDC6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P12" authorId="0" shapeId="0" xr:uid="{FE21DFDB-AFF8-4147-B537-10C1B10248CA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Q12" authorId="0" shapeId="0" xr:uid="{F21E4E22-60F3-48C1-9204-B22990CF58E2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R12" authorId="0" shapeId="0" xr:uid="{1B621C19-38F6-4806-A4C4-B1C8550B782C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S12" authorId="0" shapeId="0" xr:uid="{29D96EE3-F7F5-47F6-888D-8FBFF7195BF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T12" authorId="0" shapeId="0" xr:uid="{F773CF66-93F3-45C1-8401-3500EA5DFE3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U12" authorId="0" shapeId="0" xr:uid="{F5228218-2E22-4357-BBA2-F05EC2E0672D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V12" authorId="0" shapeId="0" xr:uid="{83E45AA4-B05B-44F9-939A-1584783024C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W12" authorId="0" shapeId="0" xr:uid="{988C4601-812E-40FE-85FE-3C09AFA1D7E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X12" authorId="0" shapeId="0" xr:uid="{D0D90FBE-E6E2-4075-87AB-6F323F2D84BC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Y12" authorId="0" shapeId="0" xr:uid="{B6305720-C9BD-47A6-9225-C9206B502FD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Z12" authorId="0" shapeId="0" xr:uid="{49896E7A-471D-4CA3-B6D2-CA055AA84F85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A12" authorId="0" shapeId="0" xr:uid="{6C4CA308-F62A-4560-A290-C6F961DD9EB9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B12" authorId="0" shapeId="0" xr:uid="{911B7D68-1818-41B4-A811-431278669113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C12" authorId="0" shapeId="0" xr:uid="{BF2915B6-D49D-4DC1-86C3-8A2E656FD968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D12" authorId="0" shapeId="0" xr:uid="{5CCDF014-BF0B-42B7-92F7-6CBF58EA98EF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E12" authorId="0" shapeId="0" xr:uid="{A3FA785E-EDEC-4164-99A5-88C5B890A708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F12" authorId="0" shapeId="0" xr:uid="{005E4D9E-D1F6-4A46-8371-9EB40A9C2F76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G12" authorId="0" shapeId="0" xr:uid="{F4977502-E86B-42EE-B00B-334848FCB9A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H12" authorId="0" shapeId="0" xr:uid="{07F8A95D-778F-4057-9D7F-FC1A1EDBDEC6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I12" authorId="0" shapeId="0" xr:uid="{1CF6DDD2-D0F7-497B-A878-3984E176C12A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J12" authorId="0" shapeId="0" xr:uid="{978B8E67-E2CF-4EA1-B0E8-C23EE154AD33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K12" authorId="0" shapeId="0" xr:uid="{7949A3C4-FD79-41C9-B393-15F71C2BB31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L12" authorId="0" shapeId="0" xr:uid="{F1983010-98A0-4525-A8F5-BC9974C9F9F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M12" authorId="0" shapeId="0" xr:uid="{517F2593-F76E-4236-90C8-0209530447DA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N12" authorId="0" shapeId="0" xr:uid="{A3C321AB-87DC-4E7F-8C8F-8F767BB0A1DF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O12" authorId="0" shapeId="0" xr:uid="{FC771540-1D2C-4B21-9686-7D6684444881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P12" authorId="0" shapeId="0" xr:uid="{1ECDFD14-21A6-444C-BF6C-3E8B35E647CC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Q12" authorId="0" shapeId="0" xr:uid="{308CE112-015B-49F8-A4DA-7DB95EB2D67D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D18" authorId="0" shapeId="0" xr:uid="{CD94BD62-55DA-4C1E-96B6-1A5F6A4412D7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D22" authorId="0" shapeId="0" xr:uid="{9871DD7B-59A9-4D33-830E-91A8A028A8A2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D23" authorId="0" shapeId="0" xr:uid="{30E82D26-5BE8-4336-B590-55EFD66077D4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<sst xmlns="http://schemas.openxmlformats.org/spreadsheetml/2006/main" count="176" uniqueCount="108">
  <si>
    <t>CONTROL DE CAMBIOS</t>
  </si>
  <si>
    <t>VERSIÓN</t>
  </si>
  <si>
    <t>FECHA</t>
  </si>
  <si>
    <t>DESCRIPCIÓN DE LA MODIFICACIÓN</t>
  </si>
  <si>
    <t>PLAN ESTRATÉGICO INSTITUCIONAL</t>
  </si>
  <si>
    <t>INDICADOR</t>
  </si>
  <si>
    <t>OBJETIVO ESTRATÉGICO</t>
  </si>
  <si>
    <t>TIPO DE META</t>
  </si>
  <si>
    <t>NOMBRE DEL INDICADOR</t>
  </si>
  <si>
    <t>UNIDAD DE MEDIDA</t>
  </si>
  <si>
    <t>I TRI</t>
  </si>
  <si>
    <t>II TRI</t>
  </si>
  <si>
    <t>III TRI</t>
  </si>
  <si>
    <t>IV TRI</t>
  </si>
  <si>
    <t>TIPO DE INDICADOR</t>
  </si>
  <si>
    <t>FUENTE DE INFORMACIÓN</t>
  </si>
  <si>
    <t>PROGRAMADO</t>
  </si>
  <si>
    <t>EJECUTADO</t>
  </si>
  <si>
    <t>ANÁLISIS DE AVANCE</t>
  </si>
  <si>
    <t>No OE</t>
  </si>
  <si>
    <t>ENTREGABLE</t>
  </si>
  <si>
    <t>Total metas transversales (20%)</t>
  </si>
  <si>
    <t xml:space="preserve">Total plan de gestión </t>
  </si>
  <si>
    <t>META PLAN DE GESTIÓN VIGENCIA</t>
  </si>
  <si>
    <t>FÓRMULA DEL INDICADOR</t>
  </si>
  <si>
    <t>LÍNEA BASE</t>
  </si>
  <si>
    <t>TIPO DE PROGRAMACIÓN</t>
  </si>
  <si>
    <t>TOTAL PROGRAMACIÓN VIGENCIA</t>
  </si>
  <si>
    <t>RESULTADO DE LA MEDICIÓN</t>
  </si>
  <si>
    <t xml:space="preserve">No. Meta </t>
  </si>
  <si>
    <t>META</t>
  </si>
  <si>
    <t>RESPONSABLES DE LA META</t>
  </si>
  <si>
    <t>RESULTADO</t>
  </si>
  <si>
    <t>Gestión</t>
  </si>
  <si>
    <t>Retadora (mejora)</t>
  </si>
  <si>
    <t>Sostenibilidad del sistema de gestión</t>
  </si>
  <si>
    <t xml:space="preserve">EVIDENCIA </t>
  </si>
  <si>
    <t>I TRIMESTRE</t>
  </si>
  <si>
    <t>II TRIMESTRE</t>
  </si>
  <si>
    <t>III TRIMESTRE</t>
  </si>
  <si>
    <t>IV TRIMESTRE</t>
  </si>
  <si>
    <t>SEGUIMIENTO ACUMULADO PLAN GESTIÓN</t>
  </si>
  <si>
    <t>Total metas técnicas (80%)</t>
  </si>
  <si>
    <t>DEPENDENCIAS ASOCIADAS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</si>
  <si>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</si>
  <si>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r>
      <rPr>
        <b/>
        <sz val="14"/>
        <color theme="1"/>
        <rFont val="Calibri Light"/>
        <family val="2"/>
        <scheme val="major"/>
      </rPr>
      <t>FORMULACIÓN Y SEGUIMIENTO PLANES DE GESTIÓN NIVEL CENTRAL</t>
    </r>
    <r>
      <rPr>
        <b/>
        <sz val="11"/>
        <color theme="1"/>
        <rFont val="Calibri Light"/>
        <family val="2"/>
        <scheme val="major"/>
      </rPr>
      <t xml:space="preserve">
PROCESO </t>
    </r>
    <r>
      <rPr>
        <b/>
        <u/>
        <sz val="11"/>
        <color theme="1"/>
        <rFont val="Calibri Light"/>
        <family val="2"/>
        <scheme val="major"/>
      </rPr>
      <t xml:space="preserve">GERENCIA DEL TALENTO HUMANO </t>
    </r>
  </si>
  <si>
    <t>VIGENCIA DE LA PLANEACIÓN 2023</t>
  </si>
  <si>
    <t>Dirección de Gestión de Talento Humano</t>
  </si>
  <si>
    <t>27 de enero 2023</t>
  </si>
  <si>
    <t>Publicación del plan de gestión aprobado. Caso HOLA: 292564</t>
  </si>
  <si>
    <t>Fortalecer la gestión institucional aumentando las capacidades de la entidad para la planeación, seguimiento y ejecución de sus metas y recursos, y la gestión del talento humano.</t>
  </si>
  <si>
    <t>Adelantar el 100% de los procesos de encargo en la entidad dependiendo de las vacantes disponibles, a fin de garantizar el correcto funcionamiento de la entidad.</t>
  </si>
  <si>
    <t>Proceso de encargo</t>
  </si>
  <si>
    <t>(No. De procesos de encargo desarrollados/No. procesos de encargos programados)*100</t>
  </si>
  <si>
    <t>N/A</t>
  </si>
  <si>
    <t>Constante</t>
  </si>
  <si>
    <t>Procesos de encargo Realizados</t>
  </si>
  <si>
    <t>Eficacia</t>
  </si>
  <si>
    <t>Acto administrativo</t>
  </si>
  <si>
    <t>Dirección de Gestión del Talento Humano</t>
  </si>
  <si>
    <t>implementar al 100% el Programa de Salud Mental de la Secretaría Distrital de Gobierno, con el objetivo de buscar el óptimo desarrollo de las personas en su trabajo a través de la promoción de hábitos saludables que fortalezcan la salud mental y mitiguen el riesgo psicosocial. </t>
  </si>
  <si>
    <t>% de implementación del Programa</t>
  </si>
  <si>
    <t>(Actividades ejecutadas en el periodo/#de actividades planeadas para el periodo)</t>
  </si>
  <si>
    <t>Suma</t>
  </si>
  <si>
    <t>Actividades ejecutadas del Programa de Salud Mental</t>
  </si>
  <si>
    <t>Evidencias al cumplimiento de actividades (Actas, registros, informes, presentaciones, etc.)</t>
  </si>
  <si>
    <t>Lograr que el 50% de los Servidores Públicos de la Secretaría  utilicen la herramienta virtual implementada para fortalecer y complementar los procesos de capacitación (inducción y reinducción) en la entidad, utilizando medios tecnológicos y digitales</t>
  </si>
  <si>
    <t>Retadora (Mejora)</t>
  </si>
  <si>
    <t>% de utilización de la herramienta</t>
  </si>
  <si>
    <t>(No de servidores públicos capacitados a través de la herramienta virtual/ Total de Servidores de la Secretaría)*%</t>
  </si>
  <si>
    <t>No de servidores públicos capacitados a través de la herramienta virtual</t>
  </si>
  <si>
    <t>Registro de capacitación de herramienta virtual</t>
  </si>
  <si>
    <t>Plataforma Moodle Institucional</t>
  </si>
  <si>
    <t>Radicar un (1) estudio técnico de Manual de Funciones en el Departamento Administrativo de Servicio Civil Distrital, para su aprobación y la expedición de un concepto favorable</t>
  </si>
  <si>
    <t xml:space="preserve">Estudio Técnico </t>
  </si>
  <si>
    <t>No. de Estudios Técnico radicados</t>
  </si>
  <si>
    <t>Estudio Técnico radicado</t>
  </si>
  <si>
    <t>No programada</t>
  </si>
  <si>
    <t>Concepto favorable</t>
  </si>
  <si>
    <t xml:space="preserve">Lograr una cobertura de 80 % en la participación de los servidores en las actividades  del Programa de Bienestar </t>
  </si>
  <si>
    <t>%porcentaje de participación en el programa de bienestar</t>
  </si>
  <si>
    <t>(No de Servidores participantes en las actividades programadas trimestralmente)/(Total de Servidores de la Entidad)*100%</t>
  </si>
  <si>
    <t>Número de participantes en las actividades de bienestar programadas</t>
  </si>
  <si>
    <t>Evidencia de participación de los Servidores públicos en las actividades  de Bienestar programadas trimestralmente</t>
  </si>
  <si>
    <t>Evidencias de participación en las actividades (Actas, registros, informes, presentaciones, etc.)</t>
  </si>
  <si>
    <t>T1</t>
  </si>
  <si>
    <t>Obtener una calificación semestral del 80% en la medición de desempeño ambiental, de acuerdo a los criterios establecidos para el Sistema de Gestión Ambiental</t>
  </si>
  <si>
    <t>Porcentaje de cumplimiento de los criteros ambientales</t>
  </si>
  <si>
    <t>Número de criterios ambientales cumplidos / Total de criterios ambientales establecidos * 100</t>
  </si>
  <si>
    <t>80% meta 2022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</si>
  <si>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</si>
  <si>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</si>
  <si>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</si>
  <si>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</si>
  <si>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</si>
  <si>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</si>
  <si>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</si>
  <si>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2022</t>
  </si>
  <si>
    <t xml:space="preserve">Listado Maestro de Documentos Matiz </t>
  </si>
  <si>
    <t xml:space="preserve">Casos Hola de actualización generados.
Listado Maestro de Documentos
Matiz </t>
  </si>
  <si>
    <t>T3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</si>
  <si>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</si>
  <si>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</si>
  <si>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</si>
  <si>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Formato Evidencia de Reunión GDI-GPD-F029 diligenciado y presentación realizada</t>
  </si>
  <si>
    <t>Líder del proceso</t>
  </si>
  <si>
    <t>De conformidad con el cronograma de actualización documental de la Dirección de Gestión del Talento Humano asociado a la meta transversal No. 2 y de acuerdo con la validación de la analista del proceso Jacobo Pardey, se actualiza la programación trimestral de dicha meta. Caso Hola No. 311580</t>
  </si>
  <si>
    <t>27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</si>
</sst>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  <font>
      <sz val="11"/>
      <color rgb="FF0070C0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9" fontId="7" fillId="3" borderId="1" xfId="1" applyFont="1" applyFill="1" applyBorder="1" applyAlignment="1">
      <alignment wrapText="1"/>
    </xf>
    <xf numFmtId="9" fontId="7" fillId="3" borderId="1" xfId="1" applyFont="1" applyFill="1" applyBorder="1" applyAlignment="1">
      <alignment horizontal="right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9" borderId="0" xfId="0" applyFont="1" applyFill="1" applyAlignment="1">
      <alignment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9" fontId="3" fillId="0" borderId="1" xfId="0" applyNumberFormat="1" applyFont="1" applyBorder="1" applyAlignment="1">
      <alignment horizontal="left" vertical="top" wrapText="1"/>
    </xf>
    <xf numFmtId="9" fontId="3" fillId="0" borderId="1" xfId="1" applyFont="1" applyBorder="1" applyAlignment="1">
      <alignment horizontal="center" vertical="top" wrapText="1"/>
    </xf>
    <xf numFmtId="9" fontId="1" fillId="0" borderId="1" xfId="1" applyFont="1" applyBorder="1" applyAlignment="1">
      <alignment horizontal="right" vertical="top" wrapText="1"/>
    </xf>
    <xf numFmtId="0" fontId="1" fillId="0" borderId="1" xfId="0" applyFont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9" fontId="3" fillId="0" borderId="1" xfId="1" applyFont="1" applyBorder="1" applyAlignment="1">
      <alignment horizontal="right" vertical="top" wrapText="1"/>
    </xf>
    <xf numFmtId="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right" vertical="top" wrapText="1"/>
    </xf>
    <xf numFmtId="9" fontId="1" fillId="0" borderId="1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10" borderId="13" xfId="0" applyFont="1" applyFill="1" applyBorder="1" applyAlignment="1">
      <alignment vertical="center" wrapText="1"/>
    </xf>
    <xf numFmtId="0" fontId="15" fillId="10" borderId="13" xfId="0" applyFont="1" applyFill="1" applyBorder="1" applyAlignment="1">
      <alignment horizontal="center" vertical="center" wrapText="1"/>
    </xf>
    <xf numFmtId="9" fontId="15" fillId="10" borderId="13" xfId="0" applyNumberFormat="1" applyFont="1" applyFill="1" applyBorder="1" applyAlignment="1">
      <alignment horizontal="center" vertical="center" wrapText="1"/>
    </xf>
    <xf numFmtId="9" fontId="15" fillId="10" borderId="13" xfId="0" applyNumberFormat="1" applyFont="1" applyFill="1" applyBorder="1" applyAlignment="1">
      <alignment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149678</xdr:colOff>
      <xdr:row>0</xdr:row>
      <xdr:rowOff>87086</xdr:rowOff>
    </xdr:from>
    <xdr:to>
      <xdr:col>2</xdr:col>
      <xdr:colOff>448664</xdr:colOff>
      <xdr:row>0</xdr:row>
      <xdr:rowOff>810986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AA537DD-CFEF-442B-A443-4FE878B729E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" y="87086"/>
          <a:ext cx="2280186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Q23"/>
  <sheetViews>
    <sheetView tabSelected="1" zoomScale="85" zoomScaleNormal="85" workbookViewId="0">
      <selection activeCell="E7" sqref="E7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8.140625" style="1" customWidth="1"/>
    <col min="4" max="4" width="44.28515625" style="1" bestFit="1" customWidth="1"/>
    <col min="5" max="5" width="10.85546875" style="1" customWidth="1"/>
    <col min="6" max="6" width="24.42578125" style="1" customWidth="1"/>
    <col min="7" max="7" width="23.5703125" style="1" customWidth="1"/>
    <col min="8" max="8" width="10" style="1" customWidth="1"/>
    <col min="9" max="9" width="18.42578125" style="1" customWidth="1"/>
    <col min="10" max="10" width="15.85546875" style="1" customWidth="1"/>
    <col min="11" max="14" width="7.28515625" style="1" customWidth="1"/>
    <col min="15" max="15" width="22.5703125" style="1" customWidth="1"/>
    <col min="16" max="16" width="17.85546875" style="1" customWidth="1"/>
    <col min="17" max="17" width="19.7109375" style="1" customWidth="1"/>
    <col min="18" max="18" width="21.7109375" style="1" customWidth="1"/>
    <col min="19" max="19" width="25.42578125" style="1" customWidth="1"/>
    <col min="20" max="22" width="16.5703125" style="1" customWidth="1"/>
    <col min="23" max="23" width="40.28515625" style="1" customWidth="1"/>
    <col min="24" max="27" width="16.5703125" style="1" customWidth="1"/>
    <col min="28" max="28" width="33.42578125" style="1" customWidth="1"/>
    <col min="29" max="32" width="16.5703125" style="1" customWidth="1"/>
    <col min="33" max="33" width="43.7109375" style="1" customWidth="1"/>
    <col min="34" max="34" width="16.5703125" style="1" customWidth="1"/>
    <col min="35" max="36" width="22" style="1" customWidth="1"/>
    <col min="37" max="37" width="16.5703125" style="1" customWidth="1"/>
    <col min="38" max="38" width="34.85546875" style="1" customWidth="1"/>
    <col min="39" max="41" width="16.5703125" style="1" customWidth="1"/>
    <col min="42" max="42" width="21.5703125" style="1" customWidth="1"/>
    <col min="43" max="43" width="39.42578125" style="1" customWidth="1"/>
    <col min="44" max="16384" width="10.85546875" style="1"/>
  </cols>
  <sheetData>
    <row r="1" spans="1:43" s="29" customFormat="1" ht="70.5" customHeight="1" x14ac:dyDescent="0.25">
      <c r="A1" s="62" t="s">
        <v>45</v>
      </c>
      <c r="B1" s="63"/>
      <c r="C1" s="63"/>
      <c r="D1" s="63"/>
      <c r="E1" s="63"/>
      <c r="F1" s="63"/>
      <c r="G1" s="63"/>
      <c r="H1" s="63"/>
      <c r="I1" s="63"/>
      <c r="J1" s="63"/>
      <c r="K1" s="64" t="s">
        <v>44</v>
      </c>
      <c r="L1" s="64"/>
      <c r="M1" s="64"/>
      <c r="N1" s="64"/>
      <c r="O1" s="64"/>
    </row>
    <row r="2" spans="1:43" s="30" customFormat="1" ht="23.45" customHeight="1" x14ac:dyDescent="0.25">
      <c r="A2" s="78" t="s">
        <v>46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43" s="29" customFormat="1" x14ac:dyDescent="0.25"/>
    <row r="4" spans="1:43" s="29" customFormat="1" ht="29.1" customHeight="1" x14ac:dyDescent="0.25">
      <c r="A4" s="66" t="s">
        <v>43</v>
      </c>
      <c r="B4" s="67"/>
      <c r="C4" s="72" t="s">
        <v>47</v>
      </c>
      <c r="D4" s="73"/>
      <c r="E4" s="57" t="s">
        <v>0</v>
      </c>
      <c r="F4" s="58"/>
      <c r="G4" s="58"/>
      <c r="H4" s="58"/>
      <c r="I4" s="58"/>
      <c r="J4" s="59"/>
    </row>
    <row r="5" spans="1:43" s="29" customFormat="1" ht="15" customHeight="1" x14ac:dyDescent="0.25">
      <c r="A5" s="68"/>
      <c r="B5" s="69"/>
      <c r="C5" s="74"/>
      <c r="D5" s="75"/>
      <c r="E5" s="2" t="s">
        <v>1</v>
      </c>
      <c r="F5" s="2" t="s">
        <v>2</v>
      </c>
      <c r="G5" s="57" t="s">
        <v>3</v>
      </c>
      <c r="H5" s="58"/>
      <c r="I5" s="58"/>
      <c r="J5" s="59"/>
    </row>
    <row r="6" spans="1:43" s="29" customFormat="1" ht="15" customHeight="1" x14ac:dyDescent="0.25">
      <c r="A6" s="68"/>
      <c r="B6" s="69"/>
      <c r="C6" s="74"/>
      <c r="D6" s="75"/>
      <c r="E6" s="22">
        <v>1</v>
      </c>
      <c r="F6" s="22" t="s">
        <v>48</v>
      </c>
      <c r="G6" s="60" t="s">
        <v>49</v>
      </c>
      <c r="H6" s="60"/>
      <c r="I6" s="60"/>
      <c r="J6" s="60"/>
    </row>
    <row r="7" spans="1:43" s="29" customFormat="1" ht="78" customHeight="1" x14ac:dyDescent="0.25">
      <c r="A7" s="68"/>
      <c r="B7" s="69"/>
      <c r="C7" s="74"/>
      <c r="D7" s="75"/>
      <c r="E7" s="22">
        <v>2</v>
      </c>
      <c r="F7" s="22" t="s">
        <v>107</v>
      </c>
      <c r="G7" s="61" t="s">
        <v>106</v>
      </c>
      <c r="H7" s="61"/>
      <c r="I7" s="61"/>
      <c r="J7" s="61"/>
    </row>
    <row r="8" spans="1:43" s="29" customFormat="1" x14ac:dyDescent="0.25">
      <c r="A8" s="70"/>
      <c r="B8" s="71"/>
      <c r="C8" s="76"/>
      <c r="D8" s="77"/>
      <c r="E8" s="31"/>
      <c r="F8" s="31"/>
      <c r="G8" s="61"/>
      <c r="H8" s="61"/>
      <c r="I8" s="61"/>
      <c r="J8" s="61"/>
    </row>
    <row r="9" spans="1:43" s="29" customFormat="1" x14ac:dyDescent="0.25"/>
    <row r="10" spans="1:43" ht="14.45" customHeight="1" x14ac:dyDescent="0.25">
      <c r="A10" s="56" t="s">
        <v>4</v>
      </c>
      <c r="B10" s="56"/>
      <c r="C10" s="56" t="s">
        <v>30</v>
      </c>
      <c r="D10" s="56"/>
      <c r="E10" s="56"/>
      <c r="F10" s="65" t="s">
        <v>5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56" t="s">
        <v>32</v>
      </c>
      <c r="R10" s="56"/>
      <c r="S10" s="56"/>
      <c r="T10" s="80" t="s">
        <v>37</v>
      </c>
      <c r="U10" s="81"/>
      <c r="V10" s="81"/>
      <c r="W10" s="81"/>
      <c r="X10" s="82"/>
      <c r="Y10" s="86" t="s">
        <v>38</v>
      </c>
      <c r="Z10" s="87"/>
      <c r="AA10" s="87"/>
      <c r="AB10" s="87"/>
      <c r="AC10" s="88"/>
      <c r="AD10" s="92" t="s">
        <v>39</v>
      </c>
      <c r="AE10" s="93"/>
      <c r="AF10" s="93"/>
      <c r="AG10" s="93"/>
      <c r="AH10" s="94"/>
      <c r="AI10" s="98" t="s">
        <v>40</v>
      </c>
      <c r="AJ10" s="99"/>
      <c r="AK10" s="99"/>
      <c r="AL10" s="99"/>
      <c r="AM10" s="100"/>
      <c r="AN10" s="104" t="s">
        <v>41</v>
      </c>
      <c r="AO10" s="105"/>
      <c r="AP10" s="105"/>
      <c r="AQ10" s="106"/>
    </row>
    <row r="11" spans="1:43" ht="14.45" customHeight="1" x14ac:dyDescent="0.25">
      <c r="A11" s="56"/>
      <c r="B11" s="56"/>
      <c r="C11" s="56"/>
      <c r="D11" s="56"/>
      <c r="E11" s="56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56"/>
      <c r="R11" s="56"/>
      <c r="S11" s="56"/>
      <c r="T11" s="83"/>
      <c r="U11" s="84"/>
      <c r="V11" s="84"/>
      <c r="W11" s="84"/>
      <c r="X11" s="85"/>
      <c r="Y11" s="89"/>
      <c r="Z11" s="90"/>
      <c r="AA11" s="90"/>
      <c r="AB11" s="90"/>
      <c r="AC11" s="91"/>
      <c r="AD11" s="95"/>
      <c r="AE11" s="96"/>
      <c r="AF11" s="96"/>
      <c r="AG11" s="96"/>
      <c r="AH11" s="97"/>
      <c r="AI11" s="101"/>
      <c r="AJ11" s="102"/>
      <c r="AK11" s="102"/>
      <c r="AL11" s="102"/>
      <c r="AM11" s="103"/>
      <c r="AN11" s="107"/>
      <c r="AO11" s="108"/>
      <c r="AP11" s="108"/>
      <c r="AQ11" s="109"/>
    </row>
    <row r="12" spans="1:43" ht="45" x14ac:dyDescent="0.25">
      <c r="A12" s="2" t="s">
        <v>19</v>
      </c>
      <c r="B12" s="2" t="s">
        <v>6</v>
      </c>
      <c r="C12" s="2" t="s">
        <v>29</v>
      </c>
      <c r="D12" s="2" t="s">
        <v>23</v>
      </c>
      <c r="E12" s="2" t="s">
        <v>7</v>
      </c>
      <c r="F12" s="20" t="s">
        <v>8</v>
      </c>
      <c r="G12" s="20" t="s">
        <v>24</v>
      </c>
      <c r="H12" s="20" t="s">
        <v>25</v>
      </c>
      <c r="I12" s="20" t="s">
        <v>26</v>
      </c>
      <c r="J12" s="20" t="s">
        <v>9</v>
      </c>
      <c r="K12" s="20" t="s">
        <v>10</v>
      </c>
      <c r="L12" s="20" t="s">
        <v>11</v>
      </c>
      <c r="M12" s="20" t="s">
        <v>12</v>
      </c>
      <c r="N12" s="20" t="s">
        <v>13</v>
      </c>
      <c r="O12" s="20" t="s">
        <v>27</v>
      </c>
      <c r="P12" s="20" t="s">
        <v>14</v>
      </c>
      <c r="Q12" s="2" t="s">
        <v>20</v>
      </c>
      <c r="R12" s="2" t="s">
        <v>15</v>
      </c>
      <c r="S12" s="2" t="s">
        <v>31</v>
      </c>
      <c r="T12" s="3" t="s">
        <v>16</v>
      </c>
      <c r="U12" s="3" t="s">
        <v>17</v>
      </c>
      <c r="V12" s="3" t="s">
        <v>28</v>
      </c>
      <c r="W12" s="3" t="s">
        <v>18</v>
      </c>
      <c r="X12" s="3" t="s">
        <v>36</v>
      </c>
      <c r="Y12" s="23" t="s">
        <v>16</v>
      </c>
      <c r="Z12" s="23" t="s">
        <v>17</v>
      </c>
      <c r="AA12" s="23" t="s">
        <v>28</v>
      </c>
      <c r="AB12" s="23" t="s">
        <v>18</v>
      </c>
      <c r="AC12" s="23" t="s">
        <v>36</v>
      </c>
      <c r="AD12" s="24" t="s">
        <v>16</v>
      </c>
      <c r="AE12" s="24" t="s">
        <v>17</v>
      </c>
      <c r="AF12" s="24" t="s">
        <v>28</v>
      </c>
      <c r="AG12" s="24" t="s">
        <v>18</v>
      </c>
      <c r="AH12" s="24" t="s">
        <v>36</v>
      </c>
      <c r="AI12" s="25" t="s">
        <v>16</v>
      </c>
      <c r="AJ12" s="25" t="s">
        <v>17</v>
      </c>
      <c r="AK12" s="25" t="s">
        <v>28</v>
      </c>
      <c r="AL12" s="25" t="s">
        <v>18</v>
      </c>
      <c r="AM12" s="25" t="s">
        <v>36</v>
      </c>
      <c r="AN12" s="4" t="s">
        <v>16</v>
      </c>
      <c r="AO12" s="4" t="s">
        <v>17</v>
      </c>
      <c r="AP12" s="4" t="s">
        <v>28</v>
      </c>
      <c r="AQ12" s="4" t="s">
        <v>18</v>
      </c>
    </row>
    <row r="13" spans="1:43" s="28" customFormat="1" ht="105" x14ac:dyDescent="0.25">
      <c r="A13" s="32">
        <v>7</v>
      </c>
      <c r="B13" s="32" t="s">
        <v>50</v>
      </c>
      <c r="C13" s="22">
        <v>1</v>
      </c>
      <c r="D13" s="33" t="s">
        <v>51</v>
      </c>
      <c r="E13" s="34" t="s">
        <v>33</v>
      </c>
      <c r="F13" s="32" t="s">
        <v>52</v>
      </c>
      <c r="G13" s="32" t="s">
        <v>53</v>
      </c>
      <c r="H13" s="35" t="s">
        <v>54</v>
      </c>
      <c r="I13" s="34" t="s">
        <v>55</v>
      </c>
      <c r="J13" s="32" t="s">
        <v>56</v>
      </c>
      <c r="K13" s="36">
        <v>1</v>
      </c>
      <c r="L13" s="36">
        <v>1</v>
      </c>
      <c r="M13" s="36">
        <v>1</v>
      </c>
      <c r="N13" s="36">
        <v>1</v>
      </c>
      <c r="O13" s="37">
        <v>1</v>
      </c>
      <c r="P13" s="34" t="s">
        <v>57</v>
      </c>
      <c r="Q13" s="32" t="s">
        <v>58</v>
      </c>
      <c r="R13" s="32" t="s">
        <v>58</v>
      </c>
      <c r="S13" s="32" t="s">
        <v>59</v>
      </c>
      <c r="T13" s="27">
        <f t="shared" ref="T13:T17" si="0">K13</f>
        <v>1</v>
      </c>
      <c r="U13" s="21"/>
      <c r="V13" s="21">
        <f>IF(U13/T13&gt;100%,100%,U13/T13)</f>
        <v>0</v>
      </c>
      <c r="W13" s="21"/>
      <c r="X13" s="21"/>
      <c r="Y13" s="27">
        <f t="shared" ref="Y13:Y17" si="1">L13</f>
        <v>1</v>
      </c>
      <c r="Z13" s="21"/>
      <c r="AA13" s="21">
        <f>IF(Z13/Y13&gt;100%,100%,Z13/Y13)</f>
        <v>0</v>
      </c>
      <c r="AB13" s="21"/>
      <c r="AC13" s="21"/>
      <c r="AD13" s="27">
        <f t="shared" ref="AD13:AD17" si="2">M13</f>
        <v>1</v>
      </c>
      <c r="AE13" s="21"/>
      <c r="AF13" s="21">
        <f>IF(AE13/AD13&gt;100%,100%,AE13/AD13)</f>
        <v>0</v>
      </c>
      <c r="AG13" s="21"/>
      <c r="AH13" s="21"/>
      <c r="AI13" s="27">
        <f t="shared" ref="AI13:AI17" si="3">N13</f>
        <v>1</v>
      </c>
      <c r="AJ13" s="21"/>
      <c r="AK13" s="21">
        <f>IF(AJ13/AI13&gt;100%,100%,AJ13/AI13)</f>
        <v>0</v>
      </c>
      <c r="AL13" s="21"/>
      <c r="AM13" s="21"/>
      <c r="AN13" s="21">
        <f t="shared" ref="AN13:AN17" si="4">O13</f>
        <v>1</v>
      </c>
      <c r="AO13" s="21"/>
      <c r="AP13" s="21">
        <f>IF(AO13/AN13&gt;100%,100%,AO13/AN13)</f>
        <v>0</v>
      </c>
      <c r="AQ13" s="21"/>
    </row>
    <row r="14" spans="1:43" s="28" customFormat="1" ht="105" x14ac:dyDescent="0.25">
      <c r="A14" s="32">
        <v>7</v>
      </c>
      <c r="B14" s="32" t="s">
        <v>50</v>
      </c>
      <c r="C14" s="22">
        <v>2</v>
      </c>
      <c r="D14" s="33" t="s">
        <v>60</v>
      </c>
      <c r="E14" s="32" t="s">
        <v>33</v>
      </c>
      <c r="F14" s="38" t="s">
        <v>61</v>
      </c>
      <c r="G14" s="39" t="s">
        <v>62</v>
      </c>
      <c r="H14" s="35" t="s">
        <v>54</v>
      </c>
      <c r="I14" s="32" t="s">
        <v>63</v>
      </c>
      <c r="J14" s="39" t="s">
        <v>64</v>
      </c>
      <c r="K14" s="36">
        <v>0.25</v>
      </c>
      <c r="L14" s="36">
        <v>0.25</v>
      </c>
      <c r="M14" s="36">
        <v>0.25</v>
      </c>
      <c r="N14" s="36">
        <v>0.25</v>
      </c>
      <c r="O14" s="40">
        <v>1</v>
      </c>
      <c r="P14" s="32" t="s">
        <v>57</v>
      </c>
      <c r="Q14" s="39" t="s">
        <v>65</v>
      </c>
      <c r="R14" s="39" t="s">
        <v>65</v>
      </c>
      <c r="S14" s="39" t="s">
        <v>59</v>
      </c>
      <c r="T14" s="27">
        <f t="shared" si="0"/>
        <v>0.25</v>
      </c>
      <c r="U14" s="21"/>
      <c r="V14" s="21">
        <f t="shared" ref="V14:V21" si="5">IF(U14/T14&gt;100%,100%,U14/T14)</f>
        <v>0</v>
      </c>
      <c r="W14" s="21"/>
      <c r="X14" s="21"/>
      <c r="Y14" s="27">
        <f t="shared" si="1"/>
        <v>0.25</v>
      </c>
      <c r="Z14" s="21"/>
      <c r="AA14" s="21">
        <f t="shared" ref="AA14:AA21" si="6">IF(Z14/Y14&gt;100%,100%,Z14/Y14)</f>
        <v>0</v>
      </c>
      <c r="AB14" s="21"/>
      <c r="AC14" s="21"/>
      <c r="AD14" s="27">
        <f t="shared" si="2"/>
        <v>0.25</v>
      </c>
      <c r="AE14" s="21"/>
      <c r="AF14" s="21">
        <f t="shared" ref="AF14:AF21" si="7">IF(AE14/AD14&gt;100%,100%,AE14/AD14)</f>
        <v>0</v>
      </c>
      <c r="AG14" s="21"/>
      <c r="AH14" s="21"/>
      <c r="AI14" s="27">
        <f t="shared" si="3"/>
        <v>0.25</v>
      </c>
      <c r="AJ14" s="21"/>
      <c r="AK14" s="21">
        <f t="shared" ref="AK14:AK21" si="8">IF(AJ14/AI14&gt;100%,100%,AJ14/AI14)</f>
        <v>0</v>
      </c>
      <c r="AL14" s="21"/>
      <c r="AM14" s="21"/>
      <c r="AN14" s="21">
        <f t="shared" si="4"/>
        <v>1</v>
      </c>
      <c r="AO14" s="21"/>
      <c r="AP14" s="21">
        <f t="shared" ref="AP14:AP21" si="9">IF(AO14/AN14&gt;100%,100%,AO14/AN14)</f>
        <v>0</v>
      </c>
      <c r="AQ14" s="21"/>
    </row>
    <row r="15" spans="1:43" s="28" customFormat="1" ht="105" x14ac:dyDescent="0.25">
      <c r="A15" s="32">
        <v>7</v>
      </c>
      <c r="B15" s="32" t="s">
        <v>50</v>
      </c>
      <c r="C15" s="22">
        <v>3</v>
      </c>
      <c r="D15" s="33" t="s">
        <v>66</v>
      </c>
      <c r="E15" s="34" t="s">
        <v>67</v>
      </c>
      <c r="F15" s="34" t="s">
        <v>68</v>
      </c>
      <c r="G15" s="34" t="s">
        <v>69</v>
      </c>
      <c r="H15" s="34" t="s">
        <v>54</v>
      </c>
      <c r="I15" s="34" t="s">
        <v>55</v>
      </c>
      <c r="J15" s="34" t="s">
        <v>70</v>
      </c>
      <c r="K15" s="36">
        <v>0.5</v>
      </c>
      <c r="L15" s="36">
        <v>0.5</v>
      </c>
      <c r="M15" s="36">
        <v>0.5</v>
      </c>
      <c r="N15" s="36">
        <v>0.5</v>
      </c>
      <c r="O15" s="37">
        <v>0.5</v>
      </c>
      <c r="P15" s="32" t="s">
        <v>57</v>
      </c>
      <c r="Q15" s="34" t="s">
        <v>71</v>
      </c>
      <c r="R15" s="34" t="s">
        <v>72</v>
      </c>
      <c r="S15" s="39" t="s">
        <v>59</v>
      </c>
      <c r="T15" s="27">
        <f t="shared" si="0"/>
        <v>0.5</v>
      </c>
      <c r="U15" s="21"/>
      <c r="V15" s="21">
        <f t="shared" si="5"/>
        <v>0</v>
      </c>
      <c r="W15" s="21"/>
      <c r="X15" s="21"/>
      <c r="Y15" s="27">
        <f t="shared" si="1"/>
        <v>0.5</v>
      </c>
      <c r="Z15" s="21"/>
      <c r="AA15" s="21">
        <f t="shared" si="6"/>
        <v>0</v>
      </c>
      <c r="AB15" s="21"/>
      <c r="AC15" s="21"/>
      <c r="AD15" s="27">
        <f t="shared" si="2"/>
        <v>0.5</v>
      </c>
      <c r="AE15" s="21"/>
      <c r="AF15" s="21">
        <f t="shared" si="7"/>
        <v>0</v>
      </c>
      <c r="AG15" s="21"/>
      <c r="AH15" s="21"/>
      <c r="AI15" s="27">
        <f t="shared" si="3"/>
        <v>0.5</v>
      </c>
      <c r="AJ15" s="21"/>
      <c r="AK15" s="21">
        <f t="shared" si="8"/>
        <v>0</v>
      </c>
      <c r="AL15" s="21"/>
      <c r="AM15" s="21"/>
      <c r="AN15" s="21">
        <f t="shared" si="4"/>
        <v>0.5</v>
      </c>
      <c r="AO15" s="21"/>
      <c r="AP15" s="21">
        <f t="shared" si="9"/>
        <v>0</v>
      </c>
      <c r="AQ15" s="21"/>
    </row>
    <row r="16" spans="1:43" s="28" customFormat="1" ht="105" x14ac:dyDescent="0.25">
      <c r="A16" s="32">
        <v>7</v>
      </c>
      <c r="B16" s="32" t="s">
        <v>50</v>
      </c>
      <c r="C16" s="22">
        <v>4</v>
      </c>
      <c r="D16" s="33" t="s">
        <v>73</v>
      </c>
      <c r="E16" s="34" t="s">
        <v>33</v>
      </c>
      <c r="F16" s="34" t="s">
        <v>74</v>
      </c>
      <c r="G16" s="34" t="s">
        <v>75</v>
      </c>
      <c r="H16" s="41" t="s">
        <v>54</v>
      </c>
      <c r="I16" s="34" t="s">
        <v>63</v>
      </c>
      <c r="J16" s="34" t="s">
        <v>76</v>
      </c>
      <c r="K16" s="42">
        <v>1</v>
      </c>
      <c r="L16" s="43" t="s">
        <v>77</v>
      </c>
      <c r="M16" s="43" t="s">
        <v>77</v>
      </c>
      <c r="N16" s="43" t="s">
        <v>77</v>
      </c>
      <c r="O16" s="44">
        <f t="shared" ref="O16" si="10">SUM(K16:N16)</f>
        <v>1</v>
      </c>
      <c r="P16" s="34" t="s">
        <v>57</v>
      </c>
      <c r="Q16" s="34" t="s">
        <v>78</v>
      </c>
      <c r="R16" s="34" t="s">
        <v>78</v>
      </c>
      <c r="S16" s="32" t="s">
        <v>59</v>
      </c>
      <c r="T16" s="27">
        <f t="shared" si="0"/>
        <v>1</v>
      </c>
      <c r="U16" s="21"/>
      <c r="V16" s="21">
        <f t="shared" si="5"/>
        <v>0</v>
      </c>
      <c r="W16" s="21"/>
      <c r="X16" s="21"/>
      <c r="Y16" s="27" t="str">
        <f t="shared" si="1"/>
        <v>No programada</v>
      </c>
      <c r="Z16" s="21"/>
      <c r="AA16" s="21" t="e">
        <f t="shared" si="6"/>
        <v>#VALUE!</v>
      </c>
      <c r="AB16" s="21"/>
      <c r="AC16" s="21"/>
      <c r="AD16" s="27" t="str">
        <f t="shared" si="2"/>
        <v>No programada</v>
      </c>
      <c r="AE16" s="21"/>
      <c r="AF16" s="21" t="e">
        <f t="shared" si="7"/>
        <v>#VALUE!</v>
      </c>
      <c r="AG16" s="21"/>
      <c r="AH16" s="21"/>
      <c r="AI16" s="27" t="str">
        <f t="shared" si="3"/>
        <v>No programada</v>
      </c>
      <c r="AJ16" s="21"/>
      <c r="AK16" s="21" t="e">
        <f t="shared" si="8"/>
        <v>#VALUE!</v>
      </c>
      <c r="AL16" s="21"/>
      <c r="AM16" s="21"/>
      <c r="AN16" s="21">
        <f t="shared" si="4"/>
        <v>1</v>
      </c>
      <c r="AO16" s="21"/>
      <c r="AP16" s="21">
        <f t="shared" si="9"/>
        <v>0</v>
      </c>
      <c r="AQ16" s="21"/>
    </row>
    <row r="17" spans="1:43" s="28" customFormat="1" ht="105" x14ac:dyDescent="0.25">
      <c r="A17" s="32">
        <v>7</v>
      </c>
      <c r="B17" s="32" t="s">
        <v>50</v>
      </c>
      <c r="C17" s="22">
        <v>5</v>
      </c>
      <c r="D17" s="33" t="s">
        <v>79</v>
      </c>
      <c r="E17" s="34" t="s">
        <v>67</v>
      </c>
      <c r="F17" s="34" t="s">
        <v>80</v>
      </c>
      <c r="G17" s="34" t="s">
        <v>81</v>
      </c>
      <c r="H17" s="41" t="s">
        <v>54</v>
      </c>
      <c r="I17" s="34" t="s">
        <v>55</v>
      </c>
      <c r="J17" s="34" t="s">
        <v>82</v>
      </c>
      <c r="K17" s="45">
        <v>0.8</v>
      </c>
      <c r="L17" s="45">
        <v>0.8</v>
      </c>
      <c r="M17" s="45">
        <v>0.8</v>
      </c>
      <c r="N17" s="45">
        <v>0.8</v>
      </c>
      <c r="O17" s="37">
        <v>0.8</v>
      </c>
      <c r="P17" s="34" t="s">
        <v>57</v>
      </c>
      <c r="Q17" s="34" t="s">
        <v>83</v>
      </c>
      <c r="R17" s="39" t="s">
        <v>84</v>
      </c>
      <c r="S17" s="39" t="s">
        <v>59</v>
      </c>
      <c r="T17" s="27">
        <f t="shared" si="0"/>
        <v>0.8</v>
      </c>
      <c r="U17" s="21"/>
      <c r="V17" s="21">
        <f t="shared" si="5"/>
        <v>0</v>
      </c>
      <c r="W17" s="21"/>
      <c r="X17" s="21"/>
      <c r="Y17" s="27">
        <f t="shared" si="1"/>
        <v>0.8</v>
      </c>
      <c r="Z17" s="21"/>
      <c r="AA17" s="21">
        <f t="shared" si="6"/>
        <v>0</v>
      </c>
      <c r="AB17" s="21"/>
      <c r="AC17" s="21"/>
      <c r="AD17" s="27">
        <f t="shared" si="2"/>
        <v>0.8</v>
      </c>
      <c r="AE17" s="21"/>
      <c r="AF17" s="21">
        <f t="shared" si="7"/>
        <v>0</v>
      </c>
      <c r="AG17" s="21"/>
      <c r="AH17" s="21"/>
      <c r="AI17" s="27">
        <f t="shared" si="3"/>
        <v>0.8</v>
      </c>
      <c r="AJ17" s="21"/>
      <c r="AK17" s="21">
        <f t="shared" si="8"/>
        <v>0</v>
      </c>
      <c r="AL17" s="21"/>
      <c r="AM17" s="21"/>
      <c r="AN17" s="21">
        <f t="shared" si="4"/>
        <v>0.8</v>
      </c>
      <c r="AO17" s="21"/>
      <c r="AP17" s="21">
        <f t="shared" si="9"/>
        <v>0</v>
      </c>
      <c r="AQ17" s="21"/>
    </row>
    <row r="18" spans="1:43" s="5" customFormat="1" ht="15.75" x14ac:dyDescent="0.25">
      <c r="A18" s="10"/>
      <c r="B18" s="10"/>
      <c r="C18" s="10"/>
      <c r="D18" s="13" t="s">
        <v>42</v>
      </c>
      <c r="E18" s="10"/>
      <c r="F18" s="10"/>
      <c r="G18" s="10"/>
      <c r="H18" s="10"/>
      <c r="I18" s="10"/>
      <c r="J18" s="10"/>
      <c r="K18" s="15"/>
      <c r="L18" s="15"/>
      <c r="M18" s="15"/>
      <c r="N18" s="15"/>
      <c r="O18" s="15"/>
      <c r="P18" s="10"/>
      <c r="Q18" s="10"/>
      <c r="R18" s="10"/>
      <c r="S18" s="10"/>
      <c r="T18" s="15"/>
      <c r="U18" s="15"/>
      <c r="V18" s="15">
        <f>AVERAGE(V13:V17)*80%</f>
        <v>0</v>
      </c>
      <c r="W18" s="15"/>
      <c r="X18" s="15"/>
      <c r="Y18" s="15"/>
      <c r="Z18" s="15"/>
      <c r="AA18" s="15" t="e">
        <f>AVERAGE(AA13:AA17)*80%</f>
        <v>#VALUE!</v>
      </c>
      <c r="AB18" s="15"/>
      <c r="AC18" s="15"/>
      <c r="AD18" s="15"/>
      <c r="AE18" s="15"/>
      <c r="AF18" s="15" t="e">
        <f>AVERAGE(AF13:AF17)*80%</f>
        <v>#VALUE!</v>
      </c>
      <c r="AG18" s="15"/>
      <c r="AH18" s="15"/>
      <c r="AI18" s="15"/>
      <c r="AJ18" s="15"/>
      <c r="AK18" s="15" t="e">
        <f>AVERAGE(AK13:AK17)*80%</f>
        <v>#VALUE!</v>
      </c>
      <c r="AL18" s="10"/>
      <c r="AM18" s="10"/>
      <c r="AN18" s="16"/>
      <c r="AO18" s="16"/>
      <c r="AP18" s="15">
        <f>AVERAGE(AP13:AP17)*80%</f>
        <v>0</v>
      </c>
      <c r="AQ18" s="10"/>
    </row>
    <row r="19" spans="1:43" s="28" customFormat="1" ht="105" x14ac:dyDescent="0.25">
      <c r="A19" s="46">
        <v>7</v>
      </c>
      <c r="B19" s="46" t="s">
        <v>50</v>
      </c>
      <c r="C19" s="47" t="s">
        <v>85</v>
      </c>
      <c r="D19" s="46" t="s">
        <v>86</v>
      </c>
      <c r="E19" s="46" t="s">
        <v>35</v>
      </c>
      <c r="F19" s="46" t="s">
        <v>87</v>
      </c>
      <c r="G19" s="46" t="s">
        <v>88</v>
      </c>
      <c r="H19" s="46" t="s">
        <v>89</v>
      </c>
      <c r="I19" s="48" t="s">
        <v>55</v>
      </c>
      <c r="J19" s="46" t="s">
        <v>87</v>
      </c>
      <c r="K19" s="49" t="s">
        <v>77</v>
      </c>
      <c r="L19" s="50">
        <v>0.8</v>
      </c>
      <c r="M19" s="49" t="s">
        <v>77</v>
      </c>
      <c r="N19" s="50">
        <v>0.8</v>
      </c>
      <c r="O19" s="51">
        <v>0.8</v>
      </c>
      <c r="P19" s="46" t="s">
        <v>57</v>
      </c>
      <c r="Q19" s="46" t="s">
        <v>90</v>
      </c>
      <c r="R19" s="46" t="s">
        <v>91</v>
      </c>
      <c r="S19" s="52" t="s">
        <v>92</v>
      </c>
      <c r="T19" s="27" t="str">
        <f>K19</f>
        <v>No programada</v>
      </c>
      <c r="U19" s="26"/>
      <c r="V19" s="21" t="e">
        <f t="shared" si="5"/>
        <v>#VALUE!</v>
      </c>
      <c r="W19" s="26"/>
      <c r="X19" s="26"/>
      <c r="Y19" s="27">
        <f>L19</f>
        <v>0.8</v>
      </c>
      <c r="Z19" s="26"/>
      <c r="AA19" s="21">
        <f t="shared" si="6"/>
        <v>0</v>
      </c>
      <c r="AB19" s="26"/>
      <c r="AC19" s="26"/>
      <c r="AD19" s="27" t="str">
        <f>M19</f>
        <v>No programada</v>
      </c>
      <c r="AE19" s="26"/>
      <c r="AF19" s="21" t="e">
        <f t="shared" si="7"/>
        <v>#VALUE!</v>
      </c>
      <c r="AG19" s="26"/>
      <c r="AH19" s="26"/>
      <c r="AI19" s="27">
        <f>N19</f>
        <v>0.8</v>
      </c>
      <c r="AJ19" s="26"/>
      <c r="AK19" s="21">
        <f t="shared" si="8"/>
        <v>0</v>
      </c>
      <c r="AL19" s="26"/>
      <c r="AM19" s="26"/>
      <c r="AN19" s="21">
        <f>O19</f>
        <v>0.8</v>
      </c>
      <c r="AO19" s="26"/>
      <c r="AP19" s="21">
        <f t="shared" si="9"/>
        <v>0</v>
      </c>
      <c r="AQ19" s="26"/>
    </row>
    <row r="20" spans="1:43" s="28" customFormat="1" ht="105" x14ac:dyDescent="0.25">
      <c r="A20" s="46">
        <v>7</v>
      </c>
      <c r="B20" s="46" t="s">
        <v>50</v>
      </c>
      <c r="C20" s="47" t="s">
        <v>93</v>
      </c>
      <c r="D20" s="46" t="s">
        <v>94</v>
      </c>
      <c r="E20" s="46" t="s">
        <v>35</v>
      </c>
      <c r="F20" s="46" t="s">
        <v>95</v>
      </c>
      <c r="G20" s="46" t="s">
        <v>96</v>
      </c>
      <c r="H20" s="46" t="s">
        <v>97</v>
      </c>
      <c r="I20" s="48" t="s">
        <v>63</v>
      </c>
      <c r="J20" s="46" t="s">
        <v>95</v>
      </c>
      <c r="K20" s="50">
        <v>0</v>
      </c>
      <c r="L20" s="50">
        <v>0.25</v>
      </c>
      <c r="M20" s="50">
        <v>0.65</v>
      </c>
      <c r="N20" s="50">
        <v>0.1</v>
      </c>
      <c r="O20" s="51">
        <v>1</v>
      </c>
      <c r="P20" s="46" t="s">
        <v>57</v>
      </c>
      <c r="Q20" s="46" t="s">
        <v>98</v>
      </c>
      <c r="R20" s="52" t="s">
        <v>99</v>
      </c>
      <c r="S20" s="52" t="s">
        <v>92</v>
      </c>
      <c r="T20" s="27">
        <f>K20</f>
        <v>0</v>
      </c>
      <c r="U20" s="26"/>
      <c r="V20" s="21" t="e">
        <f t="shared" si="5"/>
        <v>#DIV/0!</v>
      </c>
      <c r="W20" s="26"/>
      <c r="X20" s="26"/>
      <c r="Y20" s="27">
        <f>L20</f>
        <v>0.25</v>
      </c>
      <c r="Z20" s="26"/>
      <c r="AA20" s="21">
        <f t="shared" si="6"/>
        <v>0</v>
      </c>
      <c r="AB20" s="26"/>
      <c r="AC20" s="26"/>
      <c r="AD20" s="27">
        <f>M20</f>
        <v>0.65</v>
      </c>
      <c r="AE20" s="26"/>
      <c r="AF20" s="21">
        <f t="shared" si="7"/>
        <v>0</v>
      </c>
      <c r="AG20" s="26"/>
      <c r="AH20" s="26"/>
      <c r="AI20" s="27">
        <f>N20</f>
        <v>0.1</v>
      </c>
      <c r="AJ20" s="26"/>
      <c r="AK20" s="21">
        <f t="shared" si="8"/>
        <v>0</v>
      </c>
      <c r="AL20" s="26"/>
      <c r="AM20" s="26"/>
      <c r="AN20" s="21">
        <f>O20</f>
        <v>1</v>
      </c>
      <c r="AO20" s="26"/>
      <c r="AP20" s="21">
        <f t="shared" si="9"/>
        <v>0</v>
      </c>
      <c r="AQ20" s="26"/>
    </row>
    <row r="21" spans="1:43" s="28" customFormat="1" ht="120" x14ac:dyDescent="0.25">
      <c r="A21" s="53">
        <v>7</v>
      </c>
      <c r="B21" s="54" t="s">
        <v>50</v>
      </c>
      <c r="C21" s="53" t="s">
        <v>100</v>
      </c>
      <c r="D21" s="54" t="s">
        <v>101</v>
      </c>
      <c r="E21" s="54" t="s">
        <v>35</v>
      </c>
      <c r="F21" s="54" t="s">
        <v>102</v>
      </c>
      <c r="G21" s="54" t="s">
        <v>103</v>
      </c>
      <c r="H21" s="53" t="s">
        <v>54</v>
      </c>
      <c r="I21" s="55" t="s">
        <v>63</v>
      </c>
      <c r="J21" s="54" t="s">
        <v>102</v>
      </c>
      <c r="K21" s="55">
        <v>0</v>
      </c>
      <c r="L21" s="55">
        <v>1</v>
      </c>
      <c r="M21" s="55">
        <v>1</v>
      </c>
      <c r="N21" s="55">
        <v>0</v>
      </c>
      <c r="O21" s="55">
        <v>2</v>
      </c>
      <c r="P21" s="54" t="s">
        <v>57</v>
      </c>
      <c r="Q21" s="54" t="s">
        <v>104</v>
      </c>
      <c r="R21" s="54" t="s">
        <v>104</v>
      </c>
      <c r="S21" s="54" t="s">
        <v>105</v>
      </c>
      <c r="T21" s="27">
        <f>K21</f>
        <v>0</v>
      </c>
      <c r="U21" s="26"/>
      <c r="V21" s="21" t="e">
        <f t="shared" si="5"/>
        <v>#DIV/0!</v>
      </c>
      <c r="W21" s="26"/>
      <c r="X21" s="26"/>
      <c r="Y21" s="27">
        <f>L21</f>
        <v>1</v>
      </c>
      <c r="Z21" s="26"/>
      <c r="AA21" s="21">
        <f t="shared" si="6"/>
        <v>0</v>
      </c>
      <c r="AB21" s="26"/>
      <c r="AC21" s="26"/>
      <c r="AD21" s="27">
        <f>M21</f>
        <v>1</v>
      </c>
      <c r="AE21" s="26"/>
      <c r="AF21" s="21">
        <f t="shared" si="7"/>
        <v>0</v>
      </c>
      <c r="AG21" s="26"/>
      <c r="AH21" s="26"/>
      <c r="AI21" s="27">
        <f>N21</f>
        <v>0</v>
      </c>
      <c r="AJ21" s="26"/>
      <c r="AK21" s="21" t="e">
        <f t="shared" si="8"/>
        <v>#DIV/0!</v>
      </c>
      <c r="AL21" s="26"/>
      <c r="AM21" s="26"/>
      <c r="AN21" s="21">
        <f>O21</f>
        <v>2</v>
      </c>
      <c r="AO21" s="26"/>
      <c r="AP21" s="21">
        <f t="shared" si="9"/>
        <v>0</v>
      </c>
      <c r="AQ21" s="26"/>
    </row>
    <row r="22" spans="1:43" s="5" customFormat="1" ht="15.75" x14ac:dyDescent="0.25">
      <c r="A22" s="10"/>
      <c r="B22" s="10"/>
      <c r="C22" s="10"/>
      <c r="D22" s="11" t="s">
        <v>21</v>
      </c>
      <c r="E22" s="11"/>
      <c r="F22" s="11"/>
      <c r="G22" s="11"/>
      <c r="H22" s="11"/>
      <c r="I22" s="11"/>
      <c r="J22" s="11"/>
      <c r="K22" s="12"/>
      <c r="L22" s="12"/>
      <c r="M22" s="12"/>
      <c r="N22" s="12"/>
      <c r="O22" s="12"/>
      <c r="P22" s="11"/>
      <c r="Q22" s="10"/>
      <c r="R22" s="10"/>
      <c r="S22" s="10"/>
      <c r="T22" s="12"/>
      <c r="U22" s="12"/>
      <c r="V22" s="14" t="e">
        <f>AVERAGE(V19:V21)*20%</f>
        <v>#VALUE!</v>
      </c>
      <c r="W22" s="10"/>
      <c r="X22" s="10"/>
      <c r="Y22" s="12"/>
      <c r="Z22" s="12"/>
      <c r="AA22" s="14">
        <f>AVERAGE(AA19:AA21)*20%</f>
        <v>0</v>
      </c>
      <c r="AB22" s="10"/>
      <c r="AC22" s="10"/>
      <c r="AD22" s="12"/>
      <c r="AE22" s="12"/>
      <c r="AF22" s="14" t="e">
        <f>AVERAGE(AF19:AF21)*20%</f>
        <v>#VALUE!</v>
      </c>
      <c r="AG22" s="10"/>
      <c r="AH22" s="10"/>
      <c r="AI22" s="12"/>
      <c r="AJ22" s="12"/>
      <c r="AK22" s="14" t="e">
        <f>AVERAGE(AK19:AK21)*20%</f>
        <v>#DIV/0!</v>
      </c>
      <c r="AL22" s="10"/>
      <c r="AM22" s="10"/>
      <c r="AN22" s="17"/>
      <c r="AO22" s="17"/>
      <c r="AP22" s="14">
        <f>AVERAGE(AP19:AP21)*20%</f>
        <v>0</v>
      </c>
      <c r="AQ22" s="10"/>
    </row>
    <row r="23" spans="1:43" s="9" customFormat="1" ht="18.75" x14ac:dyDescent="0.3">
      <c r="A23" s="6"/>
      <c r="B23" s="6"/>
      <c r="C23" s="6"/>
      <c r="D23" s="7" t="s">
        <v>22</v>
      </c>
      <c r="E23" s="6"/>
      <c r="F23" s="6"/>
      <c r="G23" s="6"/>
      <c r="H23" s="6"/>
      <c r="I23" s="6"/>
      <c r="J23" s="6"/>
      <c r="K23" s="8"/>
      <c r="L23" s="8"/>
      <c r="M23" s="8"/>
      <c r="N23" s="8"/>
      <c r="O23" s="8"/>
      <c r="P23" s="6"/>
      <c r="Q23" s="6"/>
      <c r="R23" s="6"/>
      <c r="S23" s="6"/>
      <c r="T23" s="8"/>
      <c r="U23" s="8"/>
      <c r="V23" s="19" t="e">
        <f>V18+V22</f>
        <v>#VALUE!</v>
      </c>
      <c r="W23" s="6"/>
      <c r="X23" s="6"/>
      <c r="Y23" s="8"/>
      <c r="Z23" s="8"/>
      <c r="AA23" s="19" t="e">
        <f>AA18+AA22</f>
        <v>#VALUE!</v>
      </c>
      <c r="AB23" s="6"/>
      <c r="AC23" s="6"/>
      <c r="AD23" s="8"/>
      <c r="AE23" s="8"/>
      <c r="AF23" s="19" t="e">
        <f>AF18+AF22</f>
        <v>#VALUE!</v>
      </c>
      <c r="AG23" s="6"/>
      <c r="AH23" s="6"/>
      <c r="AI23" s="8"/>
      <c r="AJ23" s="8"/>
      <c r="AK23" s="19" t="e">
        <f>AK18+AK22</f>
        <v>#VALUE!</v>
      </c>
      <c r="AL23" s="6"/>
      <c r="AM23" s="6"/>
      <c r="AN23" s="18"/>
      <c r="AO23" s="18"/>
      <c r="AP23" s="19">
        <f>AP18+AP22</f>
        <v>0</v>
      </c>
      <c r="AQ23" s="6"/>
    </row>
  </sheetData>
  <mergeCells count="19">
    <mergeCell ref="T10:X11"/>
    <mergeCell ref="Y10:AC11"/>
    <mergeCell ref="AD10:AH11"/>
    <mergeCell ref="AI10:AM11"/>
    <mergeCell ref="AN10:AQ11"/>
    <mergeCell ref="A10:B11"/>
    <mergeCell ref="A1:J1"/>
    <mergeCell ref="K1:O1"/>
    <mergeCell ref="C10:E11"/>
    <mergeCell ref="F10:P11"/>
    <mergeCell ref="A4:B8"/>
    <mergeCell ref="C4:D8"/>
    <mergeCell ref="A2:O2"/>
    <mergeCell ref="Q10:S11"/>
    <mergeCell ref="E4:J4"/>
    <mergeCell ref="G5:J5"/>
    <mergeCell ref="G6:J6"/>
    <mergeCell ref="G7:J7"/>
    <mergeCell ref="G8:J8"/>
  </mergeCells>
  <dataValidations count="1">
    <dataValidation allowBlank="1" showInputMessage="1" showErrorMessage="1" error="Escriba un texto " promptTitle="Cualquier contenido" sqref="E12 E3:E5 E8:E9" xr:uid="{AB2F453D-9BA8-4F99-93AD-20B9F2FA7BA6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9E76F605-6537-463A-8FDD-F1BFB46BF568}">
          <x14:formula1>
            <xm:f>Listas!$A$2:$A$4</xm:f>
          </x14:formula1>
          <xm:sqref>E10:E11 E18 E22:E1048576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BC16-EE94-42F6-8D1F-8473F6A8481E}">
  <dimension ref="A1:A4"/>
  <sheetViews>
    <sheetView workbookViewId="0"/>
  </sheetViews>
  <sheetFormatPr baseColWidth="10" defaultRowHeight="15" x14ac:dyDescent="0.25"/>
  <cols>
    <col min="1" max="1" width="34.5703125" bestFit="1" customWidth="1"/>
  </cols>
  <sheetData>
    <row r="1" spans="1:1" x14ac:dyDescent="0.25">
      <c r="A1" t="s">
        <v>7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C9A537-6340-403E-AE9D-33BDBA51B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4d1d2e24-7be0-47eb-a1db-99cc6d75caff"/>
  </ds:schemaRefs>
</ds:datastoreItem>
</file>

<file path=customXml/itemProps3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casas</dc:creator>
  <cp:lastModifiedBy>Camilo Bautista Beltran</cp:lastModifiedBy>
  <cp:lastPrinted>2022-01-29T00:54:05Z</cp:lastPrinted>
  <dcterms:created xsi:type="dcterms:W3CDTF">2021-01-25T18:44:53Z</dcterms:created>
  <dcterms:modified xsi:type="dcterms:W3CDTF">2023-03-27T21:51:10Z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