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OTROS DOCUMENTOS/IV TRIMESTRE NC/"/>
    </mc:Choice>
  </mc:AlternateContent>
  <xr:revisionPtr revIDLastSave="87" documentId="13_ncr:1_{07DB9F9E-D031-4341-9E6B-8FCA5B2A085D}" xr6:coauthVersionLast="47" xr6:coauthVersionMax="47" xr10:uidLastSave="{439BCA66-7B0C-482B-8F3A-5CDA0EAE195A}"/>
  <bookViews>
    <workbookView showSheetTabs="0" xWindow="-120" yWindow="-120" windowWidth="29040" windowHeight="15840" xr2:uid="{82425007-B10C-4B30-B14E-E133B79C6502}"/>
  </bookViews>
  <sheets>
    <sheet name="PLAN DE GESTION" sheetId="1" r:id="rId1"/>
    <sheet name="Hoja1" sheetId="2" state="hidden" r:id="rId2"/>
  </sheets>
  <externalReferences>
    <externalReference r:id="rId3"/>
  </externalReferences>
  <definedNames>
    <definedName name="_xlnm._FilterDatabase" localSheetId="0" hidden="1">'PLAN DE GESTION'!$A$16:$AR$29</definedName>
    <definedName name="Tipos">[1]TABLA!$G$2:$G$4</definedName>
  </definedNames>
  <calcPr calcId="191028"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8" i="1" l="1"/>
  <c r="AL29" i="1"/>
  <c r="AP26" i="1"/>
  <c r="AP25" i="1"/>
  <c r="AL24" i="1"/>
  <c r="AP22" i="1"/>
  <c r="AP23" i="1"/>
  <c r="AQ23" i="1"/>
  <c r="AA22" i="1"/>
  <c r="AJ27" i="1"/>
  <c r="AL27" i="1"/>
  <c r="AE27" i="1"/>
  <c r="Z27" i="1"/>
  <c r="U27" i="1"/>
  <c r="W27" i="1"/>
  <c r="W28" i="1"/>
  <c r="AO27" i="1"/>
  <c r="AQ27" i="1"/>
  <c r="AJ26" i="1"/>
  <c r="AL26" i="1"/>
  <c r="AE26" i="1"/>
  <c r="AG26" i="1"/>
  <c r="AG28" i="1"/>
  <c r="Z26" i="1"/>
  <c r="AB26" i="1"/>
  <c r="O26" i="1"/>
  <c r="AO26" i="1"/>
  <c r="AJ25" i="1"/>
  <c r="AL25" i="1"/>
  <c r="AE25" i="1"/>
  <c r="Z25" i="1"/>
  <c r="AB25" i="1"/>
  <c r="U25" i="1"/>
  <c r="O25" i="1"/>
  <c r="AO25" i="1"/>
  <c r="AQ25" i="1"/>
  <c r="AJ22" i="1"/>
  <c r="AL22" i="1"/>
  <c r="AE22" i="1"/>
  <c r="AG22" i="1"/>
  <c r="Z22" i="1"/>
  <c r="U22" i="1"/>
  <c r="W22" i="1"/>
  <c r="AO22" i="1"/>
  <c r="AJ21" i="1"/>
  <c r="AL21" i="1"/>
  <c r="AE21" i="1"/>
  <c r="AG21" i="1"/>
  <c r="Z21" i="1"/>
  <c r="AB21" i="1"/>
  <c r="U21" i="1"/>
  <c r="W21" i="1"/>
  <c r="O21" i="1"/>
  <c r="AO21" i="1"/>
  <c r="O19" i="1"/>
  <c r="O20" i="1"/>
  <c r="AO20" i="1"/>
  <c r="O18" i="1"/>
  <c r="AO18" i="1"/>
  <c r="AQ18" i="1"/>
  <c r="O17" i="1"/>
  <c r="AJ23" i="1"/>
  <c r="AL23" i="1"/>
  <c r="AJ20" i="1"/>
  <c r="AL20" i="1"/>
  <c r="AL19" i="1"/>
  <c r="AJ18" i="1"/>
  <c r="AL18" i="1"/>
  <c r="AE23" i="1"/>
  <c r="AG23" i="1"/>
  <c r="AE20" i="1"/>
  <c r="AG20" i="1"/>
  <c r="AE18" i="1"/>
  <c r="AG18" i="1"/>
  <c r="U23" i="1"/>
  <c r="W23" i="1"/>
  <c r="U20" i="1"/>
  <c r="W20" i="1"/>
  <c r="AQ19" i="1"/>
  <c r="Z23" i="1"/>
  <c r="AB23" i="1"/>
  <c r="Z20" i="1"/>
  <c r="AB20" i="1"/>
  <c r="AB19" i="1"/>
  <c r="AG24" i="1"/>
  <c r="AG29" i="1"/>
  <c r="AQ26" i="1"/>
  <c r="AQ28" i="1"/>
  <c r="AQ21" i="1"/>
  <c r="AQ20" i="1"/>
  <c r="AB22" i="1"/>
  <c r="AB24" i="1"/>
  <c r="AQ22" i="1"/>
  <c r="AB28" i="1"/>
  <c r="W24" i="1"/>
  <c r="W29" i="1"/>
  <c r="AQ24" i="1"/>
  <c r="AQ29" i="1"/>
  <c r="AB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6"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6"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<sst xmlns="http://schemas.openxmlformats.org/spreadsheetml/2006/main" count="363" uniqueCount="203">
  <si>
    <r>
      <rPr>
        <b/>
        <sz val="14"/>
        <color theme="1"/>
        <rFont val="Calibri Light"/>
        <family val="2"/>
        <scheme val="major"/>
      </rPr>
      <t>FORMULACIÓN Y SEGUIMIENTO PLANES DE GESTIÓN NIVEL CENTRAL</t>
    </r>
    <r>
      <rPr>
        <b/>
        <sz val="11"/>
        <color theme="1"/>
        <rFont val="Calibri Light"/>
        <family val="2"/>
        <scheme val="major"/>
      </rPr>
      <t xml:space="preserve">
PROCESO GERENCIA DE TIC</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</si>
  <si>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 xml:space="preserve">31 de enero de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</si>
  <si>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</si>
  <si>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</si>
  <si>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Dirección de Tecnologías e Información</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</si>
  <si>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</si>
  <si>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</si>
  <si>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</si>
  <si>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</si>
  <si>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</si>
  <si>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223382</t>
    </r>
  </si>
  <si>
    <t>11 de marzo de 2022</t>
  </si>
  <si>
    <t>Se modifica la programación trimestral de la meta transversal No. 2 "Actualizar el 100% los documentos del proceso conforme al plan de trabajo definido", según cronograma remitido por el área responsable, a través de Caso Hola No. 238527. Se ajusta la programación de la meta transversal No. 3 de capacitación en el sistema de gestión, anticipándo el ii trimestre al i trimestre. Se elimina la meta No. 1 de acuerdo con los argumento presentados por la Dirección de TI mediante memorando No. 20224400116913 de fecha 29/03/2022.</t>
  </si>
  <si>
    <t>29 de abril de 2022</t>
  </si>
  <si>
    <t>Para el primer trimestre de la vigencia 2022, el proceso alcanzó un nivel de desempeño del 100% de acuerdo con lo programado, y del 12,81% acumulado para la vigencia.</t>
  </si>
  <si>
    <t>27 de julio de 2022</t>
  </si>
  <si>
    <t>Para el segundo trimestre de la vigencia 2022, el proceso alcanzó un nivel de desempeño del 98,74% de acuerdo con lo programado, y del 36,41% acumulado para la vigencia.</t>
  </si>
  <si>
    <t>9 de septiembre de 2022</t>
  </si>
  <si>
    <t xml:space="preserve">Se modifica la programación trimestral de la meta transversal No. 2 "Actualizar el 100% los documentos del proceso conforme al plan de trabajo definido", según cronograma remitido por el área responsable, a través de Caso Hola No. 263856. </t>
  </si>
  <si>
    <t>28 de octubre de 2022</t>
  </si>
  <si>
    <t>Para el tercer trimestre de la vigencia 2022, el proceso alcanzó un nivel de desempeño del 100% de acuerdo con lo programado, y del 61,01%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</si>
  <si>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</si>
  <si>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</si>
  <si>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</si>
  <si>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</si>
  <si>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</si>
  <si>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</si>
  <si>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</si>
  <si>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</si>
  <si>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</si>
  <si>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</si>
  <si>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</si>
  <si>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</si>
  <si>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</si>
  <si>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</si>
  <si>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</si>
  <si>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</si>
  <si>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</si>
  <si>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</si>
  <si>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</si>
  <si>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</si>
  <si>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</si>
  <si>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</si>
  <si>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</si>
  <si>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</si>
  <si>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</si>
  <si>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</si>
  <si>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</si>
  <si>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</si>
  <si>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</si>
  <si>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</si>
  <si>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</si>
  <si>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</si>
  <si>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</si>
  <si>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</si>
  <si>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</si>
  <si>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</si>
  <si>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</si>
  <si>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Implementar estrategias de Gobierno Abierto y transparencia, haciendo uso de herramientas de las TIC para su divulgación, como parte del fortalecimiento de la relación entre la ciudadanía y el gobierno.</t>
  </si>
  <si>
    <t>Elaborar  un (1) plan de continuidad de los servicios de TI de la entidad</t>
  </si>
  <si>
    <t>Gestión</t>
  </si>
  <si>
    <t>Actividades ejecutadas sobre actividades planeadas</t>
  </si>
  <si>
    <t>(Actividades ejecutadas /actividades planeadas)*100</t>
  </si>
  <si>
    <t>Suma</t>
  </si>
  <si>
    <t>Porcentaje de actividades del Plan de Continudad</t>
  </si>
  <si>
    <t>Eficacia</t>
  </si>
  <si>
    <t>Plan de Continudidad del Negocio</t>
  </si>
  <si>
    <t>Diagnóstico del procesos de continuidad del negocio</t>
  </si>
  <si>
    <t>Informe de actividades realizadas</t>
  </si>
  <si>
    <t>No programada</t>
  </si>
  <si>
    <t>No programada para el I trimestre de 2022</t>
  </si>
  <si>
    <t>META ELIMINADA</t>
  </si>
  <si>
    <t xml:space="preserve">Definición del componente de datos maestros de la arquitectura de información de la Secretaría Distrital de Gobierno </t>
  </si>
  <si>
    <t>N/A</t>
  </si>
  <si>
    <t>Porcentaje de actividades de arquitectura de información</t>
  </si>
  <si>
    <t>Documento de definición del componente de datos maestros  arquitectura de información</t>
  </si>
  <si>
    <t>Maestro del modelo de arquitectura empresaril de Mintic</t>
  </si>
  <si>
    <t>meta no programada para el II trimestre de 2022</t>
  </si>
  <si>
    <t>Desde el equipo de Información y de acuerdo con los lineamientos expedidos por MinTic en su documento "G.INF.02 Guía técnica de Información- Administración del dato maestro" se ha trabajado en el cumplimiento de los lineamientos establecidos en esta guia:
LI.INF.12 Fuentes unificadas de información
LI.INF.07 Directorio de servicios de Componentes de Información
LI.INF.13 Hallazgos en el acceso a los Componentes de información
LI.INF.06 Lenguaje común de intercambio de componentes de información
Como producto de este ejercicio se anexa los archivos de componentes de información del nivel central y de las alcaldías locales, los cuales están publicados en la intranet de la entidad.</t>
  </si>
  <si>
    <t>archivos de componentes de información del nivel central y de las alcaldías locales, los cuales están publicados en la intranet de la entidad</t>
  </si>
  <si>
    <t>Se identificaron y caracterizaron los datos maestros de las Alcaldías Locales, mediante la actualización del componente datos, el cual hace parte del catálogo de componentes de información.
Identificados y caracterizados los datos maestros de las Alcaldías Locales se consolidaron con la información ya  obtenida del nivel central, lo cual permitió la generación del documento final de la entidad.
Lo anterior aplicando los lineamientos del marco de referencia de AE para la Gestión de TI, relacionados con administración del dato maestro (MDM), como un proceso de calidad, dentro del dominio de información, para permitir la posterior toma de decisiones a partir del dato.</t>
  </si>
  <si>
    <t>Documento: Diccionario datos_maestros _SDG_  2022.</t>
  </si>
  <si>
    <t>La Dirección de Tecnologías e Información dio cumplimiento a la meta generando el catálogo de componentes de información tanto para nivel central como para las alcaldías locales aplicando los lineamientos establecidos en  el  marco de referencia de Arquitectura de TI de Mintic en cumplimiento de  la Política de Gobierno Digital.</t>
  </si>
  <si>
    <t>Implementar dos (2)  servicios de interoperabilidad bajo la plataforma Xroad</t>
  </si>
  <si>
    <t>número de servicios implementados</t>
  </si>
  <si>
    <t>Número de servicios implementados</t>
  </si>
  <si>
    <t xml:space="preserve">Número de servicios de interoperabilidad </t>
  </si>
  <si>
    <t>Informe de implementación del servicio</t>
  </si>
  <si>
    <t>Marco de interoperabilidad para Gobierno Digital</t>
  </si>
  <si>
    <t>Durante el periodo se ejecutaron las actividades definidas en el plan para la implementación de servicios de intercambio de información  en el marco de implementación de los lineamientos de interopearabilidad  e implementación de la política de Gobierno Digital</t>
  </si>
  <si>
    <t>Infome de avance</t>
  </si>
  <si>
    <t>Informe de la meta</t>
  </si>
  <si>
    <t>La Dirección de Tecnologías e Información dio cumplimiento a la meta generando valor a la entidad, dado que fueron publicados en la carpeta ciudadana los siguientes trámites:
o Propiedad horizontal / Inscripción
o Propiedad horizontal / Actualización del representante legal
o Propiedad horizontal / Extinción
o Documentos extraviados
o Registro objeciones a comparendos</t>
  </si>
  <si>
    <t>Desarrollar el 100% de las actividades propuestas en el Plan de Seguridad y privacidad de la informacion a cargo de la DTI para la vigencia</t>
  </si>
  <si>
    <t>Porcentaje de actividades del modelo de seguridad</t>
  </si>
  <si>
    <t>Informe de la implementación del modelo de seguridad y privacidad de la información</t>
  </si>
  <si>
    <t>Modelo de Seguridad y Privacidad de la Información</t>
  </si>
  <si>
    <t>1- Se llevó a cabo la gestión y seguimiento a las observaciones generadas a las diferentes políticas de seguridad de la información, de las cuales dos (2) ya fueron enviadas a planeación para su respectiva revisión.
2- Se están realizando mesas de trabajo con las dependencias involucradas en los procesos, para finalizar la revisión a las observaciones de las políticas
3- De acuerdo con el cronograma de la estrategia de comunicaciones de MSPI, se dio la capacitación y sensibilización a las siguientes Dependencias y Alcaldías.
4- Se dictó la capacitación del contexto de gestión de activos de información al nivel local, explicando el diligenciamiento de la herramienta y se les recomendó tener en cuenta la fecha de entrega.
5- Elaboración de la estrategia de comunicación para seguridad de la información</t>
  </si>
  <si>
    <t>https://gobiernobogota-my.sharepoint.com/:f:/g/personal/jose_carrillo_gobiernobogota_gov_co/EqeXy0FDEbBIlbKuH0tXUtoBFonRmSO-SW_A5FVLdIzLpg?e=cmlTgC
https://gobiernobogota-my.sharepoint.com/:f:/g/personal/jose_carrillo_gobiernobogota_gov_co/El47hbmWAX5OmCoVR2Syl8gB1TLjwrgUkaoEFOW4-Tz7-A?e=cWbyCX
https://gobiernobogota-my.sharepoint.com/:f:/g/personal/jose_carrillo_gobiernobogota_gov_co/EvBMf-LRzC1LqST13er8CgUBqZeQC_6jFETnSgLyZYr5RQ?e=SsQ5Qf
https://gobiernobogota-my.sharepoint.com/:p:/g/personal/jose_carrillo_gobiernobogota_gov_co/ESV3_MM3yVJAmxklyEt0UngBmOxKeROruaAHSvSaWthijg?e=MWZURu</t>
  </si>
  <si>
    <t>Durante el periodo se crearon Políticas de seguridad de la información: se crearon 13 políticas específicas de seguridad de la información de acuerdo con el anexo A de la ISO 27001
Política organización de la seguridad - 100% - publicado en Matiz
Política de recursos humanos - 100% - publicado en Matiz
Política de gestión de activos - 70%
Política de gestión de acceso - 35%
Política de criptografía - 35%
Política de seguridad física y del entorno - 40%
Política de operaciones - 100% - publicado en Matiz
Política de comunicaciones - 70%
Política de adquisición y desarrollo de sistemas - 70%
Política de gestión de incidentes de seguridad - 70%
Política de relación con proveedores - 70%
Política de continuidad en seguridad de la información - 70%
Política de cumplimiento - 100% - publicado en Matiz
En identificación de activos de seguridad de la información se avanzó en: Realizar la identificación, valoración y clasificación de activos en Alcaldías Locales; a la fecha se tiene un avance general del 72%.
Boletines DTI: el grupo de Seguridad de la Información de la DTI, con la ayuda de la Oficina Asesora de Comunicaciones, emite Boletines mensuales con noticias, tips y sugerencias de Seguridad de la Información para todos los empleados, contratistas y colaboradores de la Secretaría Distrital de Gobierno.</t>
  </si>
  <si>
    <t>Durante el periodo se desarrollaron actividades definidas en el plan de seguridad de la información:
*Creación de políticas específicas, las cuales se tiene planeado finalizar a finales del mes de noviembre ya que solo faltan dos por aprobaron por lo diferentes responsables, como son la política de seguridad física y del entorno y la política de criptografía, las demás políticas ya están aprobadas por lo responsables, ya el paso siguiente es incluirlas en el Manual de gestión de seguridad y enviarlas a planeación para la respectiva revisión y aprobación.
*Las sensibilizaciones, esta actividad se viene ejecutando de manera normal mes a mes, sin embargo, con la ejecución de la semana de le seguridad se da cobertura a toda la entidad y se da por cumplida esta actividad. La semana de la seguridad se ejecutará los días 1, 2 3 de noviembre.</t>
  </si>
  <si>
    <t>Se publica en el sistema de Gestión de la entidad la Actualización de Manual de Gestión de seguridad de la información (GDI-TIC-M004), el procedimiento de Gestión de incidentes de seguridad de la información (GDI-TIC-P009) y el Instructivo de priorización y categorización de incidentes de seguridad de la información (GDI-TIC-IN020). Finalmente se elaboró el Plan de seguridad y privacidad de la información para el año 2023 (a espera de comentarios de la ciudadanía).</t>
  </si>
  <si>
    <t>-Manual de Gestión de seguridad de la información (GDI-TIC-M004)
-Procedimiento de Gestión de incidentes de seguridad de la información (GDI-TIC-P009)
-Instructivo de priorización y categorización de incidentes de seguridad de la información (GDI-TIC-IN020).</t>
  </si>
  <si>
    <t>La Dirección de Tecnologías e Información dió cumplimento a todos los objetivos establecidos en el Plan de de Seguridad de la Información. Documentos publicados en el sistema integrado de gestión en la Intranet:
-Manual de Gestión de seguridad de la información (GDI-TIC-M004)
-Procedimiento de Gestión de incidentes de seguridad de la información (GDI-TIC-P009)
-Instructivo de priorización y categorización de incidentes de seguridad de la información (GDI-TIC-IN020).</t>
  </si>
  <si>
    <t>Desarrollar el 100% de las actividades propuestas en el Plan de tratamiento de riesgos de seguridad y privacidad de la información a cargo de la DTI para la vigencia</t>
  </si>
  <si>
    <t>Porcentaje de actividades del plan de tratamiento de riesgos</t>
  </si>
  <si>
    <t>Informe de implementación del plan de tratamiento de riesgos de seguridad digital</t>
  </si>
  <si>
    <t>1- Se realizó capacitación y sensibilización en riesgos de seguridad digital
2- Se han realizado mesas de trabajo para la identificación de riesgos de seguridad de la información con las  dependencias NC
3- En las mesas de trabajo realizadas se explicó la estructura del formato de gestión de riesgos de seguridad de la información, la metodología de diligenciamiento y se identificaron los riesgos de seguridad de las dependencias.
4- Se continua con el proceso de sensibilizaciones y capacitación en riesgos de seguridad de la información</t>
  </si>
  <si>
    <t>Soportes de actividades desarrolladas.
https://gobiernobogota-my.sharepoint.com/:b:/g/personal/jose_carrillo_gobiernobogota_gov_co/EQaULgXoCBVImYb3JJP996UBpDBKjjDG3fg7YnL3D3JuaQ?e=giFHnn
https://gobiernobogota-my.sharepoint.com/:f:/g/personal/jose_carrillo_gobiernobogota_gov_co/EsJMi8Fqnb5IkuIT4PUU_1cBXvunPJ-YoxWbTVMmGbz2Lg?e=25s7Ho
https://gobiernobogota-my.sharepoint.com/:f:/g/personal/jose_carrillo_gobiernobogota_gov_co/El47hbmWAX5OmCoVR2Syl8gB1TLjwrgUkaoEFOW4-Tz7-A?e=X3pbMZ</t>
  </si>
  <si>
    <t xml:space="preserve">Durante el periodo se avanzó en la 
Identificación, análisis y evaluación de riesgos de seguridad de la información en 21 dependencias del Nivel Central; se tiene un 80,71% de avance en las Mesas de trabajo para la identificación, análisis y evaluación de los riesgos de seguridad de la información en las Matrices de Riesgos.
</t>
  </si>
  <si>
    <t>Durante el periodo se desarrollaron actividades definidas en el plan  de tratamiento de riesgos:
*Identificación de riesgos, en este punto solo falta la DTI y la Oficina asesora de Comunicaciones, las cuales se tiene planeado finalizar la identificación, valoración y clasificación de los riesgos a mediados del mes de noviembre; posterior a eso se socializa con el Comité de Gestión y Desempeño.
*La fase de seguimiento y monitoreo se realizará en la vigencia 2023 como parte del plan de tratamiento del riesgo.</t>
  </si>
  <si>
    <t>Se finalizan las matrices de riesgos de todas las dependencias del nivel central.
Finalmente se elaboró el Plan de Tratamiento de riesgos para el año 2023 (a espera de comentarios de la ciudadanía).</t>
  </si>
  <si>
    <t>Archivos de matriz de riesgos por dependencia</t>
  </si>
  <si>
    <t>La Dirección de Tecnologías e Información dió cumplimento  a los objetivos establecidos en el Plan de Tratamiento de riesgos.</t>
  </si>
  <si>
    <t>Garantizar el 96 % de la disponibilidad de los servicios de la infraestructura TI (Procesamiento, almacenamiento, conectividad)</t>
  </si>
  <si>
    <t>% de disponibilidad</t>
  </si>
  <si>
    <t>Tiempo real de disponibilidad/tiempo disponibilidad programada</t>
  </si>
  <si>
    <t>Constante</t>
  </si>
  <si>
    <t>Porcentaje disponibilidad</t>
  </si>
  <si>
    <t>Informe mensual de disponibilidad</t>
  </si>
  <si>
    <t>Informes de seguimiento especilista redes y seguridad</t>
  </si>
  <si>
    <t>Informe mensual de disponiblidad</t>
  </si>
  <si>
    <t>1- Informe de disponibilidad datos - internet– redes dirección de tecnologías e información primer trimestre 2022
2- Informe de disponibilidad servidores directorio activo dirección de tecnologías e información primer trimestre 2022 secretaría distrital
3- Informe de disponibilidad aplicaciones - seguridad dirección de tecnologías e información 
primer trimestre 2022</t>
  </si>
  <si>
    <t>informe – disponibilidad redes_1er_trimestre_2022.pdf
informe - disponibilidad_servidores_1er_trimestre_2022.pdf
informe_disponibilidad_aplicaciones_1er_trimestre_2022.pdf</t>
  </si>
  <si>
    <t>Durante el periodo se realizaron las actividades de seguimiento y monitoreo para garantizar el 96%  de la disponibilidad de la infraestructura TI.
La disponibilidad de los sistemas de la Secretaría Distrital de Gobierno se puede medir a través de diferentes tipos de componentes que conforman la infraestructura tecnológica:  Servidores, directorio activo, aplicaciones y conectividad.</t>
  </si>
  <si>
    <t>Infome del periodo</t>
  </si>
  <si>
    <t xml:space="preserve">Durante el periodo se realizaron las actividades de seguimiento y monitoreo para garantizar el 96%  de la disponibilidad de la infraestructura TI.
La disponibilidad de los sistemas de la Secretaría Distrital de Gobierno se puede medir a través de diferentes tipos de componentes que conforman la infraestructura tecnológica:  Servidores directorio activo.
Aplicaciones y Conectividad </t>
  </si>
  <si>
    <t>Durante el periodo se realizó la administración y monitoreo de la plataforma tecnológica de la entidad garantizando el 96% de la disponibilidad de la infraestructura y disponibilidad de los servicios soportados</t>
  </si>
  <si>
    <t>Informe de capacidiad infraestructura de TI</t>
  </si>
  <si>
    <t>Durante el periodo se realizó seguimiento y monitoreo a la infraestructura de TI garantizandose el 96%  de la disponibilidad  la cual soporta los servicios de TI brindados a los usuarios de la entidad  y ciudadanos.</t>
  </si>
  <si>
    <t>Mantener al 93%  el Acuerdo de Niveles de Servicio (ANS) en la solución de los requerimientos asignados a la Dirección de Tecnologías e Información mediante la Herramienta de Gestión de Servicios.</t>
  </si>
  <si>
    <t>% de cumplimiento de ANS</t>
  </si>
  <si>
    <t>(Número de solicitudes solucionadas dentro de los ANS /Número total de solicitudes recibidas en el mes</t>
  </si>
  <si>
    <t>Porcentaje de casos atendidos dentro de los ANS</t>
  </si>
  <si>
    <t>Informe mensual de cumplimiento de ANS</t>
  </si>
  <si>
    <t>Tablero de control de servicios de TI</t>
  </si>
  <si>
    <t>Documento contiene información sobre el cumplimiento de los acuerdos de niveles de servicios ANS de los casos recibidos a través del aplicativo HOLA y solucionados por personal de la Dirección de Tecnologías e Información
En el primer trimestre del 2022 se evidencia un cumplimiento acumulado del 94,47% de los acuerdos de niveles de servicios por parte de la Dirección de Tecnologías e Información.</t>
  </si>
  <si>
    <t>Se anexa el documento “Informe ANS Trim1” con las evidencias de la meta.</t>
  </si>
  <si>
    <t>Durante el trimestre se gestionaron  13.679 casos recibidos en el aplicativo HOLA correspondiente a solicitudes de servicio de  TI, de los cuales 8.270 casos fueron soliucionados por la DTI a través de la mesa de servicios y especialistas de la Dirección de TI.     
Se realizó seguimiento de los ANS a todos los especialistas que atienden casos HOLA de las diferentes áreas de la entidad, se realizó seguimiento semanal a la mesa de servicios y a los especialistas de la Dirección de TI, dandose cumplimiento al  85,7%  de los ANS en el segundo trimestre del año.
La DTI cuenta con un tablero de control, el cual permite visualizar información en tiempo real para realizar seguimiento y control sobre los servicios tecnológicos brindados por la DTI, realizar evaluación periódica de los servicios y contar con información e indicadores para la toma de decisiones basadas en datos.</t>
  </si>
  <si>
    <t>Informe del periodo</t>
  </si>
  <si>
    <t>Durante el trimestre se gestionaron  los casos recibidos en el aplicativo HOLA correspondiente a solicitudes de servicio de  TI, solucionados por la DTI a través de la mesa de servicios y especialistas de la Dirección de TI.    
Se realizó seguimiento de los ANS a todos los especialistas que atienden casos HOLA de las diferentes áreas de la entidad, se realizó seguimiento semanal a la mesa de servicios y a los especialistas de la Dirección de TI, dandose cumplimiento al  96%  de los ANS en el tercer trimestre del año.
La DTI cuenta con un tablero de control, el cual permite visualizar información en tiempo real para realizar seguimiento y control sobre los servicios tecnológicos brindados por la DTI, realizar evaluación periódica de los servicios y contar con información e indicadores para la toma de decisiones basadas en datos.</t>
  </si>
  <si>
    <t>Durnte el periodo se realizó seguimiento permanente al cumplimiento de los ANS por parte de todos los especialistas que atienden los casos registrados en el aplicativo HOLA.
La DTI cuenta con un tablero de control en PowerBI que permite realizar el seguimiento en tiempo real.
Semanalmente se envía informes a los especialistas indicando el cumplimiento.</t>
  </si>
  <si>
    <t>Informe ANS del trimestre</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</si>
  <si>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</si>
  <si>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</si>
  <si>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</si>
  <si>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</si>
  <si>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</si>
  <si>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</si>
  <si>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</si>
  <si>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</si>
  <si>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</si>
  <si>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</si>
  <si>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</si>
  <si>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Dirección de Tecnología e Información (calificación 88%)
Participan en actividades ambientales: Conversatorio Transición energética y en la jornada de separación en la fuente.
En la semana ambiental:  Circuito de movilidad activa, conversatorio eficiencia energética, Bicipaseo y tarde de cine.
Durante el semestre se colocaron 143 Caritas tristes por dejar monitores encendidos sin uso.
Lleva el reporte de consumo de papel al día con corte a junio de 2022.</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</si>
  <si>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</si>
  <si>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</si>
  <si>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</si>
  <si>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</si>
  <si>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</si>
  <si>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</si>
  <si>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</si>
  <si>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</si>
  <si>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El proceso realizó la actualización de los documentos programados en el cronograma establecido al inicio de la vigencia</t>
  </si>
  <si>
    <t>MATIZ Listado maestro de documentos</t>
  </si>
  <si>
    <t>En el marco del cronograma de actualización documental, se publicaron nuevas versiones en MATIZ de los siguientes documentos: Caracterización del proceso GDI-TIC-C; Formato de Cronograma de Apertura de datos GDI-TIC-F029; y Procedimiento Apertura de Datos GDI-DTI-P006</t>
  </si>
  <si>
    <t>Listado maestro de documentos</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</si>
  <si>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</si>
  <si>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</si>
  <si>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</si>
  <si>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</si>
  <si>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</si>
  <si>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</si>
  <si>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</si>
  <si>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</si>
  <si>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</si>
  <si>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</si>
  <si>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</si>
  <si>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</si>
  <si>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</si>
  <si>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</si>
  <si>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</si>
  <si>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</si>
  <si>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</si>
  <si>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</si>
  <si>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Creciente</t>
  </si>
  <si>
    <t>Eficiencia</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</si>
  <si>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</si>
  <si>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</si>
  <si>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</si>
  <si>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</si>
  <si>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</si>
  <si>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30 de enero de 2023</t>
  </si>
  <si>
    <t>A pesar de que se eliminó la meta, la Dirección de Tecnologías e Información dio cumplimiento a la meta generando el Plan de continuidad de los servicios de TI el cual se encuentra publicado en la Intranet en el Sistema Integrado de Gestión</t>
  </si>
  <si>
    <t>Durante el periodo se desarrollaron los proyectos para vincular los trámites y servicios seleccionados con CCD. Los trámites seleccionados para la vinculación son: Propiedad Horizontal, Documentos Extraviados y Registro a Comparendos. Se realizó el desarrollo de los servicios de intercambio, se logró las certificaciones de lenguaje común de intercambio para los servicios y se llevó a ambiente productivo los servicios. Los servicios expuestos a Carpeta Ciudadana son:
o Propiedad horizontal / Inscripción
o Propiedad horizontal / Actualización del representante legal
o Propiedad horizontal / Extinción
o Documentos extraviados
o Registro objeciones a comparendos</t>
  </si>
  <si>
    <t>Durante el periodo se dió cumplimiento al 98% de los acuerdos de niveles de servicios, respecto a la solución de los casos solucionados por la Dirección de Tecnologías e Información</t>
  </si>
  <si>
    <t>Dirección de Tecnologías e Información (Calificación 75%) 
Promedio de caritas reportadas 10
Reporte de  consumo de papel hasta noviembre 
Se evidencia participación en capacitación  biodiversidad y estructura ecológica principal de la ciudad de 2 funcionarios
Se evidencia participación en capacitación cambio climático orientado a la alimentación de un funcionario
Se evidencia participación en la socialización de Economía Circular y crecimiento verde de 2 funcionarios</t>
  </si>
  <si>
    <t>Reporte de gestión ambiental</t>
  </si>
  <si>
    <t>El proceso actualizó 10 de los 13 documentos programados para el periodo. Las nuevas versiones se encuentran publicadas en MATIZ</t>
  </si>
  <si>
    <t>El proceso realizó la actualización del 85,69% de los documentos programados en el cronograma establecido.</t>
  </si>
  <si>
    <t>El proceso participó en las capacitaciones del Sistema de Gestión programadas para el periodo</t>
  </si>
  <si>
    <t>Evidencias de capacitación</t>
  </si>
  <si>
    <t>Para el cuarto trimestre de la vigencia 2022, el proceso alcanzó un nivel de desempeño del 98,04% de acuerdo con lo programado, y del 98,78%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</si>
</sst>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2"/>
      <name val="Calibri"/>
      <family val="2"/>
      <scheme val="minor"/>
    </font>
    <font>
      <u/>
      <sz val="11"/>
      <color theme="10"/>
      <name val="Calibri"/>
      <family val="2"/>
      <scheme val="minor"/>
    </font>
    <font>
      <sz val="11"/>
      <color rgb="FF000000"/>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2" fillId="0" borderId="0"/>
    <xf numFmtId="0" fontId="14" fillId="0" borderId="0" applyNumberFormat="0" applyFill="0" applyBorder="0" applyAlignment="0" applyProtection="0"/>
  </cellStyleXfs>
  <cellXfs count="111">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1" fillId="0" borderId="0" xfId="0" applyFont="1" applyAlignment="1">
      <alignment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0"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0" borderId="0" xfId="0" applyFont="1" applyAlignment="1">
      <alignment vertical="center" wrapText="1"/>
    </xf>
    <xf numFmtId="0" fontId="4" fillId="0" borderId="5" xfId="0" applyFont="1" applyBorder="1" applyAlignment="1" applyProtection="1">
      <alignment horizontal="center" vertical="center" wrapText="1"/>
      <protection hidden="1"/>
    </xf>
    <xf numFmtId="0" fontId="4" fillId="0" borderId="5" xfId="0" applyFont="1" applyBorder="1" applyAlignment="1" applyProtection="1">
      <alignment horizontal="left" vertical="center" wrapText="1"/>
      <protection hidden="1"/>
    </xf>
    <xf numFmtId="0" fontId="4" fillId="9" borderId="5" xfId="0" applyFont="1" applyFill="1" applyBorder="1" applyAlignment="1" applyProtection="1">
      <alignment horizontal="left" vertical="center" wrapText="1"/>
      <protection hidden="1"/>
    </xf>
    <xf numFmtId="9" fontId="4" fillId="9" borderId="1" xfId="0" applyNumberFormat="1" applyFont="1" applyFill="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4" fillId="0" borderId="1" xfId="0" applyFont="1" applyBorder="1" applyAlignment="1" applyProtection="1">
      <alignment horizontal="center" vertical="center" wrapText="1"/>
      <protection hidden="1"/>
    </xf>
    <xf numFmtId="0" fontId="4" fillId="9" borderId="1" xfId="0" applyFont="1" applyFill="1" applyBorder="1" applyAlignment="1" applyProtection="1">
      <alignment horizontal="left" vertical="center" wrapText="1"/>
      <protection hidden="1"/>
    </xf>
    <xf numFmtId="9" fontId="4" fillId="9" borderId="1" xfId="1" applyFont="1" applyFill="1" applyBorder="1" applyAlignment="1" applyProtection="1">
      <alignment horizontal="center" vertical="center" wrapText="1"/>
      <protection hidden="1"/>
    </xf>
    <xf numFmtId="0" fontId="4" fillId="0" borderId="6" xfId="0" applyFont="1" applyBorder="1" applyAlignment="1" applyProtection="1">
      <alignment horizontal="left" vertical="center" wrapText="1"/>
      <protection hidden="1"/>
    </xf>
    <xf numFmtId="0" fontId="2" fillId="3" borderId="1" xfId="0" applyFont="1" applyFill="1" applyBorder="1" applyAlignment="1">
      <alignment horizontal="center" wrapText="1"/>
    </xf>
    <xf numFmtId="0" fontId="2"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wrapText="1"/>
    </xf>
    <xf numFmtId="9" fontId="9" fillId="3" borderId="1" xfId="0" applyNumberFormat="1" applyFont="1" applyFill="1" applyBorder="1" applyAlignment="1">
      <alignment horizontal="center" wrapText="1"/>
    </xf>
    <xf numFmtId="0" fontId="6" fillId="3" borderId="1" xfId="0" applyFont="1" applyFill="1" applyBorder="1" applyAlignment="1">
      <alignment horizontal="center" wrapText="1"/>
    </xf>
    <xf numFmtId="9" fontId="7" fillId="2" borderId="1" xfId="1" applyFont="1" applyFill="1" applyBorder="1" applyAlignment="1">
      <alignment horizontal="center" wrapText="1"/>
    </xf>
    <xf numFmtId="9" fontId="8" fillId="2" borderId="1" xfId="0" applyNumberFormat="1" applyFont="1" applyFill="1" applyBorder="1" applyAlignment="1">
      <alignment horizontal="center" wrapText="1"/>
    </xf>
    <xf numFmtId="0" fontId="1" fillId="0" borderId="0" xfId="0" applyFont="1" applyAlignment="1">
      <alignment horizontal="justify" wrapText="1"/>
    </xf>
    <xf numFmtId="0" fontId="1" fillId="0" borderId="0" xfId="0" applyFont="1" applyAlignment="1">
      <alignment horizontal="justify" vertical="center" wrapText="1"/>
    </xf>
    <xf numFmtId="0" fontId="5" fillId="3" borderId="1" xfId="0" applyFont="1" applyFill="1" applyBorder="1" applyAlignment="1">
      <alignment horizontal="justify" wrapText="1"/>
    </xf>
    <xf numFmtId="0" fontId="7" fillId="2" borderId="1" xfId="0" applyFont="1" applyFill="1" applyBorder="1" applyAlignment="1">
      <alignment horizontal="justify" wrapText="1"/>
    </xf>
    <xf numFmtId="10" fontId="6" fillId="3" borderId="1" xfId="1" applyNumberFormat="1" applyFont="1" applyFill="1" applyBorder="1" applyAlignment="1">
      <alignment horizontal="center" wrapText="1"/>
    </xf>
    <xf numFmtId="10" fontId="8" fillId="2" borderId="1" xfId="0" applyNumberFormat="1" applyFont="1" applyFill="1" applyBorder="1" applyAlignment="1">
      <alignment horizontal="center" wrapText="1"/>
    </xf>
    <xf numFmtId="0" fontId="1" fillId="0" borderId="1" xfId="0" applyFont="1" applyBorder="1" applyAlignment="1">
      <alignment horizontal="left" vertical="center" wrapText="1"/>
    </xf>
    <xf numFmtId="1" fontId="1" fillId="0" borderId="1" xfId="0" applyNumberFormat="1" applyFont="1" applyBorder="1" applyAlignment="1">
      <alignment horizontal="left" vertical="center" wrapText="1"/>
    </xf>
    <xf numFmtId="9" fontId="13" fillId="0" borderId="1" xfId="0" applyNumberFormat="1" applyFont="1" applyBorder="1" applyAlignment="1">
      <alignment horizontal="center" vertical="center" wrapText="1"/>
    </xf>
    <xf numFmtId="9" fontId="13" fillId="9" borderId="1" xfId="0" applyNumberFormat="1" applyFont="1" applyFill="1" applyBorder="1" applyAlignment="1">
      <alignment horizontal="center" vertical="center" wrapText="1"/>
    </xf>
    <xf numFmtId="0" fontId="13" fillId="0" borderId="1" xfId="0" applyFont="1" applyBorder="1" applyAlignment="1">
      <alignment vertical="center" wrapText="1"/>
    </xf>
    <xf numFmtId="9" fontId="1" fillId="0" borderId="1" xfId="1" applyFont="1" applyBorder="1" applyAlignment="1">
      <alignment horizontal="center" vertical="center" wrapText="1"/>
    </xf>
    <xf numFmtId="9" fontId="1" fillId="0" borderId="1" xfId="1" applyFont="1" applyBorder="1" applyAlignment="1">
      <alignment horizontal="justify" vertical="center" wrapText="1"/>
    </xf>
    <xf numFmtId="0" fontId="1" fillId="0" borderId="0" xfId="0" applyFont="1" applyAlignment="1">
      <alignment horizontal="left" vertical="center" wrapText="1"/>
    </xf>
    <xf numFmtId="9" fontId="1" fillId="0" borderId="1" xfId="0" applyNumberFormat="1" applyFont="1" applyBorder="1" applyAlignment="1">
      <alignment horizontal="center" vertical="center" wrapText="1"/>
    </xf>
    <xf numFmtId="1" fontId="13" fillId="9" borderId="1" xfId="0" applyNumberFormat="1" applyFont="1" applyFill="1" applyBorder="1" applyAlignment="1">
      <alignment horizontal="center" vertical="center" wrapText="1"/>
    </xf>
    <xf numFmtId="9" fontId="0" fillId="0" borderId="1" xfId="1" applyFont="1" applyFill="1" applyBorder="1" applyAlignment="1">
      <alignment horizontal="center" vertical="center" wrapText="1"/>
    </xf>
    <xf numFmtId="9" fontId="3" fillId="0" borderId="1" xfId="1" applyFont="1" applyFill="1" applyBorder="1" applyAlignment="1">
      <alignment horizontal="center" vertical="center" wrapText="1"/>
    </xf>
    <xf numFmtId="0" fontId="1" fillId="9" borderId="1" xfId="0" applyFont="1" applyFill="1" applyBorder="1" applyAlignment="1">
      <alignment horizontal="left" vertical="center" wrapText="1"/>
    </xf>
    <xf numFmtId="9" fontId="0" fillId="9" borderId="1" xfId="1" applyFont="1" applyFill="1" applyBorder="1" applyAlignment="1">
      <alignment horizontal="center" vertical="center" wrapText="1"/>
    </xf>
    <xf numFmtId="9" fontId="3" fillId="9" borderId="1" xfId="1" applyFont="1" applyFill="1" applyBorder="1" applyAlignment="1">
      <alignment horizontal="center" vertical="center" wrapText="1"/>
    </xf>
    <xf numFmtId="0" fontId="5" fillId="3" borderId="1" xfId="0" applyFont="1" applyFill="1" applyBorder="1" applyAlignment="1">
      <alignment vertical="center" wrapText="1"/>
    </xf>
    <xf numFmtId="0" fontId="6" fillId="3" borderId="1" xfId="0" applyFont="1" applyFill="1" applyBorder="1" applyAlignment="1">
      <alignment vertical="center"/>
    </xf>
    <xf numFmtId="9" fontId="6" fillId="3" borderId="1" xfId="1" applyFont="1" applyFill="1" applyBorder="1" applyAlignment="1">
      <alignment vertical="center" wrapText="1"/>
    </xf>
    <xf numFmtId="9" fontId="6" fillId="3" borderId="1" xfId="1" applyFont="1" applyFill="1" applyBorder="1" applyAlignment="1">
      <alignment horizontal="center" vertical="center" wrapText="1"/>
    </xf>
    <xf numFmtId="10" fontId="6" fillId="3" borderId="1" xfId="1" applyNumberFormat="1"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0" borderId="0" xfId="0" applyFont="1" applyAlignment="1">
      <alignment vertical="center" wrapText="1"/>
    </xf>
    <xf numFmtId="0" fontId="4" fillId="0" borderId="1" xfId="0" applyFont="1" applyBorder="1" applyAlignment="1">
      <alignment horizontal="left" vertical="center" wrapText="1"/>
    </xf>
    <xf numFmtId="1" fontId="4" fillId="0" borderId="1" xfId="0" applyNumberFormat="1" applyFont="1" applyBorder="1" applyAlignment="1">
      <alignment horizontal="center" vertical="center" wrapText="1"/>
    </xf>
    <xf numFmtId="9" fontId="4" fillId="0" borderId="1" xfId="1" applyFont="1" applyBorder="1" applyAlignment="1">
      <alignment horizontal="center" vertical="center" wrapText="1"/>
    </xf>
    <xf numFmtId="9" fontId="4" fillId="0" borderId="1" xfId="1" applyFont="1" applyBorder="1" applyAlignment="1">
      <alignment horizontal="left" vertical="center" wrapText="1"/>
    </xf>
    <xf numFmtId="0" fontId="4" fillId="0" borderId="0" xfId="0" applyFont="1" applyAlignment="1">
      <alignment vertical="center" wrapText="1"/>
    </xf>
    <xf numFmtId="0" fontId="4" fillId="0" borderId="1" xfId="0" applyFont="1" applyBorder="1" applyAlignment="1">
      <alignment horizontal="justify" vertical="center" wrapText="1"/>
    </xf>
    <xf numFmtId="0" fontId="1" fillId="0" borderId="1" xfId="0" applyFont="1" applyBorder="1" applyAlignment="1">
      <alignment horizontal="left" vertical="top" wrapText="1"/>
    </xf>
    <xf numFmtId="9" fontId="1" fillId="0" borderId="1" xfId="1" applyFont="1" applyBorder="1" applyAlignment="1">
      <alignment horizontal="left" vertical="center" wrapText="1"/>
    </xf>
    <xf numFmtId="0" fontId="4"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0" fontId="15" fillId="10" borderId="5" xfId="0" applyFont="1" applyFill="1" applyBorder="1" applyAlignment="1">
      <alignment vertical="center" wrapText="1"/>
    </xf>
    <xf numFmtId="0" fontId="15" fillId="0" borderId="8" xfId="0" applyFont="1" applyBorder="1" applyAlignment="1">
      <alignment vertical="center" wrapText="1"/>
    </xf>
    <xf numFmtId="0" fontId="15" fillId="0" borderId="5" xfId="0" applyFont="1" applyBorder="1" applyAlignment="1">
      <alignment vertical="center" wrapText="1"/>
    </xf>
    <xf numFmtId="0" fontId="15" fillId="10" borderId="5" xfId="0" applyFont="1" applyFill="1" applyBorder="1" applyAlignment="1">
      <alignment vertical="top" wrapText="1"/>
    </xf>
    <xf numFmtId="0" fontId="15" fillId="0" borderId="1" xfId="0" applyFont="1" applyBorder="1" applyAlignment="1">
      <alignment vertical="center" wrapText="1"/>
    </xf>
    <xf numFmtId="0" fontId="15" fillId="0" borderId="8" xfId="0" quotePrefix="1" applyFont="1" applyBorder="1" applyAlignment="1">
      <alignment vertical="center" wrapText="1"/>
    </xf>
    <xf numFmtId="10" fontId="4" fillId="0" borderId="1" xfId="1"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1" fillId="0" borderId="1"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0" borderId="6"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7" xfId="0" applyFont="1" applyBorder="1" applyAlignment="1">
      <alignment horizontal="justify" vertical="center" wrapText="1"/>
    </xf>
  </cellXfs>
  <cellStyles count="4">
    <cellStyle name="Hyperlink" xfId="3" xr:uid="{00000000-000B-0000-0000-000008000000}"/>
    <cellStyle name="Normal" xfId="0" builtinId="0"/>
    <cellStyle name="Normal 2" xfId="2"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1</xdr:col>
      <xdr:colOff>1959057</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b:/g/personal/jose_carrillo_gobiernobogota_gov_co/EQaULgXoCBVImYb3JJP996UBpDBKjjDG3fg7YnL3D3JuaQ%3fe=giFHn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9"/>
  <sheetViews>
    <sheetView tabSelected="1" zoomScale="80" zoomScaleNormal="80" workbookViewId="0">
      <selection activeCell="E6" sqref="E6"/>
    </sheetView>
  </sheetViews>
  <sheetFormatPr baseColWidth="10" defaultColWidth="10.85546875" defaultRowHeight="15" x14ac:dyDescent="0.25"/>
  <cols>
    <col min="1" max="1" width="7" style="1" customWidth="1"/>
    <col min="2" max="2" width="36.42578125" style="1" customWidth="1"/>
    <col min="3" max="3" width="9.140625" style="1" customWidth="1"/>
    <col min="4" max="4" width="44.28515625" style="1" bestFit="1" customWidth="1"/>
    <col min="5" max="5" width="10.85546875" style="1" customWidth="1"/>
    <col min="6" max="6" width="16.7109375" style="1" customWidth="1"/>
    <col min="7" max="7" width="23.5703125" style="1" customWidth="1"/>
    <col min="8" max="8" width="8.14062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38" customWidth="1"/>
    <col min="22" max="23" width="16.5703125" style="38" customWidth="1"/>
    <col min="24" max="24" width="44.7109375" style="44" customWidth="1"/>
    <col min="25" max="25" width="47.7109375" style="44" customWidth="1"/>
    <col min="26" max="28" width="16.5703125" style="38" customWidth="1"/>
    <col min="29" max="29" width="59.7109375" style="1" customWidth="1"/>
    <col min="30" max="30" width="22.85546875" style="1" customWidth="1"/>
    <col min="31" max="31" width="21.28515625" style="38" customWidth="1"/>
    <col min="32" max="33" width="16.5703125" style="38" customWidth="1"/>
    <col min="34" max="34" width="43.42578125" style="1" customWidth="1"/>
    <col min="35" max="35" width="21.42578125" style="1" customWidth="1"/>
    <col min="36" max="36" width="18.85546875" style="38" customWidth="1"/>
    <col min="37" max="38" width="16.5703125" style="38" customWidth="1"/>
    <col min="39" max="39" width="47.85546875" style="1" customWidth="1"/>
    <col min="40" max="40" width="21" style="1" customWidth="1"/>
    <col min="41" max="41" width="19.5703125" style="38" customWidth="1"/>
    <col min="42" max="42" width="16.5703125" style="38" customWidth="1"/>
    <col min="43" max="43" width="21.5703125" style="38" customWidth="1"/>
    <col min="44" max="44" width="40.7109375" style="44" customWidth="1"/>
    <col min="45" max="16384" width="10.85546875" style="1"/>
  </cols>
  <sheetData>
    <row r="1" spans="1:44" ht="70.5" customHeight="1" x14ac:dyDescent="0.25">
      <c r="A1" s="102" t="s">
        <v>0</v>
      </c>
      <c r="B1" s="103"/>
      <c r="C1" s="103"/>
      <c r="D1" s="103"/>
      <c r="E1" s="103"/>
      <c r="F1" s="103"/>
      <c r="G1" s="103"/>
      <c r="H1" s="103"/>
      <c r="I1" s="103"/>
      <c r="J1" s="103"/>
      <c r="K1" s="104" t="s">
        <v>1</v>
      </c>
      <c r="L1" s="104"/>
      <c r="M1" s="104"/>
      <c r="N1" s="104"/>
      <c r="O1" s="104"/>
    </row>
    <row r="2" spans="1:44" s="4" customFormat="1" ht="23.45" customHeight="1" x14ac:dyDescent="0.25">
      <c r="A2" s="106" t="s">
        <v>2</v>
      </c>
      <c r="B2" s="107"/>
      <c r="C2" s="107"/>
      <c r="D2" s="107"/>
      <c r="E2" s="107"/>
      <c r="F2" s="107"/>
      <c r="G2" s="107"/>
      <c r="H2" s="107"/>
      <c r="I2" s="107"/>
      <c r="J2" s="107"/>
      <c r="K2" s="20"/>
      <c r="L2" s="20"/>
      <c r="M2" s="20"/>
      <c r="N2" s="20"/>
      <c r="O2" s="20"/>
      <c r="U2" s="39"/>
      <c r="V2" s="39"/>
      <c r="W2" s="39"/>
      <c r="X2" s="45"/>
      <c r="Y2" s="45"/>
      <c r="Z2" s="39"/>
      <c r="AA2" s="39"/>
      <c r="AB2" s="39"/>
      <c r="AE2" s="39"/>
      <c r="AF2" s="39"/>
      <c r="AG2" s="39"/>
      <c r="AJ2" s="39"/>
      <c r="AK2" s="39"/>
      <c r="AL2" s="39"/>
      <c r="AO2" s="39"/>
      <c r="AP2" s="39"/>
      <c r="AQ2" s="39"/>
      <c r="AR2" s="45"/>
    </row>
    <row r="3" spans="1:44" x14ac:dyDescent="0.25">
      <c r="D3" s="14"/>
    </row>
    <row r="4" spans="1:44" ht="29.1" customHeight="1" x14ac:dyDescent="0.25">
      <c r="A4" s="96" t="s">
        <v>3</v>
      </c>
      <c r="B4" s="96"/>
      <c r="C4" s="96"/>
      <c r="D4" s="103" t="s">
        <v>4</v>
      </c>
      <c r="E4" s="96" t="s">
        <v>5</v>
      </c>
      <c r="F4" s="96"/>
      <c r="G4" s="96"/>
      <c r="H4" s="96"/>
      <c r="I4" s="96"/>
      <c r="J4" s="96"/>
    </row>
    <row r="5" spans="1:44" x14ac:dyDescent="0.25">
      <c r="A5" s="96"/>
      <c r="B5" s="96"/>
      <c r="C5" s="96"/>
      <c r="D5" s="103"/>
      <c r="E5" s="2" t="s">
        <v>6</v>
      </c>
      <c r="F5" s="31" t="s">
        <v>7</v>
      </c>
      <c r="G5" s="97" t="s">
        <v>8</v>
      </c>
      <c r="H5" s="97"/>
      <c r="I5" s="97"/>
      <c r="J5" s="97"/>
    </row>
    <row r="6" spans="1:44" x14ac:dyDescent="0.25">
      <c r="A6" s="96"/>
      <c r="B6" s="96"/>
      <c r="C6" s="96"/>
      <c r="D6" s="103"/>
      <c r="E6" s="18">
        <v>1</v>
      </c>
      <c r="F6" s="18" t="s">
        <v>9</v>
      </c>
      <c r="G6" s="98" t="s">
        <v>10</v>
      </c>
      <c r="H6" s="98"/>
      <c r="I6" s="98"/>
      <c r="J6" s="98"/>
    </row>
    <row r="7" spans="1:44" ht="127.5" customHeight="1" x14ac:dyDescent="0.25">
      <c r="A7" s="96"/>
      <c r="B7" s="96"/>
      <c r="C7" s="96"/>
      <c r="D7" s="103"/>
      <c r="E7" s="18">
        <v>2</v>
      </c>
      <c r="F7" s="18" t="s">
        <v>11</v>
      </c>
      <c r="G7" s="98" t="s">
        <v>12</v>
      </c>
      <c r="H7" s="98"/>
      <c r="I7" s="98"/>
      <c r="J7" s="98"/>
    </row>
    <row r="8" spans="1:44" ht="66.75" customHeight="1" x14ac:dyDescent="0.25">
      <c r="A8" s="39"/>
      <c r="B8" s="39"/>
      <c r="C8" s="39"/>
      <c r="D8" s="39"/>
      <c r="E8" s="18">
        <v>3</v>
      </c>
      <c r="F8" s="18" t="s">
        <v>13</v>
      </c>
      <c r="G8" s="98" t="s">
        <v>14</v>
      </c>
      <c r="H8" s="98"/>
      <c r="I8" s="98"/>
      <c r="J8" s="98"/>
    </row>
    <row r="9" spans="1:44" ht="66.75" customHeight="1" x14ac:dyDescent="0.25">
      <c r="A9" s="39"/>
      <c r="B9" s="39"/>
      <c r="C9" s="39"/>
      <c r="D9" s="39"/>
      <c r="E9" s="18">
        <v>4</v>
      </c>
      <c r="F9" s="18" t="s">
        <v>15</v>
      </c>
      <c r="G9" s="98" t="s">
        <v>16</v>
      </c>
      <c r="H9" s="98"/>
      <c r="I9" s="98"/>
      <c r="J9" s="98"/>
    </row>
    <row r="10" spans="1:44" ht="71.25" customHeight="1" x14ac:dyDescent="0.25">
      <c r="A10" s="39"/>
      <c r="B10" s="39"/>
      <c r="C10" s="39"/>
      <c r="D10" s="39"/>
      <c r="E10" s="18">
        <v>5</v>
      </c>
      <c r="F10" s="18" t="s">
        <v>17</v>
      </c>
      <c r="G10" s="108" t="s">
        <v>18</v>
      </c>
      <c r="H10" s="109"/>
      <c r="I10" s="109"/>
      <c r="J10" s="110"/>
    </row>
    <row r="11" spans="1:44" ht="56.25" customHeight="1" x14ac:dyDescent="0.25">
      <c r="A11" s="39"/>
      <c r="B11" s="39"/>
      <c r="C11" s="39"/>
      <c r="D11" s="39"/>
      <c r="E11" s="18">
        <v>6</v>
      </c>
      <c r="F11" s="18" t="s">
        <v>19</v>
      </c>
      <c r="G11" s="98" t="s">
        <v>20</v>
      </c>
      <c r="H11" s="98"/>
      <c r="I11" s="98"/>
      <c r="J11" s="98"/>
    </row>
    <row r="12" spans="1:44" ht="56.25" customHeight="1" x14ac:dyDescent="0.25">
      <c r="A12" s="39"/>
      <c r="B12" s="39"/>
      <c r="C12" s="39"/>
      <c r="D12" s="39"/>
      <c r="E12" s="18">
        <v>7</v>
      </c>
      <c r="F12" s="18" t="s">
        <v>192</v>
      </c>
      <c r="G12" s="98" t="s">
        <v>202</v>
      </c>
      <c r="H12" s="98"/>
      <c r="I12" s="98"/>
      <c r="J12" s="98"/>
    </row>
    <row r="14" spans="1:44" s="4" customFormat="1" ht="22.5" customHeight="1" x14ac:dyDescent="0.25">
      <c r="A14" s="96" t="s">
        <v>21</v>
      </c>
      <c r="B14" s="96"/>
      <c r="C14" s="96" t="s">
        <v>22</v>
      </c>
      <c r="D14" s="96"/>
      <c r="E14" s="96"/>
      <c r="F14" s="105" t="s">
        <v>23</v>
      </c>
      <c r="G14" s="105"/>
      <c r="H14" s="105"/>
      <c r="I14" s="105"/>
      <c r="J14" s="105"/>
      <c r="K14" s="105"/>
      <c r="L14" s="105"/>
      <c r="M14" s="105"/>
      <c r="N14" s="105"/>
      <c r="O14" s="105"/>
      <c r="P14" s="105"/>
      <c r="Q14" s="96" t="s">
        <v>24</v>
      </c>
      <c r="R14" s="96"/>
      <c r="S14" s="96"/>
      <c r="T14" s="96"/>
      <c r="U14" s="95" t="s">
        <v>25</v>
      </c>
      <c r="V14" s="95"/>
      <c r="W14" s="95"/>
      <c r="X14" s="95"/>
      <c r="Y14" s="95"/>
      <c r="Z14" s="99" t="s">
        <v>25</v>
      </c>
      <c r="AA14" s="99"/>
      <c r="AB14" s="99"/>
      <c r="AC14" s="99"/>
      <c r="AD14" s="99"/>
      <c r="AE14" s="100" t="s">
        <v>25</v>
      </c>
      <c r="AF14" s="100"/>
      <c r="AG14" s="100"/>
      <c r="AH14" s="100"/>
      <c r="AI14" s="100"/>
      <c r="AJ14" s="101" t="s">
        <v>25</v>
      </c>
      <c r="AK14" s="101"/>
      <c r="AL14" s="101"/>
      <c r="AM14" s="101"/>
      <c r="AN14" s="101"/>
      <c r="AO14" s="94" t="s">
        <v>26</v>
      </c>
      <c r="AP14" s="94"/>
      <c r="AQ14" s="94"/>
      <c r="AR14" s="94"/>
    </row>
    <row r="15" spans="1:44" ht="14.45" customHeight="1" x14ac:dyDescent="0.25">
      <c r="A15" s="96"/>
      <c r="B15" s="96"/>
      <c r="C15" s="96"/>
      <c r="D15" s="96"/>
      <c r="E15" s="96"/>
      <c r="F15" s="105"/>
      <c r="G15" s="105"/>
      <c r="H15" s="105"/>
      <c r="I15" s="105"/>
      <c r="J15" s="105"/>
      <c r="K15" s="105"/>
      <c r="L15" s="105"/>
      <c r="M15" s="105"/>
      <c r="N15" s="105"/>
      <c r="O15" s="105"/>
      <c r="P15" s="105"/>
      <c r="Q15" s="96"/>
      <c r="R15" s="96"/>
      <c r="S15" s="96"/>
      <c r="T15" s="96"/>
      <c r="U15" s="95" t="s">
        <v>27</v>
      </c>
      <c r="V15" s="95"/>
      <c r="W15" s="95"/>
      <c r="X15" s="95"/>
      <c r="Y15" s="95"/>
      <c r="Z15" s="99" t="s">
        <v>28</v>
      </c>
      <c r="AA15" s="99"/>
      <c r="AB15" s="99"/>
      <c r="AC15" s="99"/>
      <c r="AD15" s="99"/>
      <c r="AE15" s="100" t="s">
        <v>29</v>
      </c>
      <c r="AF15" s="100"/>
      <c r="AG15" s="100"/>
      <c r="AH15" s="100"/>
      <c r="AI15" s="100"/>
      <c r="AJ15" s="101" t="s">
        <v>30</v>
      </c>
      <c r="AK15" s="101"/>
      <c r="AL15" s="101"/>
      <c r="AM15" s="101"/>
      <c r="AN15" s="101"/>
      <c r="AO15" s="94" t="s">
        <v>31</v>
      </c>
      <c r="AP15" s="94"/>
      <c r="AQ15" s="94"/>
      <c r="AR15" s="94"/>
    </row>
    <row r="16" spans="1:44" ht="60" x14ac:dyDescent="0.25">
      <c r="A16" s="3" t="s">
        <v>32</v>
      </c>
      <c r="B16" s="3" t="s">
        <v>33</v>
      </c>
      <c r="C16" s="3" t="s">
        <v>34</v>
      </c>
      <c r="D16" s="3" t="s">
        <v>35</v>
      </c>
      <c r="E16" s="3" t="s">
        <v>36</v>
      </c>
      <c r="F16" s="13" t="s">
        <v>37</v>
      </c>
      <c r="G16" s="13" t="s">
        <v>38</v>
      </c>
      <c r="H16" s="13" t="s">
        <v>39</v>
      </c>
      <c r="I16" s="13" t="s">
        <v>40</v>
      </c>
      <c r="J16" s="13" t="s">
        <v>41</v>
      </c>
      <c r="K16" s="13" t="s">
        <v>42</v>
      </c>
      <c r="L16" s="13" t="s">
        <v>43</v>
      </c>
      <c r="M16" s="13" t="s">
        <v>44</v>
      </c>
      <c r="N16" s="13" t="s">
        <v>45</v>
      </c>
      <c r="O16" s="13" t="s">
        <v>46</v>
      </c>
      <c r="P16" s="13" t="s">
        <v>47</v>
      </c>
      <c r="Q16" s="3" t="s">
        <v>48</v>
      </c>
      <c r="R16" s="3" t="s">
        <v>49</v>
      </c>
      <c r="S16" s="3" t="s">
        <v>50</v>
      </c>
      <c r="T16" s="3" t="s">
        <v>51</v>
      </c>
      <c r="U16" s="33" t="s">
        <v>52</v>
      </c>
      <c r="V16" s="33" t="s">
        <v>53</v>
      </c>
      <c r="W16" s="33" t="s">
        <v>54</v>
      </c>
      <c r="X16" s="33" t="s">
        <v>55</v>
      </c>
      <c r="Y16" s="33" t="s">
        <v>56</v>
      </c>
      <c r="Z16" s="35" t="s">
        <v>52</v>
      </c>
      <c r="AA16" s="35" t="s">
        <v>53</v>
      </c>
      <c r="AB16" s="35" t="s">
        <v>54</v>
      </c>
      <c r="AC16" s="35" t="s">
        <v>55</v>
      </c>
      <c r="AD16" s="35" t="s">
        <v>56</v>
      </c>
      <c r="AE16" s="36" t="s">
        <v>52</v>
      </c>
      <c r="AF16" s="36" t="s">
        <v>53</v>
      </c>
      <c r="AG16" s="36" t="s">
        <v>54</v>
      </c>
      <c r="AH16" s="36" t="s">
        <v>55</v>
      </c>
      <c r="AI16" s="36" t="s">
        <v>56</v>
      </c>
      <c r="AJ16" s="37" t="s">
        <v>52</v>
      </c>
      <c r="AK16" s="37" t="s">
        <v>53</v>
      </c>
      <c r="AL16" s="37" t="s">
        <v>54</v>
      </c>
      <c r="AM16" s="37" t="s">
        <v>55</v>
      </c>
      <c r="AN16" s="37" t="s">
        <v>56</v>
      </c>
      <c r="AO16" s="32" t="s">
        <v>52</v>
      </c>
      <c r="AP16" s="32" t="s">
        <v>53</v>
      </c>
      <c r="AQ16" s="32" t="s">
        <v>54</v>
      </c>
      <c r="AR16" s="32" t="s">
        <v>57</v>
      </c>
    </row>
    <row r="17" spans="1:44" s="57" customFormat="1" ht="90" x14ac:dyDescent="0.25">
      <c r="A17" s="18">
        <v>3</v>
      </c>
      <c r="B17" s="50" t="s">
        <v>58</v>
      </c>
      <c r="C17" s="18">
        <v>1</v>
      </c>
      <c r="D17" s="50" t="s">
        <v>59</v>
      </c>
      <c r="E17" s="50" t="s">
        <v>60</v>
      </c>
      <c r="F17" s="50" t="s">
        <v>61</v>
      </c>
      <c r="G17" s="50" t="s">
        <v>62</v>
      </c>
      <c r="H17" s="51">
        <v>1</v>
      </c>
      <c r="I17" s="50" t="s">
        <v>63</v>
      </c>
      <c r="J17" s="50" t="s">
        <v>64</v>
      </c>
      <c r="K17" s="52">
        <v>0</v>
      </c>
      <c r="L17" s="52">
        <v>0.3</v>
      </c>
      <c r="M17" s="52">
        <v>0.3</v>
      </c>
      <c r="N17" s="52">
        <v>0.4</v>
      </c>
      <c r="O17" s="53">
        <f t="shared" ref="O17:O21" si="0">K17+L17+M17+N17</f>
        <v>1</v>
      </c>
      <c r="P17" s="50" t="s">
        <v>65</v>
      </c>
      <c r="Q17" s="50" t="s">
        <v>66</v>
      </c>
      <c r="R17" s="50" t="s">
        <v>67</v>
      </c>
      <c r="S17" s="54" t="s">
        <v>4</v>
      </c>
      <c r="T17" s="50" t="s">
        <v>68</v>
      </c>
      <c r="U17" s="55" t="s">
        <v>69</v>
      </c>
      <c r="V17" s="55" t="s">
        <v>69</v>
      </c>
      <c r="W17" s="55" t="s">
        <v>69</v>
      </c>
      <c r="X17" s="56" t="s">
        <v>70</v>
      </c>
      <c r="Y17" s="56" t="s">
        <v>69</v>
      </c>
      <c r="Z17" s="55" t="s">
        <v>71</v>
      </c>
      <c r="AA17" s="55" t="s">
        <v>71</v>
      </c>
      <c r="AB17" s="55" t="s">
        <v>71</v>
      </c>
      <c r="AC17" s="55" t="s">
        <v>71</v>
      </c>
      <c r="AD17" s="55" t="s">
        <v>71</v>
      </c>
      <c r="AE17" s="55" t="s">
        <v>71</v>
      </c>
      <c r="AF17" s="55" t="s">
        <v>71</v>
      </c>
      <c r="AG17" s="55" t="s">
        <v>71</v>
      </c>
      <c r="AH17" s="55" t="s">
        <v>71</v>
      </c>
      <c r="AI17" s="55" t="s">
        <v>71</v>
      </c>
      <c r="AJ17" s="55" t="s">
        <v>71</v>
      </c>
      <c r="AK17" s="55" t="s">
        <v>71</v>
      </c>
      <c r="AL17" s="55" t="s">
        <v>71</v>
      </c>
      <c r="AM17" s="55" t="s">
        <v>71</v>
      </c>
      <c r="AN17" s="55" t="s">
        <v>71</v>
      </c>
      <c r="AO17" s="55" t="s">
        <v>71</v>
      </c>
      <c r="AP17" s="55" t="s">
        <v>71</v>
      </c>
      <c r="AQ17" s="55" t="s">
        <v>71</v>
      </c>
      <c r="AR17" s="90" t="s">
        <v>193</v>
      </c>
    </row>
    <row r="18" spans="1:44" s="57" customFormat="1" ht="269.25" customHeight="1" x14ac:dyDescent="0.25">
      <c r="A18" s="18">
        <v>3</v>
      </c>
      <c r="B18" s="50" t="s">
        <v>58</v>
      </c>
      <c r="C18" s="18">
        <v>2</v>
      </c>
      <c r="D18" s="50" t="s">
        <v>72</v>
      </c>
      <c r="E18" s="50" t="s">
        <v>60</v>
      </c>
      <c r="F18" s="50" t="s">
        <v>61</v>
      </c>
      <c r="G18" s="50" t="s">
        <v>62</v>
      </c>
      <c r="H18" s="51" t="s">
        <v>73</v>
      </c>
      <c r="I18" s="50" t="s">
        <v>63</v>
      </c>
      <c r="J18" s="50" t="s">
        <v>74</v>
      </c>
      <c r="K18" s="52">
        <v>0</v>
      </c>
      <c r="L18" s="52">
        <v>0</v>
      </c>
      <c r="M18" s="52">
        <v>0.5</v>
      </c>
      <c r="N18" s="52">
        <v>0.5</v>
      </c>
      <c r="O18" s="53">
        <f t="shared" si="0"/>
        <v>1</v>
      </c>
      <c r="P18" s="50" t="s">
        <v>65</v>
      </c>
      <c r="Q18" s="50" t="s">
        <v>75</v>
      </c>
      <c r="R18" s="50" t="s">
        <v>76</v>
      </c>
      <c r="S18" s="54" t="s">
        <v>4</v>
      </c>
      <c r="T18" s="50" t="s">
        <v>68</v>
      </c>
      <c r="U18" s="55" t="s">
        <v>69</v>
      </c>
      <c r="V18" s="55" t="s">
        <v>69</v>
      </c>
      <c r="W18" s="55" t="s">
        <v>69</v>
      </c>
      <c r="X18" s="56" t="s">
        <v>70</v>
      </c>
      <c r="Y18" s="56" t="s">
        <v>69</v>
      </c>
      <c r="Z18" s="55" t="s">
        <v>69</v>
      </c>
      <c r="AA18" s="55" t="s">
        <v>69</v>
      </c>
      <c r="AB18" s="55" t="s">
        <v>69</v>
      </c>
      <c r="AC18" s="79" t="s">
        <v>77</v>
      </c>
      <c r="AD18" s="55" t="s">
        <v>69</v>
      </c>
      <c r="AE18" s="55">
        <f t="shared" ref="AE18:AE23" si="1">M18</f>
        <v>0.5</v>
      </c>
      <c r="AF18" s="58">
        <v>0.5</v>
      </c>
      <c r="AG18" s="55">
        <f t="shared" ref="AG18:AG23" si="2">IF(AF18/AE18&gt;100%,100%,AF18/AE18)</f>
        <v>1</v>
      </c>
      <c r="AH18" s="86" t="s">
        <v>78</v>
      </c>
      <c r="AI18" s="87" t="s">
        <v>79</v>
      </c>
      <c r="AJ18" s="55">
        <f t="shared" ref="AJ18:AJ23" si="3">N18</f>
        <v>0.5</v>
      </c>
      <c r="AK18" s="58">
        <v>0.5</v>
      </c>
      <c r="AL18" s="55">
        <f t="shared" ref="AL18:AL23" si="4">IF(AK18/AJ18&gt;100%,100%,AK18/AJ18)</f>
        <v>1</v>
      </c>
      <c r="AM18" s="88" t="s">
        <v>80</v>
      </c>
      <c r="AN18" s="87" t="s">
        <v>81</v>
      </c>
      <c r="AO18" s="55">
        <f t="shared" ref="AO18" si="5">O18</f>
        <v>1</v>
      </c>
      <c r="AP18" s="58">
        <v>1</v>
      </c>
      <c r="AQ18" s="55">
        <f t="shared" ref="AQ18" si="6">IF(AP18/AO18&gt;100%,100%,AP18/AO18)</f>
        <v>1</v>
      </c>
      <c r="AR18" s="86" t="s">
        <v>82</v>
      </c>
    </row>
    <row r="19" spans="1:44" s="57" customFormat="1" ht="240" x14ac:dyDescent="0.25">
      <c r="A19" s="18">
        <v>3</v>
      </c>
      <c r="B19" s="50" t="s">
        <v>58</v>
      </c>
      <c r="C19" s="18">
        <v>3</v>
      </c>
      <c r="D19" s="50" t="s">
        <v>83</v>
      </c>
      <c r="E19" s="50" t="s">
        <v>60</v>
      </c>
      <c r="F19" s="50" t="s">
        <v>84</v>
      </c>
      <c r="G19" s="50" t="s">
        <v>85</v>
      </c>
      <c r="H19" s="51" t="s">
        <v>73</v>
      </c>
      <c r="I19" s="50" t="s">
        <v>63</v>
      </c>
      <c r="J19" s="50" t="s">
        <v>86</v>
      </c>
      <c r="K19" s="59">
        <v>0</v>
      </c>
      <c r="L19" s="59">
        <v>1</v>
      </c>
      <c r="M19" s="59">
        <v>0</v>
      </c>
      <c r="N19" s="59">
        <v>1</v>
      </c>
      <c r="O19" s="59">
        <f t="shared" si="0"/>
        <v>2</v>
      </c>
      <c r="P19" s="50" t="s">
        <v>65</v>
      </c>
      <c r="Q19" s="50" t="s">
        <v>87</v>
      </c>
      <c r="R19" s="50" t="s">
        <v>88</v>
      </c>
      <c r="S19" s="54" t="s">
        <v>4</v>
      </c>
      <c r="T19" s="50" t="s">
        <v>68</v>
      </c>
      <c r="U19" s="55" t="s">
        <v>69</v>
      </c>
      <c r="V19" s="55" t="s">
        <v>69</v>
      </c>
      <c r="W19" s="55" t="s">
        <v>69</v>
      </c>
      <c r="X19" s="56" t="s">
        <v>70</v>
      </c>
      <c r="Y19" s="56" t="s">
        <v>69</v>
      </c>
      <c r="Z19" s="59">
        <v>1</v>
      </c>
      <c r="AA19" s="18">
        <v>1</v>
      </c>
      <c r="AB19" s="55">
        <f t="shared" ref="AB19:AB20" si="7">IF(AA19/Z19&gt;100%,100%,AA19/Z19)</f>
        <v>1</v>
      </c>
      <c r="AC19" s="50" t="s">
        <v>89</v>
      </c>
      <c r="AD19" s="55" t="s">
        <v>90</v>
      </c>
      <c r="AE19" s="55" t="s">
        <v>69</v>
      </c>
      <c r="AF19" s="55" t="s">
        <v>69</v>
      </c>
      <c r="AG19" s="55" t="s">
        <v>69</v>
      </c>
      <c r="AH19" s="88" t="s">
        <v>69</v>
      </c>
      <c r="AI19" s="87" t="s">
        <v>69</v>
      </c>
      <c r="AJ19" s="59">
        <v>1</v>
      </c>
      <c r="AK19" s="18">
        <v>1</v>
      </c>
      <c r="AL19" s="55">
        <f t="shared" si="4"/>
        <v>1</v>
      </c>
      <c r="AM19" s="88" t="s">
        <v>194</v>
      </c>
      <c r="AN19" s="87" t="s">
        <v>91</v>
      </c>
      <c r="AO19" s="59">
        <v>2</v>
      </c>
      <c r="AP19" s="18">
        <v>2</v>
      </c>
      <c r="AQ19" s="55">
        <f t="shared" ref="AQ19:AQ23" si="8">IF(AP19/AO19&gt;100%,100%,AP19/AO19)</f>
        <v>1</v>
      </c>
      <c r="AR19" s="88" t="s">
        <v>92</v>
      </c>
    </row>
    <row r="20" spans="1:44" s="57" customFormat="1" ht="355.5" customHeight="1" x14ac:dyDescent="0.25">
      <c r="A20" s="18">
        <v>3</v>
      </c>
      <c r="B20" s="50" t="s">
        <v>58</v>
      </c>
      <c r="C20" s="18">
        <v>4</v>
      </c>
      <c r="D20" s="50" t="s">
        <v>93</v>
      </c>
      <c r="E20" s="50" t="s">
        <v>60</v>
      </c>
      <c r="F20" s="50" t="s">
        <v>61</v>
      </c>
      <c r="G20" s="50" t="s">
        <v>62</v>
      </c>
      <c r="H20" s="51">
        <v>1</v>
      </c>
      <c r="I20" s="50" t="s">
        <v>63</v>
      </c>
      <c r="J20" s="50" t="s">
        <v>94</v>
      </c>
      <c r="K20" s="52">
        <v>0.1</v>
      </c>
      <c r="L20" s="60">
        <v>0.25</v>
      </c>
      <c r="M20" s="60">
        <v>0.35</v>
      </c>
      <c r="N20" s="61">
        <v>0.3</v>
      </c>
      <c r="O20" s="53">
        <f t="shared" si="0"/>
        <v>1</v>
      </c>
      <c r="P20" s="50" t="s">
        <v>65</v>
      </c>
      <c r="Q20" s="50" t="s">
        <v>95</v>
      </c>
      <c r="R20" s="50" t="s">
        <v>96</v>
      </c>
      <c r="S20" s="54" t="s">
        <v>4</v>
      </c>
      <c r="T20" s="50" t="s">
        <v>68</v>
      </c>
      <c r="U20" s="55">
        <f t="shared" ref="U20:U23" si="9">K20</f>
        <v>0.1</v>
      </c>
      <c r="V20" s="58">
        <v>0.1</v>
      </c>
      <c r="W20" s="55">
        <f t="shared" ref="W20:W23" si="10">IF(V20/U20&gt;100%,100%,V20/U20)</f>
        <v>1</v>
      </c>
      <c r="X20" s="34" t="s">
        <v>97</v>
      </c>
      <c r="Y20" s="34" t="s">
        <v>98</v>
      </c>
      <c r="Z20" s="55">
        <f t="shared" ref="Z20:Z23" si="11">L20</f>
        <v>0.25</v>
      </c>
      <c r="AA20" s="55">
        <v>0.25</v>
      </c>
      <c r="AB20" s="55">
        <f t="shared" si="7"/>
        <v>1</v>
      </c>
      <c r="AC20" s="78" t="s">
        <v>99</v>
      </c>
      <c r="AD20" s="55" t="s">
        <v>90</v>
      </c>
      <c r="AE20" s="55">
        <f t="shared" si="1"/>
        <v>0.35</v>
      </c>
      <c r="AF20" s="58">
        <v>0.35</v>
      </c>
      <c r="AG20" s="55">
        <f t="shared" si="2"/>
        <v>1</v>
      </c>
      <c r="AH20" s="86" t="s">
        <v>100</v>
      </c>
      <c r="AI20" s="87" t="s">
        <v>90</v>
      </c>
      <c r="AJ20" s="55">
        <f t="shared" si="3"/>
        <v>0.3</v>
      </c>
      <c r="AK20" s="58">
        <v>0.3</v>
      </c>
      <c r="AL20" s="55">
        <f t="shared" si="4"/>
        <v>1</v>
      </c>
      <c r="AM20" s="88" t="s">
        <v>101</v>
      </c>
      <c r="AN20" s="91" t="s">
        <v>102</v>
      </c>
      <c r="AO20" s="55">
        <f t="shared" ref="AO20" si="12">O20</f>
        <v>1</v>
      </c>
      <c r="AP20" s="58">
        <v>1</v>
      </c>
      <c r="AQ20" s="55">
        <f t="shared" si="8"/>
        <v>1</v>
      </c>
      <c r="AR20" s="86" t="s">
        <v>103</v>
      </c>
    </row>
    <row r="21" spans="1:44" s="57" customFormat="1" ht="257.25" customHeight="1" x14ac:dyDescent="0.25">
      <c r="A21" s="18">
        <v>3</v>
      </c>
      <c r="B21" s="50" t="s">
        <v>58</v>
      </c>
      <c r="C21" s="18">
        <v>5</v>
      </c>
      <c r="D21" s="50" t="s">
        <v>104</v>
      </c>
      <c r="E21" s="50" t="s">
        <v>60</v>
      </c>
      <c r="F21" s="50" t="s">
        <v>61</v>
      </c>
      <c r="G21" s="50" t="s">
        <v>62</v>
      </c>
      <c r="H21" s="51">
        <v>1</v>
      </c>
      <c r="I21" s="50" t="s">
        <v>63</v>
      </c>
      <c r="J21" s="50" t="s">
        <v>105</v>
      </c>
      <c r="K21" s="52">
        <v>0.1</v>
      </c>
      <c r="L21" s="60">
        <v>0.25</v>
      </c>
      <c r="M21" s="60">
        <v>0.35</v>
      </c>
      <c r="N21" s="61">
        <v>0.3</v>
      </c>
      <c r="O21" s="53">
        <f t="shared" si="0"/>
        <v>1</v>
      </c>
      <c r="P21" s="50" t="s">
        <v>65</v>
      </c>
      <c r="Q21" s="50" t="s">
        <v>106</v>
      </c>
      <c r="R21" s="50" t="s">
        <v>96</v>
      </c>
      <c r="S21" s="54" t="s">
        <v>4</v>
      </c>
      <c r="T21" s="50" t="s">
        <v>68</v>
      </c>
      <c r="U21" s="55">
        <f t="shared" ref="U21:U22" si="13">K21</f>
        <v>0.1</v>
      </c>
      <c r="V21" s="58">
        <v>0.1</v>
      </c>
      <c r="W21" s="55">
        <f t="shared" ref="W21:W22" si="14">IF(V21/U21&gt;100%,100%,V21/U21)</f>
        <v>1</v>
      </c>
      <c r="X21" s="34" t="s">
        <v>107</v>
      </c>
      <c r="Y21" s="34" t="s">
        <v>108</v>
      </c>
      <c r="Z21" s="55">
        <f t="shared" ref="Z21:AA22" si="15">L21</f>
        <v>0.25</v>
      </c>
      <c r="AA21" s="55">
        <v>0.25</v>
      </c>
      <c r="AB21" s="55">
        <f t="shared" ref="AB21:AB22" si="16">IF(AA21/Z21&gt;100%,100%,AA21/Z21)</f>
        <v>1</v>
      </c>
      <c r="AC21" s="50" t="s">
        <v>109</v>
      </c>
      <c r="AD21" s="55" t="s">
        <v>90</v>
      </c>
      <c r="AE21" s="55">
        <f t="shared" ref="AE21:AE22" si="17">M21</f>
        <v>0.35</v>
      </c>
      <c r="AF21" s="58">
        <v>0.35</v>
      </c>
      <c r="AG21" s="55">
        <f t="shared" ref="AG21:AG22" si="18">IF(AF21/AE21&gt;100%,100%,AF21/AE21)</f>
        <v>1</v>
      </c>
      <c r="AH21" s="89" t="s">
        <v>110</v>
      </c>
      <c r="AI21" s="87" t="s">
        <v>90</v>
      </c>
      <c r="AJ21" s="55">
        <f t="shared" ref="AJ21:AJ22" si="19">N21</f>
        <v>0.3</v>
      </c>
      <c r="AK21" s="58">
        <v>0.3</v>
      </c>
      <c r="AL21" s="55">
        <f t="shared" ref="AL21:AL22" si="20">IF(AK21/AJ21&gt;100%,100%,AK21/AJ21)</f>
        <v>1</v>
      </c>
      <c r="AM21" s="88" t="s">
        <v>111</v>
      </c>
      <c r="AN21" s="87" t="s">
        <v>112</v>
      </c>
      <c r="AO21" s="55">
        <f t="shared" ref="AO21:AO22" si="21">O21</f>
        <v>1</v>
      </c>
      <c r="AP21" s="58">
        <v>1</v>
      </c>
      <c r="AQ21" s="55">
        <f t="shared" ref="AQ21:AQ22" si="22">IF(AP21/AO21&gt;100%,100%,AP21/AO21)</f>
        <v>1</v>
      </c>
      <c r="AR21" s="86" t="s">
        <v>113</v>
      </c>
    </row>
    <row r="22" spans="1:44" s="57" customFormat="1" ht="171" customHeight="1" x14ac:dyDescent="0.25">
      <c r="A22" s="18">
        <v>3</v>
      </c>
      <c r="B22" s="50" t="s">
        <v>58</v>
      </c>
      <c r="C22" s="18">
        <v>6</v>
      </c>
      <c r="D22" s="50" t="s">
        <v>114</v>
      </c>
      <c r="E22" s="50" t="s">
        <v>60</v>
      </c>
      <c r="F22" s="50" t="s">
        <v>115</v>
      </c>
      <c r="G22" s="50" t="s">
        <v>116</v>
      </c>
      <c r="H22" s="51">
        <v>1</v>
      </c>
      <c r="I22" s="62" t="s">
        <v>117</v>
      </c>
      <c r="J22" s="62" t="s">
        <v>118</v>
      </c>
      <c r="K22" s="53">
        <v>0.96</v>
      </c>
      <c r="L22" s="63">
        <v>0.96</v>
      </c>
      <c r="M22" s="63">
        <v>0.96</v>
      </c>
      <c r="N22" s="64">
        <v>0.96</v>
      </c>
      <c r="O22" s="53">
        <v>0.96</v>
      </c>
      <c r="P22" s="50"/>
      <c r="Q22" s="50" t="s">
        <v>119</v>
      </c>
      <c r="R22" s="50" t="s">
        <v>120</v>
      </c>
      <c r="S22" s="54" t="s">
        <v>4</v>
      </c>
      <c r="T22" s="50" t="s">
        <v>121</v>
      </c>
      <c r="U22" s="55">
        <f t="shared" si="13"/>
        <v>0.96</v>
      </c>
      <c r="V22" s="58">
        <v>0.96</v>
      </c>
      <c r="W22" s="55">
        <f t="shared" si="14"/>
        <v>1</v>
      </c>
      <c r="X22" s="34" t="s">
        <v>122</v>
      </c>
      <c r="Y22" s="34" t="s">
        <v>123</v>
      </c>
      <c r="Z22" s="55">
        <f t="shared" si="15"/>
        <v>0.96</v>
      </c>
      <c r="AA22" s="55">
        <f t="shared" si="15"/>
        <v>0.96</v>
      </c>
      <c r="AB22" s="55">
        <f t="shared" si="16"/>
        <v>1</v>
      </c>
      <c r="AC22" s="50" t="s">
        <v>124</v>
      </c>
      <c r="AD22" s="55" t="s">
        <v>125</v>
      </c>
      <c r="AE22" s="55">
        <f t="shared" si="17"/>
        <v>0.96</v>
      </c>
      <c r="AF22" s="58">
        <v>0.96</v>
      </c>
      <c r="AG22" s="55">
        <f t="shared" si="18"/>
        <v>1</v>
      </c>
      <c r="AH22" s="88" t="s">
        <v>126</v>
      </c>
      <c r="AI22" s="87" t="s">
        <v>125</v>
      </c>
      <c r="AJ22" s="55">
        <f t="shared" si="19"/>
        <v>0.96</v>
      </c>
      <c r="AK22" s="58">
        <v>0.96</v>
      </c>
      <c r="AL22" s="55">
        <f t="shared" si="20"/>
        <v>1</v>
      </c>
      <c r="AM22" s="88" t="s">
        <v>127</v>
      </c>
      <c r="AN22" s="87" t="s">
        <v>128</v>
      </c>
      <c r="AO22" s="55">
        <f t="shared" si="21"/>
        <v>0.96</v>
      </c>
      <c r="AP22" s="58">
        <f>AVERAGE(V22,AA22,AF22,AK22)</f>
        <v>0.96</v>
      </c>
      <c r="AQ22" s="55">
        <f t="shared" si="22"/>
        <v>1</v>
      </c>
      <c r="AR22" s="88" t="s">
        <v>129</v>
      </c>
    </row>
    <row r="23" spans="1:44" s="57" customFormat="1" ht="315" x14ac:dyDescent="0.25">
      <c r="A23" s="18">
        <v>3</v>
      </c>
      <c r="B23" s="50" t="s">
        <v>58</v>
      </c>
      <c r="C23" s="18">
        <v>7</v>
      </c>
      <c r="D23" s="50" t="s">
        <v>130</v>
      </c>
      <c r="E23" s="50" t="s">
        <v>60</v>
      </c>
      <c r="F23" s="50" t="s">
        <v>131</v>
      </c>
      <c r="G23" s="50" t="s">
        <v>132</v>
      </c>
      <c r="H23" s="51">
        <v>1</v>
      </c>
      <c r="I23" s="62" t="s">
        <v>117</v>
      </c>
      <c r="J23" s="62" t="s">
        <v>133</v>
      </c>
      <c r="K23" s="53">
        <v>0.93</v>
      </c>
      <c r="L23" s="63">
        <v>0.93</v>
      </c>
      <c r="M23" s="63">
        <v>0.93</v>
      </c>
      <c r="N23" s="64">
        <v>0.93</v>
      </c>
      <c r="O23" s="53">
        <v>1</v>
      </c>
      <c r="P23" s="50" t="s">
        <v>65</v>
      </c>
      <c r="Q23" s="50" t="s">
        <v>134</v>
      </c>
      <c r="R23" s="50" t="s">
        <v>135</v>
      </c>
      <c r="S23" s="54" t="s">
        <v>4</v>
      </c>
      <c r="T23" s="50" t="s">
        <v>134</v>
      </c>
      <c r="U23" s="55">
        <f t="shared" si="9"/>
        <v>0.93</v>
      </c>
      <c r="V23" s="58">
        <v>0.93</v>
      </c>
      <c r="W23" s="55">
        <f t="shared" si="10"/>
        <v>1</v>
      </c>
      <c r="X23" s="34" t="s">
        <v>136</v>
      </c>
      <c r="Y23" s="34" t="s">
        <v>137</v>
      </c>
      <c r="Z23" s="55">
        <f t="shared" si="11"/>
        <v>0.93</v>
      </c>
      <c r="AA23" s="81">
        <v>0.85699999999999998</v>
      </c>
      <c r="AB23" s="85">
        <f>IF(AA23/Z23&gt;100%,100%,AA23/Z23)</f>
        <v>0.92150537634408591</v>
      </c>
      <c r="AC23" s="50" t="s">
        <v>138</v>
      </c>
      <c r="AD23" s="18" t="s">
        <v>139</v>
      </c>
      <c r="AE23" s="55">
        <f t="shared" si="1"/>
        <v>0.93</v>
      </c>
      <c r="AF23" s="58">
        <v>0.93</v>
      </c>
      <c r="AG23" s="55">
        <f t="shared" si="2"/>
        <v>1</v>
      </c>
      <c r="AH23" s="88" t="s">
        <v>140</v>
      </c>
      <c r="AI23" s="87" t="s">
        <v>139</v>
      </c>
      <c r="AJ23" s="55">
        <f t="shared" si="3"/>
        <v>0.93</v>
      </c>
      <c r="AK23" s="58">
        <v>0.93</v>
      </c>
      <c r="AL23" s="55">
        <f t="shared" si="4"/>
        <v>1</v>
      </c>
      <c r="AM23" s="88" t="s">
        <v>141</v>
      </c>
      <c r="AN23" s="87" t="s">
        <v>142</v>
      </c>
      <c r="AO23" s="55">
        <v>0.93</v>
      </c>
      <c r="AP23" s="82">
        <f>AVERAGE(V23,AA23,AF23,AK23)</f>
        <v>0.91175000000000006</v>
      </c>
      <c r="AQ23" s="85">
        <f t="shared" si="8"/>
        <v>0.98037634408602148</v>
      </c>
      <c r="AR23" s="88" t="s">
        <v>195</v>
      </c>
    </row>
    <row r="24" spans="1:44" s="71" customFormat="1" ht="15.75" x14ac:dyDescent="0.25">
      <c r="A24" s="65"/>
      <c r="B24" s="65"/>
      <c r="C24" s="19"/>
      <c r="D24" s="66" t="s">
        <v>143</v>
      </c>
      <c r="E24" s="65"/>
      <c r="F24" s="65"/>
      <c r="G24" s="65"/>
      <c r="H24" s="65"/>
      <c r="I24" s="65"/>
      <c r="J24" s="65"/>
      <c r="K24" s="67"/>
      <c r="L24" s="67"/>
      <c r="M24" s="67"/>
      <c r="N24" s="67"/>
      <c r="O24" s="67"/>
      <c r="P24" s="65"/>
      <c r="Q24" s="65"/>
      <c r="R24" s="65"/>
      <c r="S24" s="65"/>
      <c r="T24" s="65"/>
      <c r="U24" s="68"/>
      <c r="V24" s="68"/>
      <c r="W24" s="69">
        <f>AVERAGE(W17:W23)*80%</f>
        <v>0.8</v>
      </c>
      <c r="X24" s="70"/>
      <c r="Y24" s="70"/>
      <c r="Z24" s="68"/>
      <c r="AA24" s="68"/>
      <c r="AB24" s="69">
        <f>AVERAGE(AB17:AB23)*80%</f>
        <v>0.78744086021505388</v>
      </c>
      <c r="AC24" s="65"/>
      <c r="AD24" s="65"/>
      <c r="AE24" s="68"/>
      <c r="AF24" s="68"/>
      <c r="AG24" s="69">
        <f>AVERAGE(AG17:AG23)*80%</f>
        <v>0.8</v>
      </c>
      <c r="AH24" s="65"/>
      <c r="AI24" s="65"/>
      <c r="AJ24" s="68"/>
      <c r="AK24" s="68"/>
      <c r="AL24" s="69">
        <f>AVERAGE(AL17:AL23)*80%</f>
        <v>0.8</v>
      </c>
      <c r="AM24" s="65"/>
      <c r="AN24" s="65"/>
      <c r="AO24" s="68"/>
      <c r="AP24" s="68"/>
      <c r="AQ24" s="69">
        <f>AVERAGE(AQ17:AQ23)*80%</f>
        <v>0.797383512544803</v>
      </c>
      <c r="AR24" s="70"/>
    </row>
    <row r="25" spans="1:44" s="76" customFormat="1" ht="210" x14ac:dyDescent="0.25">
      <c r="A25" s="21">
        <v>7</v>
      </c>
      <c r="B25" s="22" t="s">
        <v>144</v>
      </c>
      <c r="C25" s="21" t="s">
        <v>145</v>
      </c>
      <c r="D25" s="22" t="s">
        <v>146</v>
      </c>
      <c r="E25" s="22" t="s">
        <v>147</v>
      </c>
      <c r="F25" s="22" t="s">
        <v>148</v>
      </c>
      <c r="G25" s="22" t="s">
        <v>149</v>
      </c>
      <c r="H25" s="72"/>
      <c r="I25" s="22" t="s">
        <v>117</v>
      </c>
      <c r="J25" s="23" t="s">
        <v>150</v>
      </c>
      <c r="K25" s="24" t="s">
        <v>69</v>
      </c>
      <c r="L25" s="24">
        <v>0.8</v>
      </c>
      <c r="M25" s="24" t="s">
        <v>69</v>
      </c>
      <c r="N25" s="24">
        <v>0.8</v>
      </c>
      <c r="O25" s="24">
        <f>AVERAGE(L25,N25)</f>
        <v>0.8</v>
      </c>
      <c r="P25" s="25" t="s">
        <v>65</v>
      </c>
      <c r="Q25" s="22" t="s">
        <v>151</v>
      </c>
      <c r="R25" s="22" t="s">
        <v>151</v>
      </c>
      <c r="S25" s="22" t="s">
        <v>152</v>
      </c>
      <c r="T25" s="26" t="s">
        <v>153</v>
      </c>
      <c r="U25" s="73" t="str">
        <f>K25</f>
        <v>No programada</v>
      </c>
      <c r="V25" s="74" t="s">
        <v>69</v>
      </c>
      <c r="W25" s="74" t="s">
        <v>69</v>
      </c>
      <c r="X25" s="75" t="s">
        <v>70</v>
      </c>
      <c r="Y25" s="74" t="s">
        <v>69</v>
      </c>
      <c r="Z25" s="74">
        <f>L25</f>
        <v>0.8</v>
      </c>
      <c r="AA25" s="83">
        <v>0.88</v>
      </c>
      <c r="AB25" s="74">
        <f>IF(AA25/Z25&gt;100%,100%,AA25/Z25)</f>
        <v>1</v>
      </c>
      <c r="AC25" s="72" t="s">
        <v>154</v>
      </c>
      <c r="AD25" s="72" t="s">
        <v>155</v>
      </c>
      <c r="AE25" s="74" t="str">
        <f>M25</f>
        <v>No programada</v>
      </c>
      <c r="AF25" s="80" t="s">
        <v>69</v>
      </c>
      <c r="AG25" s="74" t="s">
        <v>69</v>
      </c>
      <c r="AH25" s="72" t="s">
        <v>69</v>
      </c>
      <c r="AI25" s="72" t="s">
        <v>69</v>
      </c>
      <c r="AJ25" s="74">
        <f>N25</f>
        <v>0.8</v>
      </c>
      <c r="AK25" s="83">
        <v>0.75</v>
      </c>
      <c r="AL25" s="92">
        <f>IF(AK25/AJ25&gt;100%,100%,AK25/AJ25)</f>
        <v>0.9375</v>
      </c>
      <c r="AM25" s="72" t="s">
        <v>196</v>
      </c>
      <c r="AN25" s="72" t="s">
        <v>197</v>
      </c>
      <c r="AO25" s="74">
        <f>O25</f>
        <v>0.8</v>
      </c>
      <c r="AP25" s="84">
        <f>AVERAGE(AA25,AK25)</f>
        <v>0.81499999999999995</v>
      </c>
      <c r="AQ25" s="92">
        <f>IF(AP25/AO25&gt;100%,100%,AP25/AO25)</f>
        <v>1</v>
      </c>
      <c r="AR25" s="72" t="s">
        <v>196</v>
      </c>
    </row>
    <row r="26" spans="1:44" s="76" customFormat="1" ht="105" x14ac:dyDescent="0.25">
      <c r="A26" s="27">
        <v>7</v>
      </c>
      <c r="B26" s="25" t="s">
        <v>144</v>
      </c>
      <c r="C26" s="27" t="s">
        <v>156</v>
      </c>
      <c r="D26" s="25" t="s">
        <v>157</v>
      </c>
      <c r="E26" s="25" t="s">
        <v>147</v>
      </c>
      <c r="F26" s="25" t="s">
        <v>158</v>
      </c>
      <c r="G26" s="25" t="s">
        <v>159</v>
      </c>
      <c r="H26" s="72"/>
      <c r="I26" s="25" t="s">
        <v>63</v>
      </c>
      <c r="J26" s="28" t="s">
        <v>160</v>
      </c>
      <c r="K26" s="29">
        <v>0</v>
      </c>
      <c r="L26" s="29">
        <v>0.09</v>
      </c>
      <c r="M26" s="29">
        <v>0.28999999999999998</v>
      </c>
      <c r="N26" s="29">
        <v>0.62</v>
      </c>
      <c r="O26" s="29">
        <f>SUM(K26:N26)</f>
        <v>1</v>
      </c>
      <c r="P26" s="25" t="s">
        <v>65</v>
      </c>
      <c r="Q26" s="25" t="s">
        <v>161</v>
      </c>
      <c r="R26" s="25" t="s">
        <v>161</v>
      </c>
      <c r="S26" s="22" t="s">
        <v>152</v>
      </c>
      <c r="T26" s="30" t="s">
        <v>162</v>
      </c>
      <c r="U26" s="74" t="s">
        <v>69</v>
      </c>
      <c r="V26" s="74" t="s">
        <v>69</v>
      </c>
      <c r="W26" s="74" t="s">
        <v>69</v>
      </c>
      <c r="X26" s="75" t="s">
        <v>70</v>
      </c>
      <c r="Y26" s="74" t="s">
        <v>69</v>
      </c>
      <c r="Z26" s="74">
        <f>L26</f>
        <v>0.09</v>
      </c>
      <c r="AA26" s="83">
        <v>0.09</v>
      </c>
      <c r="AB26" s="74">
        <f>IF(AA26/Z26&gt;100%,100%,AA26/Z26)</f>
        <v>1</v>
      </c>
      <c r="AC26" s="72" t="s">
        <v>163</v>
      </c>
      <c r="AD26" s="72" t="s">
        <v>164</v>
      </c>
      <c r="AE26" s="74">
        <f>M26</f>
        <v>0.28999999999999998</v>
      </c>
      <c r="AF26" s="83">
        <v>0.28999999999999998</v>
      </c>
      <c r="AG26" s="74">
        <f>IF(AF26/AE26&gt;100%,100%,AF26/AE26)</f>
        <v>1</v>
      </c>
      <c r="AH26" s="72" t="s">
        <v>165</v>
      </c>
      <c r="AI26" s="72" t="s">
        <v>166</v>
      </c>
      <c r="AJ26" s="74">
        <f>N26</f>
        <v>0.62</v>
      </c>
      <c r="AK26" s="93">
        <v>0.47689999999999999</v>
      </c>
      <c r="AL26" s="92">
        <f>IF(AK26/AJ26&gt;100%,100%,AK26/AJ26)</f>
        <v>0.76919354838709675</v>
      </c>
      <c r="AM26" s="72" t="s">
        <v>198</v>
      </c>
      <c r="AN26" s="72" t="s">
        <v>166</v>
      </c>
      <c r="AO26" s="74">
        <f>O26</f>
        <v>1</v>
      </c>
      <c r="AP26" s="92">
        <f>AA26+AF26+AK26</f>
        <v>0.8569</v>
      </c>
      <c r="AQ26" s="92">
        <f>IF(AP26/AO26&gt;100%,100%,AP26/AO26)</f>
        <v>0.8569</v>
      </c>
      <c r="AR26" s="72" t="s">
        <v>199</v>
      </c>
    </row>
    <row r="27" spans="1:44" s="76" customFormat="1" ht="105" x14ac:dyDescent="0.25">
      <c r="A27" s="27">
        <v>7</v>
      </c>
      <c r="B27" s="25" t="s">
        <v>144</v>
      </c>
      <c r="C27" s="27" t="s">
        <v>167</v>
      </c>
      <c r="D27" s="25" t="s">
        <v>168</v>
      </c>
      <c r="E27" s="25" t="s">
        <v>147</v>
      </c>
      <c r="F27" s="25" t="s">
        <v>169</v>
      </c>
      <c r="G27" s="25" t="s">
        <v>170</v>
      </c>
      <c r="H27" s="72"/>
      <c r="I27" s="25" t="s">
        <v>63</v>
      </c>
      <c r="J27" s="28" t="s">
        <v>171</v>
      </c>
      <c r="K27" s="29">
        <v>1</v>
      </c>
      <c r="L27" s="29" t="s">
        <v>69</v>
      </c>
      <c r="M27" s="29" t="s">
        <v>69</v>
      </c>
      <c r="N27" s="29">
        <v>1</v>
      </c>
      <c r="O27" s="29">
        <v>1</v>
      </c>
      <c r="P27" s="25" t="s">
        <v>65</v>
      </c>
      <c r="Q27" s="25" t="s">
        <v>172</v>
      </c>
      <c r="R27" s="25" t="s">
        <v>173</v>
      </c>
      <c r="S27" s="22" t="s">
        <v>152</v>
      </c>
      <c r="T27" s="30" t="s">
        <v>174</v>
      </c>
      <c r="U27" s="74">
        <f>K27</f>
        <v>1</v>
      </c>
      <c r="V27" s="74">
        <v>1</v>
      </c>
      <c r="W27" s="74">
        <f>IF(V27/U27&gt;100%,100%,V27/U27)</f>
        <v>1</v>
      </c>
      <c r="X27" s="77" t="s">
        <v>175</v>
      </c>
      <c r="Y27" s="77" t="s">
        <v>176</v>
      </c>
      <c r="Z27" s="74" t="str">
        <f>L27</f>
        <v>No programada</v>
      </c>
      <c r="AA27" s="80" t="s">
        <v>69</v>
      </c>
      <c r="AB27" s="80" t="s">
        <v>69</v>
      </c>
      <c r="AC27" s="72" t="s">
        <v>177</v>
      </c>
      <c r="AD27" s="80" t="s">
        <v>69</v>
      </c>
      <c r="AE27" s="74" t="str">
        <f>M27</f>
        <v>No programada</v>
      </c>
      <c r="AF27" s="80" t="s">
        <v>69</v>
      </c>
      <c r="AG27" s="74" t="s">
        <v>69</v>
      </c>
      <c r="AH27" s="72" t="s">
        <v>69</v>
      </c>
      <c r="AI27" s="72" t="s">
        <v>69</v>
      </c>
      <c r="AJ27" s="74">
        <f>N27</f>
        <v>1</v>
      </c>
      <c r="AK27" s="83">
        <v>1</v>
      </c>
      <c r="AL27" s="92">
        <f>IF(AK27/AJ27&gt;100%,100%,AK27/AJ27)</f>
        <v>1</v>
      </c>
      <c r="AM27" s="72" t="s">
        <v>200</v>
      </c>
      <c r="AN27" s="72" t="s">
        <v>201</v>
      </c>
      <c r="AO27" s="74">
        <f>O27</f>
        <v>1</v>
      </c>
      <c r="AP27" s="74">
        <v>1</v>
      </c>
      <c r="AQ27" s="92">
        <f>IF(AP27/AO27&gt;100%,100%,AP27/AO27)</f>
        <v>1</v>
      </c>
      <c r="AR27" s="77" t="s">
        <v>175</v>
      </c>
    </row>
    <row r="28" spans="1:44" s="5" customFormat="1" ht="15.75" x14ac:dyDescent="0.25">
      <c r="A28" s="10"/>
      <c r="B28" s="10"/>
      <c r="C28" s="10"/>
      <c r="D28" s="11" t="s">
        <v>178</v>
      </c>
      <c r="E28" s="11"/>
      <c r="F28" s="11"/>
      <c r="G28" s="11"/>
      <c r="H28" s="11"/>
      <c r="I28" s="11"/>
      <c r="J28" s="11"/>
      <c r="K28" s="12"/>
      <c r="L28" s="12"/>
      <c r="M28" s="12"/>
      <c r="N28" s="12"/>
      <c r="O28" s="12"/>
      <c r="P28" s="11"/>
      <c r="Q28" s="10"/>
      <c r="R28" s="10"/>
      <c r="S28" s="10"/>
      <c r="T28" s="10"/>
      <c r="U28" s="40"/>
      <c r="V28" s="41"/>
      <c r="W28" s="48">
        <f>AVERAGE(W25:W27)*20%</f>
        <v>0.2</v>
      </c>
      <c r="X28" s="46"/>
      <c r="Y28" s="46"/>
      <c r="Z28" s="40"/>
      <c r="AA28" s="40"/>
      <c r="AB28" s="48">
        <f>AVERAGE(AB25:AB27)*20%</f>
        <v>0.2</v>
      </c>
      <c r="AC28" s="10"/>
      <c r="AD28" s="10"/>
      <c r="AE28" s="40"/>
      <c r="AF28" s="40"/>
      <c r="AG28" s="48">
        <f>AVERAGE(AG25:AG27)*20%</f>
        <v>0.2</v>
      </c>
      <c r="AH28" s="10"/>
      <c r="AI28" s="10"/>
      <c r="AJ28" s="40"/>
      <c r="AK28" s="40"/>
      <c r="AL28" s="48">
        <f>AVERAGE(AL25:AL27)*20%</f>
        <v>0.1804462365591398</v>
      </c>
      <c r="AM28" s="10"/>
      <c r="AN28" s="10"/>
      <c r="AO28" s="40"/>
      <c r="AP28" s="40"/>
      <c r="AQ28" s="48">
        <f>AVERAGE(AQ25:AQ27)*20%</f>
        <v>0.19046000000000002</v>
      </c>
      <c r="AR28" s="46"/>
    </row>
    <row r="29" spans="1:44" s="9" customFormat="1" ht="18.75" x14ac:dyDescent="0.3">
      <c r="A29" s="6"/>
      <c r="B29" s="6"/>
      <c r="C29" s="6"/>
      <c r="D29" s="7" t="s">
        <v>179</v>
      </c>
      <c r="E29" s="6"/>
      <c r="F29" s="6"/>
      <c r="G29" s="6"/>
      <c r="H29" s="6"/>
      <c r="I29" s="6"/>
      <c r="J29" s="6"/>
      <c r="K29" s="8"/>
      <c r="L29" s="8"/>
      <c r="M29" s="8"/>
      <c r="N29" s="8"/>
      <c r="O29" s="8"/>
      <c r="P29" s="6"/>
      <c r="Q29" s="6"/>
      <c r="R29" s="6"/>
      <c r="S29" s="6"/>
      <c r="T29" s="6"/>
      <c r="U29" s="42"/>
      <c r="V29" s="43"/>
      <c r="W29" s="49">
        <f>W24+W28</f>
        <v>1</v>
      </c>
      <c r="X29" s="47"/>
      <c r="Y29" s="47"/>
      <c r="Z29" s="42"/>
      <c r="AA29" s="42"/>
      <c r="AB29" s="49">
        <f>AB24+AB28</f>
        <v>0.98744086021505395</v>
      </c>
      <c r="AC29" s="6"/>
      <c r="AD29" s="6"/>
      <c r="AE29" s="42"/>
      <c r="AF29" s="42"/>
      <c r="AG29" s="49">
        <f>AG24+AG28</f>
        <v>1</v>
      </c>
      <c r="AH29" s="6"/>
      <c r="AI29" s="6"/>
      <c r="AJ29" s="42"/>
      <c r="AK29" s="42"/>
      <c r="AL29" s="49">
        <f>AL24+AL28</f>
        <v>0.98044623655913987</v>
      </c>
      <c r="AM29" s="6"/>
      <c r="AN29" s="6"/>
      <c r="AO29" s="42"/>
      <c r="AP29" s="42"/>
      <c r="AQ29" s="49">
        <f>AQ24+AQ28</f>
        <v>0.98784351254480307</v>
      </c>
      <c r="AR29" s="47"/>
    </row>
  </sheetData>
  <autoFilter ref="A16:AR29" xr:uid="{393757A3-C994-41E5-9502-5424A4810E09}"/>
  <mergeCells count="28">
    <mergeCell ref="C14:E15"/>
    <mergeCell ref="A14:B15"/>
    <mergeCell ref="A1:J1"/>
    <mergeCell ref="K1:O1"/>
    <mergeCell ref="F14:P15"/>
    <mergeCell ref="A2:J2"/>
    <mergeCell ref="G9:J9"/>
    <mergeCell ref="A4:C7"/>
    <mergeCell ref="D4:D7"/>
    <mergeCell ref="G10:J10"/>
    <mergeCell ref="G11:J11"/>
    <mergeCell ref="G12:J12"/>
    <mergeCell ref="AO14:AR14"/>
    <mergeCell ref="AO15:AR15"/>
    <mergeCell ref="U14:Y14"/>
    <mergeCell ref="E4:J4"/>
    <mergeCell ref="G5:J5"/>
    <mergeCell ref="G6:J6"/>
    <mergeCell ref="G7:J7"/>
    <mergeCell ref="G8:J8"/>
    <mergeCell ref="U15:Y15"/>
    <mergeCell ref="Z15:AD15"/>
    <mergeCell ref="AE15:AI15"/>
    <mergeCell ref="AJ15:AN15"/>
    <mergeCell ref="AJ14:AN14"/>
    <mergeCell ref="AE14:AI14"/>
    <mergeCell ref="Z14:AD14"/>
    <mergeCell ref="Q14:T15"/>
  </mergeCells>
  <hyperlinks>
    <hyperlink ref="Y21" r:id="rId1" display="https://gobiernobogota-my.sharepoint.com/:b:/g/personal/jose_carrillo_gobiernobogota_gov_co/EQaULgXoCBVImYb3JJP996UBpDBKjjDG3fg7YnL3D3JuaQ?e=giFHnn_x000a__x000a_https://gobiernobogota-my.sharepoint.com/:f:/g/personal/jose_carrillo_gobiernobogota_gov_co/EsJMi8Fqnb5Iku" xr:uid="{5E8CD69A-2EFF-4A5A-B942-3690109D4B0E}"/>
  </hyperlinks>
  <pageMargins left="0.7" right="0.7" top="0.75" bottom="0.75" header="0.3" footer="0.3"/>
  <pageSetup paperSize="9" scale="43" orientation="portrait" r:id="rId2"/>
  <colBreaks count="1" manualBreakCount="1">
    <brk id="11" max="1048575" man="1"/>
  </colBreaks>
  <drawing r:id="rId3"/>
  <legacyDrawing r:id="rId4"/>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F2997C74-AE22-425C-A611-8342D60C6FAF}">
          <x14:formula1>
            <xm:f>Hoja1!$B$2:$B$8</xm:f>
          </x14:formula1>
          <xm:sqref>B25:C27 B17:B23</xm:sqref>
        </x14:dataValidation>
        <x14:dataValidation type="list" allowBlank="1" showInputMessage="1" showErrorMessage="1" error="Escriba un texto " promptTitle="Cualquier contenido" xr:uid="{79A30B2C-A7DE-4319-B00C-CDBA6C74F67E}">
          <x14:formula1>
            <xm:f>Hoja1!$C$2:$C$5</xm:f>
          </x14:formula1>
          <xm:sqref>E25:E27 E17:E23</xm:sqref>
        </x14:dataValidation>
        <x14:dataValidation type="list" allowBlank="1" showInputMessage="1" showErrorMessage="1" xr:uid="{99C4073F-8490-41CF-A138-FB0D27D789F3}">
          <x14:formula1>
            <xm:f>Hoja1!$D$2:$D$5</xm:f>
          </x14:formula1>
          <xm:sqref>I25:I27 I17:I23</xm:sqref>
        </x14:dataValidation>
        <x14:dataValidation type="list" allowBlank="1" showInputMessage="1" showErrorMessage="1" xr:uid="{40741A02-2F4C-48CF-999F-CF9269234581}">
          <x14:formula1>
            <xm:f>Hoja1!$E$2:$E$4</xm:f>
          </x14:formula1>
          <xm:sqref>P25:P27 P17:P23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16" t="s">
        <v>32</v>
      </c>
      <c r="B1" s="15" t="s">
        <v>180</v>
      </c>
      <c r="C1" s="15" t="s">
        <v>36</v>
      </c>
      <c r="D1" s="3" t="s">
        <v>40</v>
      </c>
      <c r="E1" s="13" t="s">
        <v>47</v>
      </c>
    </row>
    <row r="2" spans="1:5" x14ac:dyDescent="0.25">
      <c r="A2" s="17">
        <v>1</v>
      </c>
      <c r="B2" s="17" t="s">
        <v>181</v>
      </c>
      <c r="C2" s="17" t="s">
        <v>182</v>
      </c>
      <c r="D2" s="17" t="s">
        <v>63</v>
      </c>
      <c r="E2" s="17" t="s">
        <v>65</v>
      </c>
    </row>
    <row r="3" spans="1:5" x14ac:dyDescent="0.25">
      <c r="A3" s="17">
        <v>2</v>
      </c>
      <c r="B3" s="17" t="s">
        <v>183</v>
      </c>
      <c r="C3" s="17" t="s">
        <v>184</v>
      </c>
      <c r="D3" s="17" t="s">
        <v>185</v>
      </c>
      <c r="E3" s="17" t="s">
        <v>186</v>
      </c>
    </row>
    <row r="4" spans="1:5" x14ac:dyDescent="0.25">
      <c r="A4" s="17">
        <v>3</v>
      </c>
      <c r="B4" s="17" t="s">
        <v>58</v>
      </c>
      <c r="C4" s="17" t="s">
        <v>60</v>
      </c>
      <c r="D4" s="17" t="s">
        <v>187</v>
      </c>
      <c r="E4" s="17" t="s">
        <v>188</v>
      </c>
    </row>
    <row r="5" spans="1:5" x14ac:dyDescent="0.25">
      <c r="A5" s="17">
        <v>4</v>
      </c>
      <c r="B5" s="17" t="s">
        <v>189</v>
      </c>
      <c r="C5" s="17" t="s">
        <v>147</v>
      </c>
      <c r="D5" s="17" t="s">
        <v>117</v>
      </c>
      <c r="E5" s="17"/>
    </row>
    <row r="6" spans="1:5" x14ac:dyDescent="0.25">
      <c r="A6" s="17">
        <v>5</v>
      </c>
      <c r="B6" s="17" t="s">
        <v>190</v>
      </c>
      <c r="C6" s="17"/>
      <c r="D6" s="17"/>
      <c r="E6" s="17"/>
    </row>
    <row r="7" spans="1:5" x14ac:dyDescent="0.25">
      <c r="A7" s="17">
        <v>6</v>
      </c>
      <c r="B7" s="17" t="s">
        <v>191</v>
      </c>
      <c r="C7" s="17"/>
      <c r="D7" s="17"/>
      <c r="E7" s="17"/>
    </row>
    <row r="8" spans="1:5" x14ac:dyDescent="0.25">
      <c r="A8" s="17">
        <v>7</v>
      </c>
      <c r="B8" s="17" t="s">
        <v>144</v>
      </c>
      <c r="C8" s="17"/>
      <c r="D8" s="17"/>
      <c r="E8" s="1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2023-01-30T17:14:06Z</dcterms:modified>
  <cp:category/>
  <cp:contentStatus/>
</cp:coreProperties>
</file>