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OTROS DOCUMENTOS/IV TRIMESTRE NC/"/>
    </mc:Choice>
  </mc:AlternateContent>
  <xr:revisionPtr revIDLastSave="187" documentId="13_ncr:1_{A29E77B9-F56D-4ACF-8020-310388149EFA}" xr6:coauthVersionLast="47" xr6:coauthVersionMax="47" xr10:uidLastSave="{B2CB4C6E-29DB-478F-8E3A-C5E097AA0376}"/>
  <bookViews>
    <workbookView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GESTION'!$A$15:$AR$41</definedName>
    <definedName name="Tipos">[1]TABLA!$G$2:$G$4</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35" i="1" l="1"/>
  <c r="AQ34" i="1"/>
  <c r="AQ33" i="1"/>
  <c r="AQ32" i="1"/>
  <c r="AQ31" i="1"/>
  <c r="AQ30" i="1"/>
  <c r="AQ29" i="1"/>
  <c r="AQ28" i="1"/>
  <c r="AQ27" i="1"/>
  <c r="AQ26" i="1"/>
  <c r="AQ25" i="1"/>
  <c r="AQ24" i="1"/>
  <c r="AQ23" i="1"/>
  <c r="AQ22" i="1"/>
  <c r="AQ21" i="1"/>
  <c r="AQ20" i="1"/>
  <c r="AQ19" i="1"/>
  <c r="AQ18" i="1"/>
  <c r="AQ17" i="1"/>
  <c r="AP37" i="1"/>
  <c r="AL32" i="1"/>
  <c r="AL18" i="1"/>
  <c r="AP35" i="1"/>
  <c r="AO35" i="1"/>
  <c r="AJ35" i="1"/>
  <c r="AL35" i="1"/>
  <c r="AJ34" i="1"/>
  <c r="AL34" i="1"/>
  <c r="AP33" i="1"/>
  <c r="AJ33" i="1"/>
  <c r="AL33" i="1"/>
  <c r="AJ31" i="1"/>
  <c r="AL31" i="1"/>
  <c r="AP30" i="1"/>
  <c r="AO30" i="1"/>
  <c r="AJ30" i="1"/>
  <c r="AL30" i="1"/>
  <c r="AO32" i="1"/>
  <c r="AJ29" i="1"/>
  <c r="AL29" i="1"/>
  <c r="AO28" i="1"/>
  <c r="AJ28" i="1"/>
  <c r="AL28" i="1"/>
  <c r="AJ21" i="1"/>
  <c r="AL21" i="1"/>
  <c r="AO20" i="1"/>
  <c r="AJ20" i="1"/>
  <c r="AL20" i="1"/>
  <c r="AO27" i="1"/>
  <c r="AJ27" i="1"/>
  <c r="AL27" i="1"/>
  <c r="AO26" i="1"/>
  <c r="AJ25" i="1"/>
  <c r="AL25" i="1"/>
  <c r="AJ24" i="1"/>
  <c r="AL24" i="1"/>
  <c r="AO24" i="1"/>
  <c r="AP24" i="1"/>
  <c r="AO23" i="1"/>
  <c r="AJ23" i="1"/>
  <c r="AL23" i="1"/>
  <c r="AJ22" i="1"/>
  <c r="AL22" i="1"/>
  <c r="AP19" i="1"/>
  <c r="AO19" i="1"/>
  <c r="AJ19" i="1"/>
  <c r="AL19" i="1"/>
  <c r="AP18" i="1"/>
  <c r="AO18" i="1"/>
  <c r="AP17" i="1"/>
  <c r="AO17" i="1"/>
  <c r="AJ17" i="1"/>
  <c r="AL17" i="1"/>
  <c r="AP16" i="1"/>
  <c r="AO16" i="1"/>
  <c r="AJ16" i="1"/>
  <c r="AL16" i="1"/>
  <c r="AP38" i="1"/>
  <c r="AL36" i="1"/>
  <c r="AQ16" i="1"/>
  <c r="AG32" i="1"/>
  <c r="AG31" i="1"/>
  <c r="AG21" i="1"/>
  <c r="AG18" i="1"/>
  <c r="AE28" i="1"/>
  <c r="AG28" i="1"/>
  <c r="AF34" i="1"/>
  <c r="AP34" i="1"/>
  <c r="AE34" i="1"/>
  <c r="AE33" i="1"/>
  <c r="AG33" i="1"/>
  <c r="AE29" i="1"/>
  <c r="AG29" i="1"/>
  <c r="AF20" i="1"/>
  <c r="AE20" i="1"/>
  <c r="AE21" i="1"/>
  <c r="AE35" i="1"/>
  <c r="AG35" i="1"/>
  <c r="AE25" i="1"/>
  <c r="AG25" i="1"/>
  <c r="AE30" i="1"/>
  <c r="AG30" i="1"/>
  <c r="AF27" i="1"/>
  <c r="AE27" i="1"/>
  <c r="AG27" i="1"/>
  <c r="AE24" i="1"/>
  <c r="AE23" i="1"/>
  <c r="AG23" i="1"/>
  <c r="AE22" i="1"/>
  <c r="AG22" i="1"/>
  <c r="AE19" i="1"/>
  <c r="AG19" i="1"/>
  <c r="AE16" i="1"/>
  <c r="AG16" i="1"/>
  <c r="AB36" i="1"/>
  <c r="AG36" i="1"/>
  <c r="AG34" i="1"/>
  <c r="V32" i="1"/>
  <c r="AP32" i="1"/>
  <c r="U32" i="1"/>
  <c r="V29" i="1"/>
  <c r="U29" i="1"/>
  <c r="U26" i="1"/>
  <c r="U33" i="1"/>
  <c r="Z35" i="1"/>
  <c r="U31" i="1"/>
  <c r="U30" i="1"/>
  <c r="U18" i="1"/>
  <c r="W27" i="1"/>
  <c r="W36" i="1"/>
  <c r="V27" i="1"/>
  <c r="AP27" i="1"/>
  <c r="U27" i="1"/>
  <c r="U25" i="1"/>
  <c r="U24" i="1"/>
  <c r="U23" i="1"/>
  <c r="U22" i="1"/>
  <c r="U21" i="1"/>
  <c r="U20" i="1"/>
  <c r="U16" i="1"/>
  <c r="AJ39" i="1"/>
  <c r="AL39" i="1"/>
  <c r="AE39" i="1"/>
  <c r="Z39" i="1"/>
  <c r="U39" i="1"/>
  <c r="W39" i="1"/>
  <c r="W40" i="1"/>
  <c r="AO39" i="1"/>
  <c r="AQ39" i="1"/>
  <c r="AE38" i="1"/>
  <c r="AG38" i="1"/>
  <c r="AG40" i="1"/>
  <c r="Z38" i="1"/>
  <c r="AB38" i="1"/>
  <c r="U38" i="1"/>
  <c r="O38" i="1"/>
  <c r="AQ38" i="1"/>
  <c r="AJ37" i="1"/>
  <c r="AL37" i="1"/>
  <c r="AE37" i="1"/>
  <c r="Z37" i="1"/>
  <c r="AB37" i="1"/>
  <c r="U37" i="1"/>
  <c r="O37" i="1"/>
  <c r="AQ37" i="1"/>
  <c r="Z33" i="1"/>
  <c r="Z31" i="1"/>
  <c r="Z30" i="1"/>
  <c r="Z29" i="1"/>
  <c r="AA29" i="1"/>
  <c r="Z28" i="1"/>
  <c r="Z27" i="1"/>
  <c r="Z25" i="1"/>
  <c r="Z23" i="1"/>
  <c r="Z22" i="1"/>
  <c r="Z21" i="1"/>
  <c r="Z20" i="1"/>
  <c r="Z19" i="1"/>
  <c r="Z18" i="1"/>
  <c r="Z17" i="1"/>
  <c r="Z16" i="1"/>
  <c r="AQ40" i="1"/>
  <c r="AL40" i="1"/>
  <c r="AL41" i="1"/>
  <c r="AG41" i="1"/>
  <c r="AB40" i="1"/>
  <c r="AB41" i="1"/>
  <c r="AQ36" i="1"/>
  <c r="W41" i="1"/>
  <c r="AQ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5"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5"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<sst xmlns="http://schemas.openxmlformats.org/spreadsheetml/2006/main" count="646" uniqueCount="430">
  <si>
    <r>
      <rPr>
        <b/>
        <sz val="14"/>
        <color theme="1"/>
        <rFont val="Calibri Light"/>
        <family val="2"/>
        <scheme val="major"/>
      </rPr>
      <t>FORMULACIÓN Y SEGUIMIENTO PLANES DE GESTIÓN NIVEL CENTRAL</t>
    </r>
    <r>
      <rPr>
        <b/>
        <sz val="11"/>
        <color theme="1"/>
        <rFont val="Calibri Light"/>
        <family val="2"/>
        <scheme val="major"/>
      </rPr>
      <t xml:space="preserve">
PROCESO FOMENTO Y PROTECCIÓN DE DERECHOS HUMANOS</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</si>
  <si>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Vigencia desde:</t>
    </r>
    <r>
      <rPr>
        <sz val="11"/>
        <color theme="1"/>
        <rFont val="Calibri Light"/>
        <family val="2"/>
        <scheme val="major"/>
      </rPr>
      <t xml:space="preserve"> 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</si>
  <si>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</si>
  <si>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</si>
  <si>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Subsecretaría para la Gobernabilidad y Garantía de Derechos
Dirección de Derechos Humanos
Subdirección de Asuntos Étnicos
Subdirección de Asuntos de Libertad Religiosa y de Conciencia</t>
  </si>
  <si>
    <t>CONTROL DE CAMBIOS</t>
  </si>
  <si>
    <t>VERSIÓN</t>
  </si>
  <si>
    <t>FECHA</t>
  </si>
  <si>
    <t>DESCRIPCIÓN DE LA MODIFICACIÓN</t>
  </si>
  <si>
    <t>31 de enero 2022</t>
  </si>
  <si>
    <r>
      <t xml:space="preserve">Publicación del plan de gestión aprobado. Caso HOLA: </t>
    </r>
    <r>
      <rPr>
        <b/>
        <sz val="10"/>
        <color theme="1"/>
        <rFont val="Calibri"/>
        <family val="2"/>
        <scheme val="minor"/>
      </rPr>
      <t>223317</t>
    </r>
  </si>
  <si>
    <t>31 de marzo de 2022</t>
  </si>
  <si>
    <t>Se modifica la programación trimestral de la meta transversal No. 2 "Actualizar el 100% los documentos del proceso conforme al plan de trabajo definido", según cronograma remitido por el área responsable, a través de Caso Hola No. 238230.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</si>
  <si>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</si>
  <si>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22,71% acumulado para la vigencia.</t>
  </si>
  <si>
    <t>27 de julio de 2022</t>
  </si>
  <si>
    <t>Para el segundo trimestre de la vigencia 2022, el proceso alcanzó un nivel de desempeño del 97,38% de acuerdo con lo programado, y del 46,18% acumulado para la vigencia.</t>
  </si>
  <si>
    <t>31 de octubre de 2022</t>
  </si>
  <si>
    <t>Para el tercer trimestre de la vigencia 2022, el proceso alcanzó un nivel de desempeño del 100% de acuerdo con lo programado, y del 74,29%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</si>
  <si>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</si>
  <si>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</si>
  <si>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</si>
  <si>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</si>
  <si>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</si>
  <si>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</si>
  <si>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</si>
  <si>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</si>
  <si>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</si>
  <si>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</si>
  <si>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</si>
  <si>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</si>
  <si>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</si>
  <si>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</si>
  <si>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</si>
  <si>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</si>
  <si>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</si>
  <si>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</si>
  <si>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</si>
  <si>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</si>
  <si>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</si>
  <si>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</si>
  <si>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</si>
  <si>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</si>
  <si>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</si>
  <si>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</si>
  <si>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</si>
  <si>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</si>
  <si>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</si>
  <si>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</si>
  <si>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</si>
  <si>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</si>
  <si>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</si>
  <si>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</si>
  <si>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</si>
  <si>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</si>
  <si>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</si>
  <si>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Brindar atención oportuna y de calidad a los diferentes sectores poblacionales, generando relaciones de confianza y respeto por la diferencia</t>
  </si>
  <si>
    <r>
      <t>Prestar atención al 100% de la población que acuda a los espacios de atención diferenciada</t>
    </r>
    <r>
      <rPr>
        <sz val="11"/>
        <color rgb="FF00B0F0"/>
        <rFont val="Calibri"/>
        <family val="2"/>
        <scheme val="minor"/>
      </rPr>
      <t xml:space="preserve"> </t>
    </r>
    <r>
      <rPr>
        <sz val="11"/>
        <color theme="1"/>
        <rFont val="Calibri"/>
        <family val="2"/>
        <scheme val="minor"/>
      </rPr>
      <t>(EAD),  como respuesta a las necesidades o problemáticas de los grupos étnicos.</t>
    </r>
  </si>
  <si>
    <t>Gestión</t>
  </si>
  <si>
    <t>Porcentaje de atención a las personas que acuden a los espacios de atención diferenciada</t>
  </si>
  <si>
    <t>(# de las personas atendidas en  los espacios de atención diferenciada  / # total de las personas que acuden a los espacios de atención diferenciada)*100%</t>
  </si>
  <si>
    <t xml:space="preserve">Corte a 30 de Octubre 2021  5484 personas atendidas </t>
  </si>
  <si>
    <t>Constante</t>
  </si>
  <si>
    <t>Porcentaje de atención en los EAD*
*Este corresponde al # de atenciones realizadas en el correspondiente periodo de seguimiento</t>
  </si>
  <si>
    <t>Eficacia</t>
  </si>
  <si>
    <t>Informes de seguimiento trimestral</t>
  </si>
  <si>
    <t xml:space="preserve">Formatos que evidencian la atención de los usuarios en cada uno de los servicios que se prestan en los EAD </t>
  </si>
  <si>
    <t>Subdirección de Asuntos Étnicos</t>
  </si>
  <si>
    <t>Registro de información en formatos de atención.
Informes de seguimiento</t>
  </si>
  <si>
    <t>Primer informe de seguimiento trimestral 
Registro de información de atención</t>
  </si>
  <si>
    <t xml:space="preserve">Durante el segundo trimestre de 2022, se realizó la atención al 100% de las personas que acuden a los espacios de atención diferenciada - EAD. Se realizaron 3.910 atenciones, así:
Centros CONFIA:450 atenciones
Posá Wiwa: 173 atenciones
Emancipation Raizal Plies: 984 atenciones
Casa de los Derechos Gitanos: 304
Casa del Pensamiento Indígena:1.999
</t>
  </si>
  <si>
    <t xml:space="preserve">Informe de seguimiento trimestral </t>
  </si>
  <si>
    <t xml:space="preserve">Durante el tercer trimestre de 2022, se realizó la atención al 100% de las personas que acuden a los espacios de atención diferenciada - EAD. Se realizaron 4.104 atenciones, así:
Centros CONFIA:535 atenciones
Posá Wiwa: 381 atenciones
Emancipation Raizal Plies: 609 atenciones
Casa de los Derechos Gitanos: 199 atenciones
Casa del Pensamiento Indígena:2.380 atenciones
</t>
  </si>
  <si>
    <t>*Tercer informa de seguimiento trimestral 
* Registro de información de atención</t>
  </si>
  <si>
    <t xml:space="preserve">Durante el cuarto trimestre de 2022, se realizó la atención al 100% de las personas que acuden a los espacios de atención diferenciada - EAD. Se realizaron 4.701 atenciones, así:
Centros CONFIA:548 atenciones
Posá Wiwa: 531 atenciones
Emancipation Raizal Plies: 699 atenciones
Casa de los Derechos Gitanos: 170 atenciones
Casa del Pensamiento Indígena:2.753 atenciones
</t>
  </si>
  <si>
    <t>*Cuarto informe de seguimiento trimestral 
* Registro de información de atención</t>
  </si>
  <si>
    <t>Realizar 2  Informes ejecutivos que evidencien los avances en la implementación de los Planes Integrales de Acciones Afirmativas para grupos étnicos.</t>
  </si>
  <si>
    <t>Número de Informes de avance en la  implementación de los Planes Integrales de Acciones afirmativas para grupos étnicos.</t>
  </si>
  <si>
    <t>Sumatoria  de informes de seguimiento realizados</t>
  </si>
  <si>
    <t>2 informes semestrales 2021</t>
  </si>
  <si>
    <t>Suma</t>
  </si>
  <si>
    <t xml:space="preserve">informes de avance  a la implementación de los PIAA grupos étnicos </t>
  </si>
  <si>
    <t xml:space="preserve"> Informes trimestrales de avance a la implementación de los Planes Integrales de Acciones Afirmativas</t>
  </si>
  <si>
    <t xml:space="preserve"> Informes trimestrales de avance a la implementación de los PIAA, que evidencien los avances en el impacto de las acciones afirmativas,  con base en los  informes que reportan los Sectores Distritales.</t>
  </si>
  <si>
    <t xml:space="preserve">Informes trimestrales consolidados en archivo físico y digital. </t>
  </si>
  <si>
    <t>No Programada</t>
  </si>
  <si>
    <t>El equipo PIAA de la SAE, estableció parámetros técnicos en coordinación con la Secretaría Distrital de Planeación y la Oficina de Planeación de la Secretaría de Gobierno, para materializar la estrategia de seguimiento, dando continuidad a las mesas de orientaciones y precisiones técnicas o los denominados “Círculos de armonización PIAA”, con todos los sectores del distrito, se definieron los roles de la SAE en su papel de rector de las políticas étnicas en el Distrito Capital.
La gestión articuló un dialogo permanente y de acompañamiento con 15 Sectores que representan aproximadamente 42 instituciones, interlocución que ha arrojado la articulación con los sectores de manera permanente, en particular con Hábitat, Hacienda y Lotería de Bogotá, Seguridad, Desarrollo Económico y Gobierno. 
De la misma manera, se realiza la compilación de la Matriz de Seguimiento y Plan de Acción, instrumento de planeación del cuarto trimestre del 2021, garantizando la materialización de lo concertado en relación con las metas, indicadores, tiempos, responsables y asignación presupuestal.</t>
  </si>
  <si>
    <t>Primer informe  trimestral de avance a la implementación de los PIAA.</t>
  </si>
  <si>
    <t xml:space="preserve">El equipo de Planes de Acciones Afirmativas de la Subdirección de Asuntos Étnicos, estableció parámetros técnicos en coordinación con el equipo de la Secretaría Distrital de Planeación, la Oficina de Planeación de la Secretaria de Gobierno Distrital y todos los Sectores del Distrito, generando criterios para el seguimiento cuantitativo, cuantitativo, la revisión, compilación y publicación de la Matriz de Seguimiento y plan de acción, instrumento de planeación que mide el avance efectivo de las Acciones Afirmativas, garantizando la calidad y pertinencia. Adicional a lo anterior, se definieron los roles de la Subdirección de Asuntos Étnicos en su papel de rector de las políticas étnicas.
La gestión articuló un dialogo permanente y de acompañamiento con 15 Sectores que representan aproximadamente 42 instituciones, interlocución que ha arrojado los siguientes resultados:  Articulación con los sectores que tenían acciones rezagadas, en particular con Hábitat, Hacienda y Lotería de Bogotá, Seguridad, Desarrollo Económico, Gobierno. </t>
  </si>
  <si>
    <t>Informe segundo trimestre</t>
  </si>
  <si>
    <t>No Programada para el III trimestre de 2022.</t>
  </si>
  <si>
    <t>Realizar 4 Informes del avance en la implementación del Plan de vida del Pueblo Muisca de Bosa.</t>
  </si>
  <si>
    <t xml:space="preserve">Número de Informes de avance en la  implementación del Plan de vida de la Comunidad Muisca de Bosa </t>
  </si>
  <si>
    <t>Sumatoria de informes de seguimiento realizados</t>
  </si>
  <si>
    <t>4 informes trimestrales 2021</t>
  </si>
  <si>
    <r>
      <rPr>
        <sz val="11"/>
        <color rgb="FF00B0F0"/>
        <rFont val="Calibri"/>
        <family val="2"/>
        <scheme val="minor"/>
      </rPr>
      <t>I</t>
    </r>
    <r>
      <rPr>
        <sz val="11"/>
        <color indexed="8"/>
        <rFont val="Calibri"/>
        <family val="2"/>
        <scheme val="minor"/>
      </rPr>
      <t xml:space="preserve">nformes de avance  a la implementación del Plan de vida del Pueblo Muisca de Bosa </t>
    </r>
  </si>
  <si>
    <t xml:space="preserve">Informes trimestrales de avance  a la implementación del Plan de vida del Pueblo Muisca de Bosa </t>
  </si>
  <si>
    <t xml:space="preserve"> Informes trimestrales de avance a la implementación del Plan de vidad del Pueblo Muisca de Bosa </t>
  </si>
  <si>
    <t>El informe del primer trimestre del año en curso (2022), evidencia las acciones enmarcadas en el proceso de implementación del Plan de Vida de la comunidad indígena Muisca de Bosa "Palabra que cuida y protege la semilla", y la articulación comunitaria e institucional para el proceso de seguimiento al cumplimiento de los acuerdos de consulta previa por el plan parcial El Edén - El Descanso.
Se construyó metodologia de trabajo para el proceso de investigación en la línea del fortalecimieto al gobierno propio, la justicia y la memoria de la comunidad indígena Muisca de Bosa.
Desde la Subdirección de Asuntos Étnicos se consolida la propuesta de instrumento de seguimiento a los acuerdos de consulta previa y la implementación del Plan de Vida.
Se realiza acompañamiento a la primera sesión de seguimmiento a los acuerdos de consulta previa por el plan parcial El Edén - El Descanso.</t>
  </si>
  <si>
    <t xml:space="preserve">*Primer informe trimestral del avance de implementación del Plan de vida. 
*Matriz de compilacion PV
* Documento avance de investigación línea de Gobierno Propio
*Documento avance de investigación línea de justicia Propia
*Documento avance de investigación línea de Memoria
</t>
  </si>
  <si>
    <t>Se realiza informe del segundo trimestre  del año en curso (2022), evidenciando las acciones adelantadas en el cumplimiento de la meta en relación con la implementación del Plan de Vida de la comunidad indígena Muisca de Bosa "palabra que cuida y protege la semilla",se realizo la consolidación del instrumento de seguimiento a los acuerdos de consulta y del Plan de Vida.  finalmente, se llevo a cabo sasión del comite de seguimiento.</t>
  </si>
  <si>
    <t xml:space="preserve">Informe trimestral del avance de implementación del Plan de vida </t>
  </si>
  <si>
    <t>En el tercer informe trimestral del año en curso (2022) se evidencian los avances en el proceso de investigación y de las articulaciones para la implementación del Plan de Vida de la comunidad indígena Muisca de Bosa "palabra que Cuida y protege la semilla", asi mismo, se realizo la tercera sesión de seguimiento y se dio alcance a la transición del diligenciamiento del instrumento de seguimiento a la consulta Previa y el Plan de vida.</t>
  </si>
  <si>
    <t xml:space="preserve">* Tercer informe trimestral del avance de implementación del Plan de vida </t>
  </si>
  <si>
    <t xml:space="preserve">Se realiza informe final de avances en relación al proceso de implementacoón del Plan de Vida de la comunidad Indígena Muisca de Bosa "Palabra que cuida y pretege la semilla".  El equipo de investigación en el marco del fortalecimiento del gobierno  propio  en  las  líneas  de gobierno propio, justicia propia y memoria, han permitido un dialogo acertado en diferentes espacios para la construcción dela investigación cual fue culminada y se inició su proceso de implementación con un periodo de transición. Tras la entrega de los tres documentos de investigación se inició el proceso de socialización con diferentes grupos focales de la comunidad indígena Muisca de Bosa con el fin de apropiar la ruta de transición a la gobernabilidad. </t>
  </si>
  <si>
    <t xml:space="preserve">* Cuarto informe trimestral del avance de implementación del Plan de vida </t>
  </si>
  <si>
    <t>Realizar 4 Informes de avance de la reformulación de las políticas públicas étnicas</t>
  </si>
  <si>
    <t>Número de Informes de avance de la reformulación de las políticas públicas étnicas</t>
  </si>
  <si>
    <r>
      <rPr>
        <sz val="11"/>
        <color rgb="FF00B0F0"/>
        <rFont val="Calibri"/>
        <family val="2"/>
        <scheme val="minor"/>
      </rPr>
      <t>I</t>
    </r>
    <r>
      <rPr>
        <sz val="11"/>
        <color indexed="8"/>
        <rFont val="Calibri"/>
        <family val="2"/>
        <scheme val="minor"/>
      </rPr>
      <t xml:space="preserve">nformes de avance de la reformulación de las políticas públicas étnicas </t>
    </r>
  </si>
  <si>
    <t xml:space="preserve">Informes trimestrales de avance de la reformuación de las políticas públicas étnicas </t>
  </si>
  <si>
    <t xml:space="preserve"> Informes trimestrales de avance de la reformuación de las políticas públicas étnicas </t>
  </si>
  <si>
    <t>Conforme a metodología CONPES, en el primer trimestre 2022 se da inicio a la etapa de agenda pública realizando las actividades tendientes a garantizar la participación de los grupos étnicos, sectores y alcaldías locales, acciones en el marco de la articulación SAE - Subsecretaría - OAP.
Referente a los grupos étnicos, se desarrollaron reuniones de socialización de la metodología CONPES y se inició la armonización de las propuestas de plan de trabajo. Se desarrolló la estrategia para avanzar en la corcentación con cada uno.
Se llegó a un acuerdo con PNUD para aunar esfuerzos técnicos y financieros para garantizar la participación y metodologías para desarrollar las etapas de agenda pública y formulación de las políticas públicas étnicas.
Referente a la participación Sectores y Alcaldías Locales, se realizó la articulación con las diferentes entidades del Sector Gobierno (Subsecretaría, IDPAC, Gestión Local, OAP, SAE) y SDP para definir técnica y presupuestalmente el desarrollo de estas estrategias.
Respecto a la construcción del doucmento diagnóstico se avanza en insumos técnicos para la elaboración del mismo.</t>
  </si>
  <si>
    <t>Primer informe trimestral del avance de formulación de las políticas públicas étnicas</t>
  </si>
  <si>
    <t>En el segundo trimestre de 2022 se desarrolla la etapa de agenda pública por medio de 7 estrategias, así:
1. Elaboración de documentos de los capítulos del diagnóstico:   normograma reformulación de la política pública para comunidades negras y afrocolombianas;  análisis de actores claves en la reformulación de las Política Pública étnicas de Bogotá D.C.;  Esquema de actores política pública afrocolombiana y palenquera; Tendencias y o buenas prácticas en políticas públicas afro en Colombia y otros países latinoamericanos
• Avance documento manual de buenas prácticas para los pueblos indígenas en Bogotá D.C.; Marco jurídico para las poblaciones indígenas; Buenas Practicas desde los principios de los ODS para el pueblo Raizal en la ciudad de Bogotá; Marco conceptual versión uno de la política pública para grupos étnicos – pueblo raizal; Marco conceptual de la política pública para grupos étnicos – pueblo Rrom;.
2. Estrategia de participación con los grupos étnicos: Se realiza la firma del convenio PNUD para desarrollar la reformulación de las políticas públicas étnicas, por medio de este convenio se realizarán Acuerdos de subvención con los grupos étnicos para desarrollar la etapa de agenda pública.
Se realiza el proceso de diálogo y concertación del plan de trabajo para desarrollar la agenda pública armonizada con metodología CONPES D.C. con los grupos étnicos, de la misma manera se construye de manera conjunta los acuerdos de Subvención en el marco del Convenio PNUD - SDG 
3.  Estrategia con Alcaldías Locales: con la finalidad de desarrollar la etapa de agenda pública desde un enfoque territorial, Se desarrollaron los talleres con las Alcaldías Locales con los objetivos de Inclusión de las alcaldías locales como actor estratégico, recolección de información institucional para documento diagnóstico, estrategia de participación integral con enfoque territorial – local. 
Se define la estrategia de manera conjunta SDG (OAP, Subsecretaría, Gestión Local, SAE), IDPAC e Integración Social. Una vez se define conjuntamente la estrategia se desarrollan los talleres con las Alcaldías Locales
4. Estrategia con los Sectores del Distrito: Se define la estrategia de participación de los Sectores en el marco de la CIDPO, tiene los objetivos de incluir de los sectores desde la agenda pública, realizar la recolección de información institucional para documento diagnóstico, la preparación para la formulación, de tal manera que responda a la participación, planeación intersectorial y proyección asertiva, que sea capaz de generar transformación institucional. De esta manera se concerta esta estrategia en el marco de la CIDPO en dos sesiones una ordinaria y y una extraordinaria, con la participación de todos los sectores se desarrollaron en esta temporalidad dos sesiones CIDPO y se da inicio a los talleres con los Sectores.
5. Estrategia con entidades del nivel nacional: se oficiaron a entidades del nivel nacional con la finalidad de recoger insumos para la reformulación de las políticas públicas étnicas.
6. Estrategia de comunicaciones: Se definió la estrategia de comunicaciones de manera conjunta
7. Se encuentra en desarrollo el convenio PNUD estratégico y de planeación para las etapas de agenda pública y formulación, en el marco del convenio se realizaron los siguientes documentos:
Para un total de 82 productos.</t>
  </si>
  <si>
    <t>Informe trimestral del avance de formulación de las políticas públicas étnicas</t>
  </si>
  <si>
    <t>En el tercer trimestre de 2022 se desarrolla la etapa de agenda pública por medio de 3 macro estrategias, así:
1) Elaboración de los documentos de diagnóstico e identificación de factores estratégicos. Avance en la sistematización de la información obtenida en los talleres con Alcaldías Locales y Sectores del Distrito y recopilación de la información disponible en la Encuesta Multipropósito de Bogotá y, en los CLOPS étnicos coordinados por la Secretaría Distrital de Integración Social. 
2) Estrategia de participación con grupos étnicos.
2.1. Comunidades y Pueblos Indígenas. Firma del Acuerdo de Subvención el cual presenta un avance del 70%. Concertación e inicio del plan de trabajo para la elaboración del capítulo especial del Cabildo Muisca de Bosa, en cumplimiento de los acuerdos por Plan de Vida y Consulta Previa. Interlocución con el proceso organizativo "Autoridades Indígenas en Bakatá" para acordar una ruta de trabajo, que no se ha logrado.
 2.2. Comunidades Negras, Afrocolombianas y Palenqueras. Firma de los Acuerdos de Subvención con las organizaciones AFNEMO y OANAC  y, el Kuagro Moná Ri Palenque. Desarrollo de los comités técnicos con estas organizaciones para la aprobación de los productos y desembolsos del primer tramo 
 2.3. Comunidad Raizal. Firma del Acuerdo de Subvención con ORFA, realización del primer comité técnico para el primer desembolso; implementación del primer encuentro raizal y diseño metodológico de la estrategia de recolección y sistematización de la información. 
2.4. Pueblo Rrom o Gitano. Se cuenta con acuerdo financiero con la SDG, se elaboró el Acuerdo de Subvención el cual está pendiente de firma por el PNUD. 
3) Acompañamiento técnico PNUD.
Elaboración de metodologías e instrumentos de recolección de información, armonizada con la metodología CONPES, D.C., que se aplican en las estrategias de participación implementadas por cada grupo étnico. 
Diseño de una herramienta que permita monitorear las estrategias de participación implementadas por los grupos étnicos.
Diseño e implementación de la estrategia de comunicaciones para la reformulación de las políticas públicas étnicas.</t>
  </si>
  <si>
    <t>* Tercer informe trimestral del avance de formulación de las políticas públicas étnicas</t>
  </si>
  <si>
    <t>* Cuarto  informe trimestral del avance de formulación de las políticas públicas étnicas</t>
  </si>
  <si>
    <t>Implementar estrategias de Gobierno Abierto y transparencia, haciendo uso de herramientas de las TIC para su divulgación, como parte del fortalecimiento de la relación entre la ciudadanía y el gobierno.</t>
  </si>
  <si>
    <t xml:space="preserve">Implementar el 100% de una estrategia de gestión documental del Sistema Distrital de Discapacidad de acuerdo con las funciones establecidas en el Acuerdo 505 de 2012. </t>
  </si>
  <si>
    <t xml:space="preserve">(Número de documentos almacenados en el repositorio digital del SDD / número de documentos generados en el SDD) * 100 </t>
  </si>
  <si>
    <t>N/A</t>
  </si>
  <si>
    <t xml:space="preserve">Documentos almacenados </t>
  </si>
  <si>
    <t>Reporte de la actualización del Archivo de Gestión</t>
  </si>
  <si>
    <t>Formato Único de Inventario Documental</t>
  </si>
  <si>
    <t xml:space="preserve">Subsecretaría para la Gobernabilidad y Garantía de Derechos </t>
  </si>
  <si>
    <t xml:space="preserve">Evidencia en el repositorio digital. </t>
  </si>
  <si>
    <t xml:space="preserve">Durante el primer trimestre de 2022, se realizó el control de la documentación que generó la Secretaría Técnica. A través del repositorio digital, se encuentra cargada la información correspondiente a los meses de enero a marzo en la carpeta denominada soportes de actividades mensuales. </t>
  </si>
  <si>
    <t>Soportes del control de la documentación. 
A través del siguiente enlace de Drive se da acceso a la carpeta con la información de la Secretaría Técnica https://gobiernobogota-my.sharepoint.com/personal/eliana_garzon_gobiernobogota_gov_co/_layouts/15/onedrive.aspx?isAscending=true&amp;id=%2Fpersonal%2Feliana%5Fgarzon%5Fgobiernobogota%5Fgov%5Fco%2FDocuments%2FEVIDENCIAS%20MENSUALES%20STDD%2FSOPORTES%20DE%20ACTIVIDADES%20MENSUALES%20SDD&amp;sortField=LinkFilename</t>
  </si>
  <si>
    <t>Enlace repositorio digital</t>
  </si>
  <si>
    <t xml:space="preserve">Evidencia en el repositorio digital.
https://gobiernobogota-my.sharepoint.com/:f:/g/personal/eliana_garzon_gobiernobogota_gov_co/EjO0OqO8XgxJrd2uK1VU-uMBdshF4uH_rActFqVQtL9UsQ?e=N9hUes </t>
  </si>
  <si>
    <t>Se implementó una estrategia de gestión documental del Sistema Distrital de Discapacidad de acuerdo con las funciones establecidas en el Acuerdo 505 de 2012. Alli secompilan tanto las acciones normadas en el acuerdo 505 de 2012 como las acciones de soporte para dar cumplimiento al POA.</t>
  </si>
  <si>
    <t xml:space="preserve">Elaborar 8 informes del Sistema Distrital de Discapacidad, requeridos en la normativa Distrital y Nacional. </t>
  </si>
  <si>
    <t>Número de informes del Sistema Distrital de Discapacidad elaborados</t>
  </si>
  <si>
    <t>Sumatoria de informes del Sistema Distrital de Discapacidad elaborados</t>
  </si>
  <si>
    <t>Informes</t>
  </si>
  <si>
    <t>Informes de gestión y resultados del SDD  informe semestral de gestión y funcionamiento del CDD, informes  del funcionamiento del SDD - Resolución 3317 de 2012</t>
  </si>
  <si>
    <t>Secretaría Técnica Distrital de Discapacidad</t>
  </si>
  <si>
    <t xml:space="preserve">Evidencia en el archivo del SDD. </t>
  </si>
  <si>
    <t>Se realizó la entrega del informe No. 1 de 2022 en cumplimiento de la Resolución 3317 de 2012 ante la Secretaría Técnica Nacional de Discapacidad, para este año el informe se realizá en linea.
Se construyó el informe del Consejo Distrital de Discapacidad y se consolidó la información de los 20 Consejos Locales de Discapacidad</t>
  </si>
  <si>
    <t>Se anexa enlace en el cual se ingresa la información dando cumplimiento a la Resolución 3317 de 2012 y captura de pantalla como evidencia del cargue. 
Informe realizado</t>
  </si>
  <si>
    <t xml:space="preserve">Se realizó entrega del informe de gestión y resultados del Sistema Distrital de Discapacidad Vigencia 2021. 
Se realizó la entrega del informe No. 1 de 2022 en cumplimiento de la Resolución 3317 de 2012 ante la Secretaría Técnica Nacional de Discapacidad, para este año el informe se realizá en linea.
Se realizó la entrega del informe de cumplimiento de la Resolución Resolución 753 de 2020 correspondiente al primer trimestre de 2022 que integra de Enero a Marzo. </t>
  </si>
  <si>
    <t>Se anexa el informe diagramado de Gestión y Resultados Vigencia 2021.
Se anexa archivo en excel con la información dando cumplimiento a la Resolución 3317 de 2012 y captura de pantalla como evidencia del cargue. 
Se anexa el informe de cumplimiento Resolución 753 de 2022 las actas de las sesiones del Consejo Distrital de Discapacidad.</t>
  </si>
  <si>
    <t xml:space="preserve">
Se realizó la entrega del informe No. 3 de 2022 en cumplimiento de la Resolución 3317 de 2012 ante la Secretaría Técnica Nacional de Discapacidad, para este año el informe se realizá en linea.
Se realizó la entrega del informe de cumplimiento de la Resolución Resolución 753 de 2020 correspondiente al tercer trimestre de 2022 que integra de julio a septiembre. </t>
  </si>
  <si>
    <t xml:space="preserve">
Informes de funcionamiento del CDD, informes  del funcionamiento del SDD - Resolución 3317 de 2012</t>
  </si>
  <si>
    <t xml:space="preserve">Se realizó la entrega del informe de Gestión No. 4 de 2022 en relacion con el funcionamiento del Consejo Distrital de Discapacidad.
Acta No. 5 del Consejo Distrital de Discapacidad </t>
  </si>
  <si>
    <t>Informe 4 del CDD
Acta No. 5 del CDD</t>
  </si>
  <si>
    <t>Fomentar la gestión del conocimiento y la innovación para agilizar la comunicación con el ciudadano, la prestación de trámites y servicios, y garantizar la toma de decisiones con base en evidencia.</t>
  </si>
  <si>
    <t>Avanzar un 20% en la elaboración de la Línea Base de Prácticas Religiosas en el Distrito Capital</t>
  </si>
  <si>
    <t>Porcentaje de avance en la elaboración de la Línea Base de Prácticas Religiosas en el Distrito Capital</t>
  </si>
  <si>
    <t>(No. De fases implementadas para la elaboración de la línea base de prácticas religiosas en el D.C. / No. de fases requeridas para la implementación de la línea base de prácticas religiosas)*100</t>
  </si>
  <si>
    <t>Porcentaje de avance en la elaboración de la Línea Base de Prácticas Religiosas</t>
  </si>
  <si>
    <t>Efectividad</t>
  </si>
  <si>
    <t>Informe de avance en la elaboración de la Línea Base de Prácticas Religiosas en el Distrito Capital</t>
  </si>
  <si>
    <t>Documentos de análisis
Mesas de trabajo
Informes
Aplicación de trabajo de cambio 
Valoración metodológica de variables</t>
  </si>
  <si>
    <t>Subdirección de Asuntos de Libertad Religiosa y de Conciencia</t>
  </si>
  <si>
    <t>La Subdirección de Asuntos de Libertad Religiosa y de Conciencia reporta el establecimiento del documento de línea base de indicadores de la Política Pública de Libertades Fundamentales de Religión,Culto y Conciencia. De igual manera, se encuentra  en construcción de:  
Documentos de análisis de los resultados de los indicadores 
Construcción de  presentación borrador en powerpoint de publicación de los datos de línea base. 
Se continuó con la recolección de información de los indicadores correspondientes a líderes y lideresas del Sector Religioso, de acuerdo a  las metas de cumplimiento de la PPLR, para realizar el primer análisis de impacto de esta política.
Se adelantó reunión para desarrollar los powerbi de ciudadanía,  líderes y lideresas del sector religioso,en donde se realicen nuevos cruces. A su vez, se analiza  la posibilidad de construir el powerbi de los datos de la encuesta de caracterización a funcionarios de las entidades del sector religioso.</t>
  </si>
  <si>
    <t>Documento de análisis 
Mesas de trabajo
Valoración Metodológica</t>
  </si>
  <si>
    <t xml:space="preserve">La Subdirección de Asuntos de Libertad Religiosa y de Conciencia reporta el avance en la meta, para el segundo trimestre de 2022 a partir de las siguientes acciones: 
- Actualización del documento técnico de línea base sobre el aporte social del sector religioso, con el propósito de darle sustento técnico a la presentación y publicación de datos.
-Se realizó la terminación y publicación del Power Bi (herramienta digital con resultados estadísticos) de línea base de Prácticas Religiosas en el Distrito Capital para Ciudadanía y, Líderes y Lideresas del Sector Religioso, en la página de la Secretaría Distrital de Gobierno, en la sección de Subdirección de Libertad Religiosa, Culto y Conciencia. 
- Se inició la construcción del tablero en Power Bi con los datos de caracterización a funcionarios de las entidades del sector Público.
-Se elaboró la presentación en Power Point sobre la Línea Base, incluyendo un apartado destinado al aporte social del sector religioso en el Distrito Capital.
-Se presentaron los resultados estadísticos respectivos a la Línea Base y el aporte social del sector religioso en los locales de libertad religiosa de: Usaquén, Santa fé, Bosa, Mártires y el Comité Distrital de Libertad Religiosa.
-Se realizó el instrumento de encuesta a Líderes y lideresas del Sector Religioso y continuó con la recolección de los datos, de acuerdo con las metas de cumplimiento de la PPLR, para realizar el primer análisis de impacto de esta política, en este tema.
-Se construyó el instrumento de recolección de información (encuesta) para Líderes y Lideresas del Sector Religioso, dirigido a entidades y organizaciones del sector religioso diferentes a católicos y cristianos.
</t>
  </si>
  <si>
    <t>Documento de análisis 
Mesas de trabajo
Valoración Metodológica</t>
  </si>
  <si>
    <t>La Subdirección de Asuntos de Libertad Religiosa y de Conciencia reporta el avance en la meta, para el tercer trimestre de 2022 a partir de las siguientes acciones: 
- Construcción del documento técnico definitivo de línea base sobre el aporte social del sector religioso, con el propósito de darle sustento técnico a la presentación y publicación de datos.
-Se realizó la publicación del Power Bi (herramienta digital con resultados estadísticos) de línea base de Prácticas Religiosas en el Distrito Capital para Ciudadanía y, Líderes y Lideresas del Sector Religioso, en la página de la Secretaría Distrital de Gobierno, en la sección de Subdirección de Libertad Religiosa, Culto y Conciencia. 
- Se realizó la construcción del tablero en Power Bi con los datos de caracterización a funcionarios de las entidades del sector Público.
-Se elaboró y publicó la presentación completa en Power Point sobre la Línea Base del aporte social del sector religioso en el Distrito Capital en la página de la Secretaría Distrital de Gobierno, en la sección de Subdirección de Libertad Religiosa, Culto y Conciencia.
-Se inició la utilización de la segunda versión de la encuesta a Líderes y lideresas del Sector Religioso y continuó  la recolección de los datos, de acuerdo con las metas de cumplimiento de la PPLR, para realizar el primer análisis de impacto de conformidad con los indicadores de esta política, en este tema.
-  Se realizó la grabación del programa "Creyendo en Libertad" de la emisora DC Radio donde se realizó la presentación de los datos del aporte social del sector religoso.</t>
  </si>
  <si>
    <t>Documento de análisis  del documento técnico definitivo de línea base sobre el aporte social del sector religioso.
Imagenes de tableros Pawer be y Links de Ingreso a los publicados.
Presentación definitiva de Aporte  Social del Sector Religioso.
Encuesa segunda versión a Líderes y lideresas del Sector Religioso.</t>
  </si>
  <si>
    <t>Promover una ciudadanía activa y responsable, propiciando espacios de participación, formación y diálogo con mayor inteligencia colectiva y conciencia común, donde las nuevas ciudadanías se sientan vinculadas e identificadas con el Gobierno Distrital.</t>
  </si>
  <si>
    <t>Realizar doce (12) eventos de formación, capacitación y/o sensibilización para servidores públicos, líderes religiosos y/o ciudadanía en general en relación con el ejercicio y el contenido de las libertades fundamentales de religión culto y conciencia, participación ciudadana y/o resolución de conflictos.</t>
  </si>
  <si>
    <t>No. de acciones de formación, capacitación, y/o sensibilización realizadas</t>
  </si>
  <si>
    <t>Sumatoria del No. de acciones de formación, capacitación, y/o sensibilización realizadas</t>
  </si>
  <si>
    <t>Acciones de formación, capacitación y/o sensibilización</t>
  </si>
  <si>
    <t>Informes, registros administrativos, material didáctico, documentos, registros fotográficos y/o vínculos digitales a las grabaciones y/o piezas publicitarias.</t>
  </si>
  <si>
    <t>Evento y/o Campaña de sensibilización, capacitación y/o formación.</t>
  </si>
  <si>
    <t>Aforo de la convocatoria y/o encuesta de evaluación del evento</t>
  </si>
  <si>
    <t>La Subdirección de Asuntos de Libetad Religiosa reporta avances, con la realización de dos (2) eventos de capacitación, denominados: 1. Libertad de conciencia dirigida a cuarenta (40) profesores de instituciones educativas , realizado el 20 de enero de 2022. 2. Capacitación sobre Medios de Comunicación Alternativos y comunitarios de la localidad de Bosa, realizado el 16 de marzo de 2022. dirigida a 12 personas de medios comunitarios.</t>
  </si>
  <si>
    <t>Evidencias de las reuniones.</t>
  </si>
  <si>
    <t xml:space="preserve">La Subdirección de Asuntos de Libertad Religiosa reporta los siguientes avances:
-Realización de tres (3) eventos de capacitación en resolución de conflictos, articulando con el Instituto Distrital de Participación y Acción Comunal, realizados el 10 de mayo en el cuarto piso de la Secretaría de Gobierno y el 12 de mayo de 2022 en el Auditorio del quinto piso del edificio Furatena, se contó con la asistencia de 16 líderes y lideresas del sector religioso. 
-Encuentro de sensibilización con los presidentes de los Comités Locales de Libertad Religiosa en articulación con el presidente del Comité Local de Bosa y la asociación Victory Alliance el 21 de abril de 2022, esta reunión contó con 27 asistentes en el Auditorio del quinto piso del edificio Furatena. 
</t>
  </si>
  <si>
    <t>Registros fotográficos</t>
  </si>
  <si>
    <t>La Subdirección de Asuntos de Libetad Religiosa reporta avances, con la realización de una (1) sensibilización a Medios de Comunicación alternativos y comunitarios en la localidad de Rafael Uribe Uribe; dos (2) espacios de sensibilización a Instituciones Educativas en las localidades de Barrios Unidos y San Cristóbal; y una (1) capacitación sobre la presentación de iniciativas para presupuestos participativos dirigida al sector religioso dada en el Auditorio del edificio Furatena. 	Evidencia de las reuniones</t>
  </si>
  <si>
    <t xml:space="preserve">Evidencias de las capacitaciones </t>
  </si>
  <si>
    <t xml:space="preserve">Realizar 320 visitas a lugares de culto en el Distrito Capital como estrategia de georeferenciación y acercamiento para la promoción y garantía del derecho a libertad de religión,  culto y conciencia </t>
  </si>
  <si>
    <t xml:space="preserve">No. de  visitas realizadas a lugares de culto en el Distrito Capital </t>
  </si>
  <si>
    <t xml:space="preserve">Sumatoria de Visitas realizadas a lugares de culto en el Distrito Capital </t>
  </si>
  <si>
    <t xml:space="preserve">Informe visitas realizadas </t>
  </si>
  <si>
    <t>Informe trimestral de las visitas a lugares de culto en el Distrito Capital</t>
  </si>
  <si>
    <t xml:space="preserve"> Actas de visita registros fotográficos </t>
  </si>
  <si>
    <t>La Subdirección de Asuntos de Libertad Religiosa y de Conciencia  reporta a  realización de  73 visitas a lugares de culto, en la ciudad de Bogotá. Las visitas fueron realizadas en las localidades de Barrios Unidos, Bosa, Engativá, San Cristóbal, Santa Fe, Suba y Usme.</t>
  </si>
  <si>
    <t xml:space="preserve">Primer informe trimestral </t>
  </si>
  <si>
    <t>La Subdirección de Asuntos de Libertad Religiosa y de Conciencia  reporta la  realización de  87 visitas a lugares de culto, en la ciudad de Bogotá, teniendo en cuenta que en el trimestre pasado se habían realizado 3 visitas adicionales, con las 87 visitas se completa la meta programada al segundo trimestre de 2022. Las visitas fueron realizadas en las localidades de Teusaquillo, Fontibón, Los Mártires, Puente Aranda, La Candelaria, Santa Fe, Rafael Uribe, Usaquén, Kennedy, Ciudad Bolívar, Engativá, Suba, Usme, Chapinero, Antonio Nariño. 
NOTA: Se ajusta la programación de 3 visitas realizadas anticipadamente en el primer trimestre de 2022</t>
  </si>
  <si>
    <t xml:space="preserve">Infome visitas a lugares de culto </t>
  </si>
  <si>
    <t xml:space="preserve">La Subdirección de Asuntos de Libertad Religiosa y de Conciencia  reporta a  realización de  94 visitas a lugares de culto en la ciudad de Bogotá para completar la meta programada al tercer trimestre de 2022. Las visitas fueron realizadas en las localidades de Teusaquillo, Chapinero, Engativá, Rafael Uribe, Puente Aranda, Kennedy, Ciudad Bolívar, Bosa, Suba, Fontibón, Antonio Nariño y Usme.	</t>
  </si>
  <si>
    <t xml:space="preserve">* Tercer informe trimestral </t>
  </si>
  <si>
    <t xml:space="preserve">Implementar el 100% de una estrategia de procesamiento de la información relativa a la promoción, difusión y educación sobre derechos humanos haciendo uso de herramientas tecnológicas. </t>
  </si>
  <si>
    <t>Retadora (de mejora)</t>
  </si>
  <si>
    <t>Porcentaje de avance en el procesamiento de la información a través del uso de tecnologías de la información.</t>
  </si>
  <si>
    <t>(Número de acciones ejecutadas de la estrategia de procesamiento de la información / Número de acciones programadas de la estrategia de procesamiento de la información) X 100</t>
  </si>
  <si>
    <t>Creciente</t>
  </si>
  <si>
    <t>Porcentaje de avance en la implementación de la estrategia</t>
  </si>
  <si>
    <t>Informe trimestral de procesamiento de información del componente de formación de la Dirección de Derechos Humanos</t>
  </si>
  <si>
    <t>Actas de reunión
Plan de trabajo
Requerimiento necesidades DTI</t>
  </si>
  <si>
    <t>Dirección de Derechos Humanos</t>
  </si>
  <si>
    <t xml:space="preserve">En el primer trimestre del 2022, la contratación del equipo de formación se dio en el mes de febrero, mes en el cual se retomó el contacto con la Dirección de Tecnologías para dar continuidad al proceso de ajuste con los agentes de Business Suport y la Dirección de Tecnologías, en el marco del diseño de la herramienta Business Support (partner de Oracle) para el manejo de la data de formación y la captura de información a través de los formularios APEX. 
</t>
  </si>
  <si>
    <t xml:space="preserve">1. Anexo. Trazabilidad correo del 17 de marzo con revisión y observaciones los formularios APEX.
2. Anexo. Constancia reunión del día 17 de febrero del 2022 con DTI y agentes de Business Supoport.
3. Anexo. Solicitud para retomar proceso de analítica de datos 03 de febrero 2022.
4. Anexo. Capturas de pantalla de catálogos y formularios creados. </t>
  </si>
  <si>
    <t xml:space="preserve">Durante el segundo trimestre del 2022, se continuan desarrollando actividades relativas al procesamiento de la información del componente pedagógico y de formación de la Dirección de DD.HH. Teniendo en cuenta la finalización del contrato con Bussines Support (operador que apoyó la creación de los tableros en DAGO)  con la DTI, se dio alcance a una solicitud formal por parte de la Dirección al equipo del Observatorío de la Dirección de Diálogo Social, con quienes se sostuvo una reunión el mes de julio para determinar el enlace y acompañamiento a través de un solo canal con la DTI, lo anterior, en aras de finiquitar los asuntos pendientes que permitirán el traslado de información y captura a través de Oracle. </t>
  </si>
  <si>
    <t xml:space="preserve">1. 08 de abril, reunión con DTI y el observatorio para revisión de producto preliminar de sistema de información (no aprobado)
2. 24 de mayo, prueba de formularios en plataforma (pilotaje inicial por parte del equipo de formación) se evidenciaron más ajustes por realizar que no fueron tomados en cuenta de anteriores reuniones por parte del operador tecnológico. 
3. 03 de junio solicitud de apoyo para comunicación con DTI a través del Observatorio de Conflictividades.
4. 30 de junio, reunión para concertar apoyo con enlace para la DTI del Observatorio de Conflictividades. </t>
  </si>
  <si>
    <t>Durante el tercer trimestre se retomó comunicación con el equipo del Observatario teniendo una reunión de articulación el día 19 de agosto donde se concertaron una serie de reuniones quincenales para hacer los ajustes respectivos en lo relativo a los catálogos de información. El día 31 de agosto se solictó aplazamiento de las reuniones en razón a la delegación al equipo de formación para la elaboración del Plan de Prevención. Por otro lado, se aportó la información para ser cargada en datos abiertos sobre el componente de formación, como parte de la promoción de los resultados del proceso de formación, siendo esta acción partede la estrategia.</t>
  </si>
  <si>
    <t xml:space="preserve">1. Acta de reunión con el Observatorio el día 19 de agosto.
2. Correos que soportan los agendamientos para seguimiento a compromisos y novedades.
3. Soporte del correo 25 de agosto con datos enviados para publicación. </t>
  </si>
  <si>
    <t xml:space="preserve">1. Informe anual consolidado de los procesos de formación que dan cuenta de la sistematización de la información 
2. Cinco (5) actas de reunión con el equipo del observatorio o relativas a la sistematización de la iformación. 
3. Correo con toda la información del año 2022 para ser cargado en sistema de información del Observatorio. </t>
  </si>
  <si>
    <t xml:space="preserve">Se implementó el 100% de la estrategia de procesamiento de la información relativa a la promoción, difusión y educación sobre derechos humanos, haciendo uso de las herramientas de tecnológicas de la entidad, concretamente la Plataforma Office 365. Por otro lado, se logró entregar toda la información sistematizada del año para que sea incorporada al sistema de información del Observatorio de Conflictividades. </t>
  </si>
  <si>
    <t xml:space="preserve">Acompañar el proceso de aprobación del 100% de los planes de trabajo de Comités Local de DDHH </t>
  </si>
  <si>
    <t>Número de planes de trabajo aprobados por el comité local de DDHH</t>
  </si>
  <si>
    <t>(No. de planes de trabajo aprobados por el comité local de DDHH / No.  de planes de trabajo de Comités Locales de DDHH) X 100</t>
  </si>
  <si>
    <t>Número de planes de trabajo</t>
  </si>
  <si>
    <t>(20) Documentos Plan de Trabajo CLDDHH</t>
  </si>
  <si>
    <t>Documentos Planes de Trabajo CLDDHH</t>
  </si>
  <si>
    <t>Dirección de Derechos Humanos - Coordinación Territorial</t>
  </si>
  <si>
    <t>Acta de Comité de DDHH que evidencia que se diseñó y aprobó el Plan de Trabajo del CLDDHH (Resolución 233 de 2018)</t>
  </si>
  <si>
    <t>Durante el primer trimestre de 2022, se logró la aprobación de 16 planes de trabajo de los Comités Locales de Derechos Humanos. La meta establecida para el primer trimestre fue de cinco(5).</t>
  </si>
  <si>
    <t>14 planes de trabajo en formato Excel.16 Actas de comités en donde se aprueba el plan de trabajo y 16 planes de trabajo en formato Excel.</t>
  </si>
  <si>
    <t>Durante el segundo trimestre de 2022, se logró la aprobación de 4 planes de trabajo de los Comités Locales de Derechos Humanos. La meta establecida para el segundo trimetre fue de diez(10). Por lo anterior, se puede establecer que todos lo 20 planes trabajo fueron de los CCLLDDHH fueron aprobados en el primer semestre consiguiendo el 100% de la ejecucion de esta meta.
NOTA: Se reprograma la meta de acuerdo con la sobreejecución presentada en el primer trimestre de 2022.</t>
  </si>
  <si>
    <t>4 Cuatro(4)de planes trabajo en formato Excel y cuatro(4) actas de comités en donde se aprueban los planes de trabajo.</t>
  </si>
  <si>
    <t>Meta cumplida en el II trimestre de 2022</t>
  </si>
  <si>
    <t>Meta cumplida. Durante el tercer  trimestre de 2022 se logró realizar seguimiento de ejecución e implementación a los 20 planes de trabajo de los Comités Locales de Derechos Humanos.</t>
  </si>
  <si>
    <t>Meta cumplida. Se logró la aprobación de 20 planes de trabajo de los Comités Locales de Derechos Humanos.</t>
  </si>
  <si>
    <t>Atender 100% de víctimas de presunto abuso de autoridad que contactan a la Dirección de DDHH Humanos a través de los canales de atención dispuestos por la entidad.</t>
  </si>
  <si>
    <t>(Número de atenciones realizadas / Número de solicitudes realizadas) X 100</t>
  </si>
  <si>
    <t>A septiembre 30  de 2021 se atienderon 368 personas</t>
  </si>
  <si>
    <t>Porcentaje de atenciones</t>
  </si>
  <si>
    <t>Informes trimestrales con caraterizaciones de la población atendida y tipo de atenciones realizadas</t>
  </si>
  <si>
    <t>Sistema de información</t>
  </si>
  <si>
    <t>Durante el primer trimestre de 2021 se brindó atención al 100 % de las personas que reportaron casos de presunto abuso de autoridad policial, a través de los canales establecidos para tal efecto, registrando un total de sesenta y nueve (69) ingresos, cero (0) nuevos hechos, ciento trece (113) seguimientos y ciento tres (103) orientaciones, para un total de doscientos ochenta y cinco (285) atenciones. Dichas atenciones implicaron: acompañamiento psicosocial, orientación jurídica; registro de casos, caracterización de las víctimas y sus núcleos familiares, diseño de planes de manejo, gestión interinstitucional y seguimiento  a los avances de los casos ante la Fiscalía General de la Nación y la Oficina de Asuntos Disciplinarios de la MEBOG, en articulación con el Ministerio Público.</t>
  </si>
  <si>
    <t xml:space="preserve">Sistema de información Observatorio (Las evidencias de atenciones de Ruta de atención a víctimas de presunto abuso de autoridad por parte de la fuerza pública consisten en las actas y formatos diligenciados con información de los usuarios que, gozan de reserva y protección legal, por lo que no es procedente su inclusión como evidencia)
</t>
  </si>
  <si>
    <t xml:space="preserve">El avance presentado durante este trimestre, da cuenta de las cifras de casos de presunto abuso de autoridad por parte de miembros de la fuerza pública, que fueron reportados a la entidad, a través de los canales establecidos para tal efecto. Así, de manera general, durante el período de tiempo comprendido ente el 1 de abril y el 30 de junio de 2022, se registraron un total de doscientas cincuenta y nueve (259) atenciones, dentro de las cuales obran cuarenta y siete (47) ingresos a ruta, ciento cuarenta (140) orientaciones, cincuenta y tres (53) seguimientos y diecinueve (19) casos en los que no hubo contacto, pero que, no obstante, se incluyen dentro de las atenciones debido a que siempre se despliegan acciones como registro en aplicativo, asignación de dupla psicojurídica y denuncias de oficio a Procuraduría y Fiscalía General de la Nación con la información disponible. </t>
  </si>
  <si>
    <t xml:space="preserve">Informe ruta abuso de autoridad.
Sistema de información Observatorio (Las evidencias de atenciones de Ruta de atención a víctimas de presunto abuso de autoridad por parte de la fuerza pública consisten en las actas y formatos diligenciados con información de los usuarios que, gozan de reserva y protección legal, por lo que no es procedente su inclusión como evidencia)
</t>
  </si>
  <si>
    <t xml:space="preserve">El avance correspondiente al tercer trimestre de 2022, da cuenta de las cifras de casos de presunto abuso de autoridad por parte de miembros de la fuerza pública, que fueron reportados a la entidad, a través de los canales establecidos para tal efecto. En consecuencia, si bien constituye una cifra oficial, por cuanto proviene de la oferta de atención de la SDG, no puede entenderse en modo alguno como una cifra absoluta sobre el fenómeno en la ciudad. Dicho lo anterior, durante el período de tiempo comprendido ente el 1 de julio de 2022 y 30 de septiembre de 2022, se brindó atención jurídica y psicosocial al 100 % de los casos que fueron de conocimiento de la entidad, registrando un total de trescientas dos (302) atenciones discriminadas así: cuarenta y un (41) ingresos, dos (2) nuevos hechos, ciento siete (107) seguimientos, ochenta (80) orientaciones y setenta y dos (72) no contactados que, sin embargo, se cuentan dentro de las atenciones por cuanto implican registro en aplicativo, intentos de contacto y proyección de oficios dirigidos a las entidades competentes, a fin de que inicien de oficio las investigaciones en materia penal y disciplinaria. Al respecto, es importante precisar que, de conformidad con los criterios de operatividad de la ruta, la activación de medidas iniciales implica siempre acompañamiento psicosocial y orientación jurídica a las víctimas, con el fin de garantizar el restablecimiento de los derechos a las ciudadanas y ciudadanos afectados, minimizar su situación de vulnerabilidad y mitigar los riesgos sobre sí y sobre sus núcleos familiares. </t>
  </si>
  <si>
    <t>Sistema de información OAP</t>
  </si>
  <si>
    <t>Sistema de información Observatorio (Las evidencias de atenciones de Ruta de atención a víctimas de presunto abuso de autoridad por parte de la fuerza pública consisten en las actas y formatos diligenciados con información de los usuarios que, gozan de reserva y protección legal, por lo que no es procedente su inclusión como evidencia)</t>
  </si>
  <si>
    <t>Implementar el 100% de una estrategia de articulación con organizaciones internacionales, sociales y de la academia para el fortalecimiento de las rutas de atención en materia de prevención y protección de derechos humanos</t>
  </si>
  <si>
    <t xml:space="preserve">Porcentaje de avance en la implementación de la estrategia de articulación con organizaciones internacionales, sociales y académicas </t>
  </si>
  <si>
    <t>(Número de acciones ejecutadas de la estrategia de articulación / Número de acciones programadas de la estrategia de articulación) X 100</t>
  </si>
  <si>
    <t>Informe trimestral de seguimiento</t>
  </si>
  <si>
    <t>Actas de reunión de acompañamiento
Plan de trabajo</t>
  </si>
  <si>
    <t>Actas de reuniones, documentos de avance de implementación</t>
  </si>
  <si>
    <t>No programada</t>
  </si>
  <si>
    <t>Meta no programada para el I trimestre de 2022. 
Sin embargo, para el primer trimestre de 2022 se trabajó en la planeación y estructuración de la estrategia de articulación interinstitucional para poblaciones diferenciales en el marco de las rutas de atención (mapeo, revisión y registro de información en una matriz, de acuerdo con las articulaciones que realizan las rutas distritales de atención según el proceso de caracterización de usuarios/as). Allí se determinaron los actores (sociales, comunitarios, cooperación internacional, academia, entidades sin ánimo de lucro, públicas y privadas), los sectores, los enfoques diferenciales y la oferta de bienes y servicios. 
Esta información se socializó con las enlaces de las rutas de atención y sus equipos de trabajos para lograr tener información completa.
Se elaboró cronograma de trabajo para el diseño e implementación de la estrategia de articulación.</t>
  </si>
  <si>
    <t>Matriz de insumo para la articulación interinstitucional y con organizaciones sociales, internacionales y academia</t>
  </si>
  <si>
    <t>Desde las Rutas de la Dirección de Derechos Humanos venimos trabajando de manera constante en un proceso de articulación con organizaciones internacionales, sociales y de la academia, lo cual nos va permitir seguir fortaleciendo las rutas de atención existentes y trabajar en el diseño e implementación de futuras rutas de atención a poblaciones sociales vulnerables y que socialmente tienen altos indices de estigmatización.</t>
  </si>
  <si>
    <t>Informe 2do trimestre 2022 de la estrategia de articulación con organizaciones internacionales, sociales y de la academia
Evidencias de las acciones de articulación con organizaciones internacionales, sociales y de la academia para el fortalecimiento de las rutas de atención en materia de prevención y protección de derechos humanos</t>
  </si>
  <si>
    <t>Las articulaciones entre las rutas y las organizaciones civiles, academia y organizaciones internacionales se ha venido ejecutando a través de este periodo en mesas de trabajo y en proyectos comunes con el fin de socializar y hacer una retroalimentación con la comunidad. Las organizaciones civiles, internacionales como la academia, han sido poderosos aliados para poder multiplicar el trabajo que se viene ejecutando desde las rutas a las poblaciones vulnerables que atiende la Secretaría de Gobierno.</t>
  </si>
  <si>
    <t xml:space="preserve">Actas de reuniones
(1)  Documento de Articulación de Rutas de Prevención y Protección con Organizaciones Internacionales  </t>
  </si>
  <si>
    <t>En el cuarto trimestre, en la ejecución de la articulación de las rutas de atención con los diferentes actores, se puedo evidenciar el cumplimiento de la meta del 100% de la implementación de la estrategia dispuesta.</t>
  </si>
  <si>
    <t>Informe jecutivo de las rutas y sus respectivas evidencias de las articulaciones de cada una</t>
  </si>
  <si>
    <t>Desde las Rutas de la Dirección de Derechos Humanos se viene trabajando de manera constante en un proceso de articulación con organizaciones internacionales, sociales y de la academia, lo cual nos va permitir seguir fortaleciendo las rutas de atención existentes y trabajar en el diseño e implementación de futuras rutas de atención a poblaciones sociales vulnerables y que socialmente tienen altos indices de estigmatización.</t>
  </si>
  <si>
    <t>Implementar el 100% de una estrategia en la que se defina la gestión de archivos de derechos humanos según las disposiciones existentes (Protocolo gestión de archivos de derechos humanos - Acuerdo 04 de 2015) en acompañamiento de la Dirección Administrativa.</t>
  </si>
  <si>
    <t>(Número de acciones ejecutadas de la estrategia de gestión de archivo / Número de acciones programadas de de gestión de archivo) * 100</t>
  </si>
  <si>
    <t>Desde la Dirección de Derechos Humanos y en articulación con la Dirección Administrativa, se implementa la estrategia de gestión documental, a través del seguimiento periódico por parte de gestión del patrimonio documental. Sobre los avances realizados en el primer trimestre del año 2022, la Dirección de Derechos Humanos presenta 3 informes de la gestión, en donde se describe detalladamente las actividades concernientes a la organización documental de los expedientes que hacen parte del acervo de esta Dirección, dando cumplimiento así a la meta.</t>
  </si>
  <si>
    <t xml:space="preserve">Informes mensuales de gestión documental </t>
  </si>
  <si>
    <t xml:space="preserve">Para el segundo trimestre del año 2022, la Dirección de Derechos Humanos continúa realizando la organización de la documentación recibida y producida, según la tabla de retención documental, por tanto, se continúan reportando los avances al grupo de Gestión del Patrimonio Documental, cumpliendo así, con la presentación de 3 informes mensuales en este segundo trimestre, mostrando el trabajo realizado en el archivo de gestión de la Dirección.  </t>
  </si>
  <si>
    <t xml:space="preserve">La Dirección de Derechos Humanos avanza en el cumplimiento de la meta de gestión de archivos, orientados por parte de la Dirección Administrativa a través de su equipo de Gestión del Patrimonio Documental, se ha venido reforzando al equipo de trabajo del archivo de gestión, con capacitaciones permanentes sobre el manejo, selección y organización documental, de la misma manera se reciben los lineamientos para la realización de la transferencia primaria del archivo de gestión de la Dirección de Derechos humanos al archivo central de la Secreatria de Gobierno.    
De la misma manera, se continúa adelantando la organización de los documentos físicos y registrándolos en los informes de gestión del archivo y en este trimestre se evidencian en los informes # 11, 12 y 13 enviados mensualmente a la Dirección Administrativa.
Por otro lado, la Dirección de Derechos Humanos trabaja en la consolidación del archivo digital en el repositorio Sharepoint, guardando la información por carpetas según la serie y la subserie que indica la tabla de retención documental, es así que cada uno de los componentes y las rutas de atención de la Dirección alimenta frecuentemente este espacio en la nube.   </t>
  </si>
  <si>
    <t xml:space="preserve">(3) infomes dee gestión de archivos </t>
  </si>
  <si>
    <t>2 informes mensuales de  gestión del archivo de la Dirección e DDHH</t>
  </si>
  <si>
    <t>Implementar el 100% de una estrategia de valoración de impacto de las formaciones que se realizan en el marco del Programa Distrital de Educación en Derechos Humanos para la Paz y la Reconciliación</t>
  </si>
  <si>
    <t>Porcentaje de avance en la implementación de una estrategia de valoración del impacto de las formaciones en el marco del PDEDHPR</t>
  </si>
  <si>
    <t xml:space="preserve"> (Número de acciones implementadas de la estrategia / Número de acciones definidas para la estrategia) X 100</t>
  </si>
  <si>
    <t>Informe de valoración de impacto de formaciones</t>
  </si>
  <si>
    <t>Informe diagnóstico</t>
  </si>
  <si>
    <t>Evidencias de reunión</t>
  </si>
  <si>
    <t>En el mes de febrero, una vez se retomó contratación del equipo de formación, se inició todo el proceso de aplicación de valoración de impacto. El número de personas que diligenciaron el formulario de valoración de impacto de los trimestres II, III y IV del año 2021 en total fue de 100 personas (Aclarando que se sumaron los formularios diligenciados en diciembre del año 2021 (49) junto a los formularios diligenciados entre febrero y marzo de 2022 (51). El proceso del trimestre fue enviar a 2283 correos a las personas que participaron de las formaciones invitando a que de manera voluntaria diligenciaran instrumento de valoración de manera electrónica.
El tiempo dado para el diligenciamiento de dicho formato, fue de cerca de 15 días calendario, con el objeto de dar un tiempo propicio para su diligenciamiento, tiempo que se vence a inicios del mes de abril.</t>
  </si>
  <si>
    <t xml:space="preserve">1 Anexo. Constancia y trazabilidad de acciones de aplicación de valoración de impacto. </t>
  </si>
  <si>
    <t xml:space="preserve">1. En el periodo se realiza informe de análisis de la valoración de impacto 2021, producto de la información recolectada en el primer trimestre, con base en las estadísticas de las respuestas recopiladas de los 100 formularios que diligeció la ciudadanía que participó de los espacios de formación en el 2021. 
2. Se envían 781 encuestas de valoración de impacto a personas participantes de los procesos de formación en el año 2022, el formulario se cerró el 30 de junio y se lograron recopilar más de 100 valoraciones, para el próximo reporte se espera contar con análisis de dicha información recolectada como avance. </t>
  </si>
  <si>
    <t xml:space="preserve">1. Documentos de sistematización y análisis de información de la valoración de impacto aplicada el primer trimestre. 
2. Soporte de 781 correos enviados con valoración de impacto en junio del 2022. </t>
  </si>
  <si>
    <r>
      <rPr>
        <sz val="11"/>
        <color rgb="FF000000"/>
        <rFont val="Calibri"/>
        <family val="2"/>
      </rPr>
      <t>En el tercer trimestre se realiza el análisis general de información recolectada en lo que sucesivo de la vigencia 2022, lo anterior, con el objetivo de realizar balance de la respuesta ciudadana a los procesos de formación. Con los datos estadísticos y los comentarios de las 128 personas que respondieron</t>
    </r>
    <r>
      <rPr>
        <sz val="11"/>
        <color rgb="FFFF0000"/>
        <rFont val="Calibri"/>
        <family val="2"/>
      </rPr>
      <t xml:space="preserve"> </t>
    </r>
    <r>
      <rPr>
        <sz val="11"/>
        <color rgb="FF000000"/>
        <rFont val="Calibri"/>
        <family val="2"/>
      </rPr>
      <t xml:space="preserve"> la encuesta reportada en el anterior trimestre, este trimestre  se realizó el análisis con emisión de recomendaciones como parte de las oportunidades de mejora. Es de mencionar que el equipo se reúne previa lectura del informe, con el fin de trazar unas estrategias que permitan continuar en la línea de la calidad del servicio que se ofrece, también cabe destacar que la valoración en un 92% fue positiva. 
Frente a las oportunidades de mejora se sugirió: 
Brindar información de las rutas en los espacios de formación, como complemento de la temática que se esté abordando.
El tema de violencia de género volverlo transversal a las temáticas que se estén orientando. Ejemplo Conflicto armado desde la perspectiva de género (Se tendrá en cuenta el informe Comisión de la verdad)
</t>
    </r>
  </si>
  <si>
    <t>Anexo documentos de información de Valoración de impacto analizada en el tercer trimestre del 2022, así como el informe respectivo que contiene las recomendaciones, como parte del plan de mejora.</t>
  </si>
  <si>
    <t xml:space="preserve">Se implementó 100% la estrategia de valoración de impacto de las formaciones que se realizan en el marco del Programa Distrital de Educación en Derechos Humanos para la Paz y la Reconciliación, en el cuarto trimestre el instrumento de  valoración de impacto detallado  lo diligenció una muestra de 149 personas y el 96% de 6.476 resgistros de formación otorgaron una puntuación de 4 y 5 estrellas a los procesos de formación (en una escala de 1 a 5, donde una estrella es la calificación más baja y cinco estrellas la calificación más alta). </t>
  </si>
  <si>
    <t xml:space="preserve">1. Informe análisis valoración de impacto IV trimestre.
2. Datos recopilados valoración de impacto IV trimestre.
3. Comparativo valoración de impacto 2022.
4. Matriz puntuación (balance) 2022. </t>
  </si>
  <si>
    <t>Porcentaje de avance en la implementación de una estrategia de valoración del impacto de  las atenciones en el marco del componente de prevención y promoción en ddhh</t>
  </si>
  <si>
    <t xml:space="preserve"> Número de acciones implementadas de la estrategia / Número de acciones definidas para la estrategia</t>
  </si>
  <si>
    <t xml:space="preserve">Documento  metodológico de la implementación dela bateria de indicadores 
Acciones de implementación de la estrategia
Desarrollo de nuevos indicadores </t>
  </si>
  <si>
    <t>Documento con la batería de indicadores caracterizada</t>
  </si>
  <si>
    <t>Evidencias de reunión y carpeta compartida Dirección</t>
  </si>
  <si>
    <t>Meta no programada para el I trimestre de 2022.
Es importante indicar que el principal propósito de la construcción de indicadores consiste en servir como herramienta para la medición de las acciones adelantadas en materia de asistencia a las personas usuarias de las rutas de atención. Esto permite evaluar permanentemente si las acciones desarrolladas contribuyen al cumplimiento de los objetivos y metas trazadas; además verificar que las acciones adelantadas, verdaderamente estén teniendo un resultado positivo en los procesos de atención y reestablecimiento de derechos de las personas atendidas. Por lo tanto, esta herramienta permitirá obtener la información necesaria, para la toma oportuna de decisiones acciones desarrolladas desde el componente.</t>
  </si>
  <si>
    <t>Matriz indicadores</t>
  </si>
  <si>
    <t>Como resultado del consenso con profesionales enlaces de las rutas de atención, se diseñó matriz de excel en la cual se han registrado las acciones de articulación en pro del reestablecimiento de los derechos de las personas atendidas; los indicadores diseñados permiten establecer el avance en dichos procesos  en pro de acercarse al cumplimiento de los objetivos propuestos y generar una mirada y retroalimentación tendiente a optimizar estos procesos, adelantando los ajustes a que haya lugar.</t>
  </si>
  <si>
    <t xml:space="preserve">Matriz indicadores - documento preliminar soporte </t>
  </si>
  <si>
    <t>0,50</t>
  </si>
  <si>
    <t xml:space="preserve">0,50 </t>
  </si>
  <si>
    <t xml:space="preserve">De acuerdo al diseño de matriz de excel, formato encuesta y documento soporte, para el tercer trimetre, los y las profesionales enlaces de cada una de las rutas de atención,  consignaron avances en  matriz de excel de acuerdo a las  las acciones de articulación en pro del reestablecimiento de los derechos de las personas atendidas en el perido; los indicadores diseñados permiten establecer el avance en dichos procesos  al dar  cumplimiento a los objetivos propuestos y generar una mirada y retroalimentación tendiente a optimizar estos procesos. Ahora bien, frente a la evaluación de resultado, en el  último trimestre se avanzará en la  aplicación de la encuesta a los usuairos y se relizará el an´+alisis de los resultados de la misma, que permita entregar este resultado como producto de las acciones adelantadas desde el componente. </t>
  </si>
  <si>
    <t xml:space="preserve">Matriz indicadores tercer trimestre 2022 - Documento preliminar soporte con avances  
Formato de encuesta de satisfacción </t>
  </si>
  <si>
    <t xml:space="preserve">Documento análisis encuestas de medición </t>
  </si>
  <si>
    <t>Para cierre de la vigencia se entrega documento que recoge la propuesta metodológica y el análisis de la implementación de las encuestas de satisfacción en la ciudadanía como un indicador de resultado, este ejercicio arroja un importante grado de satisfacción de la población atendida frente a las gestiones adelantadas desde el componente de prevención de la Dirección de Derechos Humanos, se adjunta el documento, cumpliendo así en un 100% con la meta</t>
  </si>
  <si>
    <t>Entregar (4) informes de  avance en la  implementación de estrategia para la articulación del Comité Distrital con los Comites Locales de Derechos Humanos</t>
  </si>
  <si>
    <t>No. de informes de de avance en la  implementación de estrategia para la articulación del Comité Distrital con los Comites Locales de Derechos Humanos</t>
  </si>
  <si>
    <t>Sumatoria de informes de de avance en la  implementación de estrategia para la articulación del Comité Distrital con los Comites Locales de Derechos Humanos</t>
  </si>
  <si>
    <t>(4) Informes de avance  a la  la implementación de la estrategia de articulación del Comité Distrital con los Comites Locales de Derechos Humanos</t>
  </si>
  <si>
    <t>Actas e informes de los Comités Distritales de Derechos Humanos</t>
  </si>
  <si>
    <t>Dirección de Derechos Humanos - Equipo de Política Pública de DDHH</t>
  </si>
  <si>
    <t>(3) Informes trimestales de avance sobre la implementación de la estrategia de articulación del Comité Distrital con los Comites Locales de Derechos Humanos y (1) Informe final de consolidación</t>
  </si>
  <si>
    <t xml:space="preserve">En atención a la necesidad de articular actividades por parte de los diferentes componentes de la Dirección de Derechos Humanos, y sumar esfuerzos de manera coordinada para el cumplimiento de productos, actividades y en general de la oferta institucional de la PPDDHH y de la Dirección, el Equipo de Política Pública de la Dirección, diseñó unos instrumentos metodológicos para el ejercicio de priorización de productos y actividades en el territorio, así como una Matriz de Seguimiento a los Planes de Trabajo Local 2022, que intenta concretar las prioridades de todos los componentes en un solo documento. 
En ese sentido, el equipo de política pública sirvió como ente articulador entre los diferentes componentes de la Dirección para llevar al territorio las necesidades de priorización, de conformidad con la lectura macro de la política pública que se hace desde este equipo. 
Como consecuencia de ello, se han aprobado en Comité Local 16 Planes de Trabajo Local con el acompañamiento y supervisión del Equipo de Política Pública de la Dirección de Derechos Humanos. Están pendiente por aprobar los siguientes planes de trabajo: Usme, Ciudad Bolívar, Antonio Nariño, Tunjuelito, planes de trabajo que deberán quedar aprobados en la primera y segunda semana de abril. Este primer informe corresponde a la primera parte de la estrategia de articulación del Comité Distrital con los Comités Locales de DDHH, que responde a una fase de planeación. </t>
  </si>
  <si>
    <t xml:space="preserve">1. Informe Trimestral
2. Ficha técnica de priorización de actividades en la localiddes
3. Planes de Trabajo Local
4.Actas de reunión Comités Locales de Derechos Humanos </t>
  </si>
  <si>
    <t>Durante el segundo trimestre de 2022 por parte del equipo de Politica Publica se realizaron jornadas de sensibilizacion de la Politica Publica  de Derechos Humanos y el Decreto 455 de 2018 que regula el Comite Distrital de Derechos Humanos y los Comites Locales. Asimismo, en el marco de la modificacion al decreto 455 de 2018 y con el proposito de articular las acciones de lo territorial en el Distrito, se presentó la propuesta de crear las mesas satélites para la coordinación de acciones de la oferta de bienes y servicios en materia de derechos humanos. Las mesas son: mesas técnicas de trabajo: i) Mesa Distrital de Coordinación y Seguimiento a la PPDDHH, ii) Mesa de seguimiento a violaciones de derechos humanos y alertas tempranas.</t>
  </si>
  <si>
    <t>1. Informe Trimestral de acompañamiento al equipo territorial para la sensibilizacion de la Politica Publica  de Derechos Humanos y el Decreto 455 de 2018 que regula el Comite Distrital de Derechos Humanos y los Comites Locales.
2. Actas de reunión Comités Locales de Derechos Humanos  y registros fotograficos.
3.Acciones de modificación al decreto 455 de 2018 para el mejoramiento de la instancia de coordinación y participación deL Comité Distritral de DDHH y los Comités Locales.</t>
  </si>
  <si>
    <t xml:space="preserve">Durante el tercer trimestre de 2022 por parte del equipo de Politica Publica se realizaron jornadas de sensibilizacion de la Politica Publica  de Derechos Humanos y el Decreto 455 de 2018 que regula el Comite Distrital de Derechos Humanos y los Comites Locales. Asimismo, en el marco de la modificacion al decreto 455 de 2018 y con el proposito de articular las acciones de lo territorial en el Distrito, se implementó una estrategia de participacipon denominada Modalidad Taller Participativo: Respondiendo al objetivo de recoger las voces, sentires y propuestas de la ciudadanía, organizaciones de la sociedad civil y las entidades del orden distrital frente al proceso de actualización del decreto 455 de 2018, se establecieron 4 temas para ser abordados en los Comités Locales de Derechos Humanos: i) participación con voz y voto – miembros permanentes, ii) creación Mesa Distrital de Coordinación y Seguimiento a la Política Pública Integral de Derechos Humanos, iii). De igual forma, se llevó a cabo la tercera sesión del Comité Distrital de Derechos Humanos. Esta tercera sesión del Comité Distrital de Derechos Humanos se llevó a cabo como comité ampliado en el que además de los miembros permanentes se convocó a los nuevos invitados permanentes que pretenden incluirse en esta Instancia, con la derogatoria del actual Decreto 455 de 2018, a la comunidad en representación de los 20 comités locales de derechos Humanos y a los alcaldes locales o sus delegados en un ejercicio de articulación entre el nivel territorial y el distrital. </t>
  </si>
  <si>
    <t xml:space="preserve">1. Informe Trimestral de acompañamiento al equipo territorial para la sensibilizacion de la Politica Publica  de Derechos Humanos y el Decreto 455 de 2018 que regula el Comite Distrital de Derechos Humanos y los Comites Locales.
2. Reporte de la aplicación de la encuesta a la población rural. </t>
  </si>
  <si>
    <t>Implementar el 100% de una estrategia de territorialización de  la política pública integral de Derechos Humanos en el Distrito Capital, que favorezca la participación ciudadana en los Comités Locales de Derechos Humanos.</t>
  </si>
  <si>
    <t>Porcentaje de implementación de la estrategia de territorialización de la política pública integral de derechos humanos</t>
  </si>
  <si>
    <t>(No. De acciones implementadas / No de acciones programadas para el periodo) X 100</t>
  </si>
  <si>
    <t xml:space="preserve">Número de acciones implementadas dentro de la estrategia quer favorezcan la participación ciudadana en los comités locales </t>
  </si>
  <si>
    <t>Informes de avance y/o soportes de la estrategia</t>
  </si>
  <si>
    <t>Listados de asistencia y actas CLDDHH</t>
  </si>
  <si>
    <t>Archivo fisico y digital share point</t>
  </si>
  <si>
    <t>100%%</t>
  </si>
  <si>
    <t>Durante el primer trimestre de 2022 por parte del equipo terrtorial de la Dirección de Derechos Huamanos se realizaron 18 actividades para el fortalecimeinto de la participación en los Comités Locales de Derechos Huamanos, especificamente en las localidades de: San Cristóbal, Rafel Uribe Uribe, Tunjuelito, Usme, Usaquén, Chapienero, Suba, Fontibón, Santa fe y Candelaria. Dichas actividades consisten en reunion previas con las alcaldia locales, referentes institucionales y ciudadanía interesada.</t>
  </si>
  <si>
    <t>Acta de reunión.</t>
  </si>
  <si>
    <t>Durante el segundo trimestre de 2022 por parte del equipo terrtorial de la Dirección de Derechos Humanos se realizaron 59 actividades para el fortalecimiento de la participación en los Comités Locales de Derechos Huamanos, en cada una de las 20 localidades de la ciudad. Dichas actividades consisten en reuniones previas con las alcaldías locales, referentes institucionales y ciudadanía interesada, e igualmente en instancias de coordinación y participación.</t>
  </si>
  <si>
    <t>Actas de reunión</t>
  </si>
  <si>
    <t>Durante el tercer trimestre de 2022 por parte del equipo terrtorial de la Dirección de Derechos Humanos se realizaron  60 actividades, que permitieron el fortalecimiento de la participación en los CCLLDDHH, estableciendo un nivel de efectividad en sesiones con quorum decisorio de hasta un 85%  en promedio trimestral. Dicho fortalecimiento de la participación en los Comités Locales de Derechos Humanos, se registó en las  20 localidades de la ciudad. Las actividades consistieron  en reuniones previas con las alcaldías locales, referentes institucionales y ciudadanía interesada, e igualmente en  la socialización en instancias de coordinación y participación, como lo son ferias de servicios, instancias de participación lideradas por otras entidades de la administración distrital. En el marco del plan de trabajo de los CCLDDHH se gestaron y articularon, junto con las instituciones y la comunidad, las actividades de territorialización de la PPIDDHH, se realizaron las socializaciones de las rutas de atención y prevención, de las alertas tempranas, se recibieron y tramitaron los casos de amenazas a líderes y lideresas, y se impulsó de la oferta institucional en general, esto últimos productos propios de la  PPIDDHH, a cargo del Sector Gobierno.</t>
  </si>
  <si>
    <t xml:space="preserve">
Informe ejecutivo de la terriotrialización de los prodcutos de la PPIDDHH
Actas de reunión que son soportes del fortalecimiento de la participación ciudadana en los CCLLDDHH</t>
  </si>
  <si>
    <t>Implementar seis (6) estrategias con enfoque territorial y poblacional  para el fortalecimiento de la organización social y comunitaria en garantía de los derechos humanos.</t>
  </si>
  <si>
    <t>Número de estrategias con enfoque poblacional y territorial para la garantía de los derechos humanos.</t>
  </si>
  <si>
    <t>Sumatoria de estrategias implementadas.</t>
  </si>
  <si>
    <t xml:space="preserve">Número de estrategias implementadas
</t>
  </si>
  <si>
    <t>(6) Documentos estrategias territoriales y poblacionales</t>
  </si>
  <si>
    <t>Listados de asistencia, actas, pieza audiovisual</t>
  </si>
  <si>
    <t>Archivo físico y digital share point</t>
  </si>
  <si>
    <t>Durante el primer trimestre de 202 se realizó el diseño de ocho estretegias con enfoque terriorial y poblacional, estableciendo: contexto, justificacion, objetivos, metodología e impactos. Dichas estrategias para las localidades de:  Tunjuelito, Santa fe, Sumapaz, Suba, Usaquén, Mártires, Rafel Uribe Uribe, Ciudad Bolivar, Tunjuelito, Usme, Chapinero.</t>
  </si>
  <si>
    <t>Ocho documentos de diseño para la implementación de estrategias territoriales con enfoque poblacional.</t>
  </si>
  <si>
    <t>Durante el segundo trimestre de 2022 el equipo territorial de la Dirección de Derechos Humanos reporta 17 acciones para la ejecución de las  estategias planteadas en las que se proponen las localidades de: Sumapaz,Fontibón, Kennedy, Ciudad Bolívar,Suba, Usquén, Chapinero, San Cristóbal, Tunjuelito, Puente Aranda y Usme.</t>
  </si>
  <si>
    <t>Actas de reunión, listados de asistencia, relatorias,fotografías.</t>
  </si>
  <si>
    <t xml:space="preserve">Durante el tercer trimestre de 2022 el equipo territorial de la Dirección de Derechos Humanos reporta 47 acciones para la ejecución de las  estategias planteadas en las que se proponen las localidades de: Sumapaz,Fontibón, Kennedy, Ciudad Bolívar,Suba, Usquén, Chapinero, San Cristóbal, Tunjuelito, Puente Aranda, Usme, Mártires, Santa fe y Candelaria. 
Destacandose la implmentación de las siguientes estrategias con enfoque territorial y poblacional : 
1- Juntanza Intergeneracional por los derechso de las mujeres - Fontibón 
2. Estrategia territorial  “CON MIS DERECHOS PUEDO DECIDIR” en instituciones educativas Barrios Unidos  </t>
  </si>
  <si>
    <t xml:space="preserve">(2) Informes ejecutivos de las estrategias territoriales implementadas </t>
  </si>
  <si>
    <t>Durante el cuarto trimestre de 2022 el equipo territorial de la Dirección de Derechos Humanos reporta  el cumplimiento de la ejecución de seis estategias terrotoriales en las que se proponen las localidades de: Barrios Unidos, Teusquillo,Chapinero,Tunjuelito, Bosa,Usme. Lo anterior supera lo programado para el trimentre en mención, debido al ingreso de cinco porfesionales al equipo territorial de la Dirección de Derechos Huamanos. Se anexan como evidencias 11 informes finales de jecución durante la vigencia 2022.</t>
  </si>
  <si>
    <t xml:space="preserve">(7) Informes finales de ejecución de las estrategias territoriales implementadas </t>
  </si>
  <si>
    <t>El equipo territorial de la Dirección de Derechos Humanos ha implementado 11 estrategias con enfoque territorial y poblacional  para el fortalecimiento de la organización social y comunitaria en garantía de los derechos humanos.</t>
  </si>
  <si>
    <t>Implementar diez (10) espacios de discusión con enfoque poblacional y territorial en garantía de los derechos humanos.</t>
  </si>
  <si>
    <t>Número de espacios de discusión con enfoque poblacional y territorial para la garantía de los derechos humanos implementados</t>
  </si>
  <si>
    <t>Sumatoria de espacios de discusion ciudadana implementados.</t>
  </si>
  <si>
    <t>Numero de espacios de discusión</t>
  </si>
  <si>
    <t>(10) informes de actividad</t>
  </si>
  <si>
    <t>Durante el primer trimestre del año 2022 se realizaron tres encuentros o espacios de discusión con enfoque territorial y poblacional en las localidadde Usme, Ciudad Bolivar y Suba en la que participaron defensoras y defensores de derechos humanos, presidentes y presidentas de JAC, con el objetivo de:
Escuchar a los líderes para conocer sus preocupaciones relacionadas con sus actividades de liderazgo. Dialogar para intercambiar ideas que permitan buscar alternativas de protección por parte de las entidades encargadas.Resolver los conflictos para garantizar su protección e integridad.Coordinar interinstitucionalmente las soluciones que se les brindará para garantizar su ejercicio como líder social o comunitario. Realizar acompañamiento permanente a los líderes y lideresas con el fin de que las entidades tomen y ejecuten las medidas para resolver cada caso. En los encuentros participaron 55 personas. 
 Frente a la pieza audivisual,  la Oficina Asesora de Comunicaciones tomó los primeros registros en dichos espacios.</t>
  </si>
  <si>
    <t>Actas de reunión, listados  de asistencia, relatorias.</t>
  </si>
  <si>
    <t>Durante el segundo trimestre del año 2022 se realizaron cuatro encuentros o espacios de discusión con enfoque territorial y poblacional en las localidadde Usaquén, Ciudad Bolívar, kennedy y Fontibón en la que participaron defensoras y defensores de derechos humanos, presidentes y presidentas de JAC, mujeres y adultos mayores, con el objetivo de:
Escuchar a las y los líderes para conocer sus preocupaciones relacionadas con sus actividades de liderazgo y Dialogar para intercambiar ideas que permitan buscar alternativas de protección por parte de las entidades encargadas.En dichos encuentros participaron 119 personas. En la localidad de Fontibón el día 24 de julio se realizó la Juntanza Intergeneracional por los derechos de las mujeres en el Salón Comunal del barrio Internacional en el que participaron 80 mujeres del Colectivo la Fuerza de las mujeres por Fontibón, Grupos Hilos de Plata, Mujeres con Visión al Futuro, Organización Alabao, Biblioteca Pública la Giralda, Colectivo Escucha Nuestra Voz, Colectivo de esta salimos juntos, Fontibón Parcha por la Diversidad y Colectivo Trietnias. Con los objetivos de fortalecer las organizaciones sociales de mujeres, generar tejido Social y una red de apoyo entre ellas. Aportar en la exigibilidad de derechos de las mujeres. Se desarrollaron las siguientes actividades: registro en la entrada y bienvenida. Presentación de las participantes. (Al fondo se van escucharon canciones sobre las luchas de las mujeres). Dinámica Tejiendo la palabra: se entregaron dos palos de pincho y lana de colores a las mujeres para que vayan tejiendo una figura llamada el " Ojo de la Diosa", alternamente una representante del colectivo escucha nuestra voz narraba e interpretaba un cuento sobre una mujer denominado “Cuando yo tenía tu edad”, en el que iban pensando en una mujer que admiran a quién el regalaran el tejido. Presentación cultural de las mujeres. Intercambio de experiencias de las mujeres por medio de una relajación y canciones de mujeres. Actividad estrategia de prevención Colectiva en la que se establecían nuevas acciones que ellas quisieran desarrollar. Presentación cultural colectivo Trietnias. Entrega de refrigerio y cierre.</t>
  </si>
  <si>
    <t>Actas de reunión, listados de asistencia, relatorias.</t>
  </si>
  <si>
    <t xml:space="preserve">Durante el tercer trimestre del año 2022 se realizaron 30 encuentros para generar espacios de discusión y  promoción de los derechos humanos con enfoque territorial y poblacional en las  las localidades Usaquén, Ciudad Bolívar, Kennedy y Fontibón, Candelaria, Santa fe, Teusaquillo, Suba, Chapinero, Engativá, Sumapaz, Tunjuelito, Rafael Uribe Uribe, en la que participaron defensoras y defensores de derechos humanos, presidentes y presidentas de JAC, mujeres y adultos mayores.
En la localidad de Engativá: presentación de la experiencia organizativa Max Mujeres. Conmemoración del día Internacional de la Paz con el Círculo Restaurativo y presentación documental “Engativá tierra de resilientes” de la mesa de víctimas de la localidad. Conmemoración Día Internacional de la Explotación Sexual y la Trata de Personas en Casa Mujer Respiro. 
En la localidad de Barrios Unidos: articulación con la comunidad, el Consejo de Juventud, las y los artistas de la localidad, la SDIS y la Alcaldía Local de Barrios Unidos, en el marco de las competencias del equipo territorial de la Dirección de DDHH, para promover la empleabilidad de la mano con las empresas privadas y las organizaciones no gubernamentales. Promulgación y promoción de la “Ruta de los Derechos”, en el Centro Comercial Metrópolis, donde se habló ampliamente de la oferta institucional de manera alternada con diferentes actividades culturales que se tenían preparadas para esta jornada de intervención, en donde se contó con la lectura de cuentos Biblored, grupos de danzas, y cantantes de Hip Hop. </t>
  </si>
  <si>
    <t xml:space="preserve"> (3) Informes de los espacios de discusión adelantados en diferentes localidades Actas de reunión, listados de asistencia,fotografías</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</si>
  <si>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</si>
  <si>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</si>
  <si>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</si>
  <si>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</si>
  <si>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</si>
  <si>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</si>
  <si>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</si>
  <si>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</si>
  <si>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</si>
  <si>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</si>
  <si>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</si>
  <si>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No programada para el I trimestre de 2022</t>
  </si>
  <si>
    <t xml:space="preserve">Subsecretaría para la Gobernabilidad y Garantía de Derechos(Calificación 75%):Participan en actividades ambientales, tales como: Transición Energética
En la semana Ambiental se evidencia baja participación y con presencia en el cinema ambiental.
Se encuentra al día en reporte de papel hasta el mes de junio de 2022.
Durante el semestre se colocaron 58 Caritas tristes por dejar monitores encendidos sin uso.
Dirección de Derechos Humanos(calificación 53%):No se evidencia el reporte para el consumo de papel del mes de junio, participan en actividades ambientales, tales como: Transición Energética
No se evidencia participación en las actividades de la Semana Ambiental.
Durante el semestre se colocaron 35 Caritas tristes por dejar monitores encendidos sin uso.
Subdirección de Libertad Religiosa y de Conciencia (calificación 40%): 
No se evidencia el reporte para el consumo de papel del mes de junio
En la semana ambiental no se evidencia participación
Durante el semestre se colocaron 49 Caritas tristes por dejar monitores encendidos sin uso.
Psrticipa en actividad ambiental de sepración en la fuente.
Subdirección de Asuntos Étnicos (Calificación 50%): No se evidencia el reporte para el consumo de papel del mes de junio,
Participan en actividades ambientales con baja asistencia, entre 1-2 personas.
En semana ambiental se evidencia participación en la caminata Quebrada El intruso.
Durante el semestre se colocaron 29 Caritas tristes por dejar monitores encendidos sin uso.
Dirección de Convivencia y Diálogo Social (calificación 75%):Reporte de consumo de papel hasta el mes de abril. 
Participan en actividades ambientales : Jornada de separación en la fuente y Charla uso eficiente de agua en el hogar.
En la semana ambiental:  Circuito de movilidad, Caminata Vichacha, Tarde de cine, Conversatorio Transición energética y  torneo ambiental
Durante el semestre se colocaron 42 Caritas tristes por dejar monitores encendidos sin uso.
</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</si>
  <si>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</si>
  <si>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</si>
  <si>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</si>
  <si>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</si>
  <si>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</si>
  <si>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</si>
  <si>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</si>
  <si>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</si>
  <si>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actualizó todos los documentos programados en el cronograma establecido al inicio de la vigencia. Las nuevas versiones se encuentran publicadas en MATIZ</t>
  </si>
  <si>
    <t>MATIZ Listado maestro de documentos</t>
  </si>
  <si>
    <t>En el marco del cronograma de actualización documental, se publicaron nuevas versiones en MATIZ de los siguientes documentos: funcionamiento del espacio de atención diferenciada – casa del pensamiento indígena DHH-FPD-P006; formato acciones de fortalecimiento indígena y acompañamiento a procesos político-organizativos DHH-FPD-F045 (nuevo); Formato de orientación inicial y/o registro casa del pensamiento indígena DHH-FPD-F007.</t>
  </si>
  <si>
    <t>El proceso actualizó todos los documentos programados en el cronograma establecido. Las nuevas versiones se encuentran publicadas en MATIZ</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</si>
  <si>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</si>
  <si>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</si>
  <si>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</si>
  <si>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</si>
  <si>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</si>
  <si>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</si>
  <si>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</si>
  <si>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</si>
  <si>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</si>
  <si>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</si>
  <si>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</si>
  <si>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</si>
  <si>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</si>
  <si>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</si>
  <si>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Rutinaria</t>
  </si>
  <si>
    <t>Retadora (Mejora)</t>
  </si>
  <si>
    <t>Eficiencia</t>
  </si>
  <si>
    <t>Decreciente</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</si>
  <si>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</si>
  <si>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</si>
  <si>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</si>
  <si>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30 de enero de 2023</t>
  </si>
  <si>
    <t>Durante el primer trimestre de 2022 se realizó la atención al 100% de las personas que acuden a los espacios de atención diferenciada - EAD, así: Se realizaron 394 atenciones desde los centros CONFIA, 129 desde la Posá Wiwa, 775 desde el Emancipation Raizal Plies, 21 desde la Casa de los Derechos Gitanos y  1,635 desde la Casa del Pensamiento Indígena. En total se realizaron 2.954 atenciones.</t>
  </si>
  <si>
    <t>Para el año 2022, desde la Subdirección de Asuntos Étnicos-Secretaría Distrital de Gobierno, a través de los 5 Espacios de Atención Diferenciada-EAD, se han atendido un total de 15.669 personas de las comunidades Negras, Afrocolombiana, Raizales, Palenqueras Indígenas y Gitanos.</t>
  </si>
  <si>
    <t xml:space="preserve">Desde la Subdirección de Asuntos Étnicos se establecieron estrategias de seguimiento y acompañamiento a la matriz del plan integral de acciones afirmativas para grupos étnicos, por parte del equipo PIAA  y asesores del despacho de la señora Alcaldesa, en aras de lograr un a implementación efectiva y real que permitiera transformar índices bajos de cumplimiento de cada grupo étnico; para ello se tuvo en cuenta sus dinámicas propias, esquemas de funcionamiento de sus instancias y formas de diálogo, es así como: 1. Se estableció mesas de trabajo con cada uno de los sectores para identificar dificultades que impedían el avance o movilización de las acciones afirmativas concertadas. 2. Se identificaron acciones afirmativas que tenían un nivel de avance del 30%, para el caso de Pueblo Gitano se integró como el único punto a tratar en las sesiones de la instancia consultiva del 25 de octubre y 1 de diciembre de 2022, estas acciones generando de manera expedita compromisos para su movilización. 3. Se diseñó una matriz de plan choque por cada acción con nivel de porcentaje bajo y un plan de trabajo para lograr la implementación de la misma a corto plazo (diciembre de 2022). 4. Semanalmente se realizaron reuniones de evaluación, seguimiento y resultados al plan choque por cortes durante el mes.  
El ejercicio en mención sirvió de instrumento para construir el balance general y especifico de la implementación de las acciones afirmativas por cada grupo étnico, es decir, se construyó un tapete que da cuenta de las acciones implementadas a satisfacción durante el año 2021, acciones que se implementaron a satisfacción a diciembre del 2022, acciones planificadas para el año 2023 y por último las acciones que no se lograron movilizar o implementar durante el año 2022 y que se suman a las acciones planificadas para el año 2023.   
Ahora bien, durante el cuarto trimestre se cumplió con la revisión y compilación de las Matrices de Plan de Acción que contienen las acciones concertadas con cada grupo étnico y la misma fue remitida a la Oficina Asesora de Planeación para su visto bueno y/u observaciones. 
</t>
  </si>
  <si>
    <t>Segundo informe soportado en archivos físicos y en digital</t>
  </si>
  <si>
    <t xml:space="preserve">El equipo de Planes de Acciones Afirmativas de la Subdirección de Asuntos Étnicos, estableció parámetros técnicos en coordinación con el equipo de la Secretaría Distrital de Planeación, la Oficina de Planeación de la Secretaria de Gobierno Distrital y todos los Sectores del Distrito, generando criterios para el seguimiento cuantitativo, cuantitativo, la revisión, compilación y publicación de la Matriz de Seguimiento y plan de acción, instrumento de planeación que mide el avance efectivo de las Acciones Afirmativas, garantizando la calidad y pertinencia. Adicional a lo anterior, se definieron los roles de la Subdirección de Asuntos Étnicos en su papel de rector de las políticas étnicas.
La gestión articuló un dialogo permanente y de acompañamiento con 15 Sectores que representan aproximadamente 42 instituciones, interlocución que ha arrojado los siguientes resultados:  Articulación con los sectores que tenían acciones rezagadas, en particular con Hábitat, Hacienda y Lotería de Bogotá, Seguridad, Desarrollo Económico, Gobierno. 
Por último, es importante mencionar que la implementación de las acciones afirmativas obedece a un ejercicio de corresponsabilidad entre los sectores de la administración y las comunidades y pueblos étnicos. Se aclara que si bien, el equipo de Plan Integrales de Acciones Afirmativas realiza un acompañamiento al seguimiento de la implementación de las acciones afirmativas, no es este equipo el responsable de los resultados de la implementación de las acciones afirmativas que concertaron los sectores con cada grupo étnico.  
</t>
  </si>
  <si>
    <t>Se han realizado tres (4) Informes del avance en la implementación del Plan de vida del Pueblo Muisca de Bosa. Adicionalmente, se realizaron 3 investigaciones en el marco del fortalecimiento del gobierno  propio  en  las  líneas  de gobierno propio, justicia propia y memoria, y se inició el proceso de socialización con diferentes grupos focales de la comunidad indígena Muisca de Bosa con el fin de apropiar la ruta de transición a la gobernabilidad.</t>
  </si>
  <si>
    <r>
      <t xml:space="preserve">Para la vigencia 2022 la Subdirección de Asuntos Étnicos se propuso agotar la fase de Agenda Pública, de la reformulación de las políticas públicas étnicas, de acuerdo con la metodología CONPES, D.C., que establece como producto de esta fase la implementación de la estrategia de participación que permita obtener insumos para la construcción de los documentos de diagnóstico y de identificación de factores estratégicos. Este trabajo se estructuró en conjunto con la Oficina Asesora de Planeación, a partir de tres estrategias de participación: Comunidades Étnicas, Sectores del Distrito y Localidades, incluyendo la estrategia con los CLOPS, las cuales se describen brevemente a continuación.
</t>
    </r>
    <r>
      <rPr>
        <u/>
        <sz val="11"/>
        <color rgb="FF000000"/>
        <rFont val="Calibri"/>
        <family val="2"/>
      </rPr>
      <t xml:space="preserve">
Estrategia de participación con Comunidades Étnicas.
</t>
    </r>
    <r>
      <rPr>
        <sz val="11"/>
        <color rgb="FF000000"/>
        <rFont val="Calibri"/>
        <family val="2"/>
      </rPr>
      <t xml:space="preserve">Para efectos de la reformulación de las políticas públicas étnicas la participación debe desarrollarse desde la garantía del derecho que le atiende a los grupos étnicos de decidir sus propias prioridades, conforme lo establece el Artículo 7 del Convenio 169 de la OIT. En tal sentido, la estrategia de participación con grupos étnicos contempla la concertación, coordinación y articulación de planes de trabajo para la fase de Agenda Pública en los espacios establecidos para la formulación de las políticas públicas: las comisiones y consejos consultivos de los Pueblos Indígenas, Comunidades Negras, Afrocolombianas y, Pueblo Rrom; así como con las organizaciones ORFA y Kuagro Moná Ri Palenque, para las comunidades Raizal y Palenquera respectivamente.
En este orden de ideas cada grupo étnico concertó un plan de trabajo según sus cosmovisiones y formas propias de organización.
Los Pueblos Indígenas concertaron 70 espacios de participación entre Asambleas Comunitarias, Círculos de la Palabra, Encuentro de Saberes, Encuentros por Estantillos y grupos poblacionales (estos últimos acordados con el Cabildo Muisca de Bosa para dar cumplimiento al Acuerdo No. 2 de Plan de Vida) y Espacios de Análisis con las Autoridades de los Pueblos.
Las Comunidades Negras, Afrocolombianas concertaron 19 urambas (espacios de participación y recolección de información de estas comunidades), una por localidad (a excepción de Sumapaz) y una Asamblea de Validación.
La Comunidad Palenquera concertó 4 Topetamientos (espacios de participación y recolección de información de esta comunidad) y 1 espacio autónomo de alistamiento.
La Comunidad Raizal concertó 2 encuentros distritales, 1 asamblea de validación de resultados y la aplicación de 1 encuesta para la recolección de información. Estos espacios se denominan: Resultado 1: “Raizal Pipl Weh Liv Bogota”, Sistematización del Análisis de las Condiciones de Vida de la Población Raizal en Bogotá y, Resultado 2: "Fih wi needs ahn solushans" Factores Estratégicos de la Política Pública Raizal (Necesidades y Alternativas de Solución). 
El Pueblo Rrom o Gitano acordó 3 momentos Divano, Amaro Suato y Vortechia para adelantar la fase de participación y la construcción del documento diagnóstico.
Estas actividades de participación concluyeron en el mes de diciembre, quedando pendiente la del Pueblo Gitano, debido a las demoras de concertación del plan de trabajo con este pueblo. Lo importante de esta estrategia es que se garantizó la autonomía de cada grupo étnico (metodologías propias de participación, alimentos propios, personal de los grupos étnicos), con el acompañamiento técnico y metodológico de la SDG (SAE y OAP) para garantizar que los productos correspondan a la metodología CONPES, D.C.
</t>
    </r>
    <r>
      <rPr>
        <u/>
        <sz val="11"/>
        <color rgb="FF000000"/>
        <rFont val="Calibri"/>
        <family val="2"/>
      </rPr>
      <t xml:space="preserve">Estrategia de participación con Sectores del Distrito.
</t>
    </r>
    <r>
      <rPr>
        <sz val="11"/>
        <color rgb="FF000000"/>
        <rFont val="Calibri"/>
        <family val="2"/>
      </rPr>
      <t xml:space="preserve">Teniendo en cuenta que, por un lado, los sectores del Distrito cuentan con registros administrativos con datos e información de los grupos étnicos según sus competencias, lo cual puede servir para la elaboración del documento diagnóstico y, por otro lado, que el plan de acción de las políticas públicas étnicas (fase de Formulación) se concertará entre sectores y grupos étnicos, se decidió en el marco de la CIDPO involucrar a los 11 sectores en una estrategia de participación y recolección de información. Como resultado de ello se realizaron 11 talleres virtuales que contó con la participación de 142 funcionarios; la información que allí se recolectó hace parte integral de los documentos de diagnóstico y de identificación de factores estratégicos.
</t>
    </r>
    <r>
      <rPr>
        <u/>
        <sz val="11"/>
        <color rgb="FF000000"/>
        <rFont val="Calibri"/>
        <family val="2"/>
      </rPr>
      <t xml:space="preserve">Estrategia de participación con localidades.
</t>
    </r>
    <r>
      <rPr>
        <sz val="11"/>
        <color rgb="FF000000"/>
        <rFont val="Calibri"/>
        <family val="2"/>
      </rPr>
      <t xml:space="preserve">Las alcaldías locales en Bogotá, D.C., conocen las problemáticas de los grupos étnicos por su cercanía con las comunidades, por lo tanto, tienen conocimiento de las dinámicas de las comunidades étnicas y su ubicación en las localidades. Por ello, se realizaron 9 talleres interlocales en los que participaron funcionarios de 18 localidades. La información que allí se recolectó hace parte integral de los documentos de diagnóstico y de identificación de factores estratégicos.
</t>
    </r>
    <r>
      <rPr>
        <u/>
        <sz val="11"/>
        <color rgb="FF000000"/>
        <rFont val="Calibri"/>
        <family val="2"/>
      </rPr>
      <t xml:space="preserve">Articulación con la SDIS en el marco de los CLOPS
</t>
    </r>
    <r>
      <rPr>
        <sz val="11"/>
        <color rgb="FF000000"/>
        <rFont val="Calibri"/>
        <family val="2"/>
      </rPr>
      <t xml:space="preserve">Con el fin de ampliar la participación de los grupos étnicos, se articuló con la SDIS para poder contar con la información disponible en los CLOPS cuya temática se basó en las políticas étnicas, teniendo en cuenta que en estos espacios la participación es ampliada a las personas pertenciente a los grupos étnicos sin importar si pertencen a alguno de los espacios consultivos. La información que allí se recolectó hace parte integral de los documentos de diagnóstico y de identificación de factores estratégicos.
 Con corte a la primera semana de diciembre se tiene el resgistro de </t>
    </r>
    <r>
      <rPr>
        <b/>
        <sz val="11"/>
        <color rgb="FF000000"/>
        <rFont val="Calibri"/>
        <family val="2"/>
      </rPr>
      <t>180</t>
    </r>
    <r>
      <rPr>
        <sz val="11"/>
        <color rgb="FF000000"/>
        <rFont val="Calibri"/>
        <family val="2"/>
      </rPr>
      <t xml:space="preserve"> espacios de participación, en el marco de estas estrategias mencionadas. La información actualizada que totalice los espacios de participación se tendrá en enero de 2023 cuando se radiquen los 4 documentos diagnóstico a la Secretaría Distrital de Planeación. </t>
    </r>
  </si>
  <si>
    <t>Durante el cuarto trimestre de 2022, se realizó el control de la documentación que generó la Secretaría Técnica. A través del repositorio digital, se encuentra cargada la información correspondiente a los meses de octubre a diciembre en la carpeta denominada soportes de actividades mensuales.</t>
  </si>
  <si>
    <t xml:space="preserve">Durante el primer trimestre de 2022, se realizó el control de la documentación que generó la Secretaría Técnica. A través del repositorio digital, se encuentra cargada la información correspondiente a los meses de abril a junio en la carpeta denominada soportes de actividades mensuales. </t>
  </si>
  <si>
    <t xml:space="preserve">Durante el tercer trimestre de 2022, se realizó el control de la documentación que generó la Secretaría Técnica. A través del repositorio digital, se encuentra cargada la información correspondiente a los meses de julio a septiembre en la carpeta denominada soportes de actividades mensuales. </t>
  </si>
  <si>
    <t>Se elaboraron 8 informes del sistema distrital de discapacidad: 4 informes de gestión del sistema distrital de discapacidad y  4  informes en el marco de la resoluciones 3317 de 2012 y  753 de 2020 .</t>
  </si>
  <si>
    <t>La Subdirección de Asuntos de Libertad Religiosa y de Conciencia reporta los siguientes avances correspondientes al cuarto trimestre de 2022:
- Construcción del documento técnico definitivo de línea base sobre el aporte social del sector religioso, con el propósito de darle sustento técnico a la presentación y publicación de datos.
-Se realizó la publicación del Power Bi (herramienta digital con resultados estadísticos) de línea base de Prácticas Religiosas en el Distrito Capital para Ciudadanía y Líderes y Lideresas del Sector Religioso, en la página de la Secretaría Distrital de Gobierno, en la sección de Subdirección de Libertad Religiosa, Culto y Conciencia.
-Se realizó la construcción del tablero en Power Bi con los datos de caracterización a funcionarios de las entidades del sector público.
-Se elaboró y publicó la presentación completa en Power Point sobre la Línea Base del aporte social del sector religioso en el Distrito Capital en la página de la Secretaría Distrital de Gobierno, en la sección de Subdirección de Libertad Religiosa, Culto y Conciencia.
-Se inició la utilización de la segunda versión de la encuesta a Líderes y lideresas del Sector Religioso y continuó la recolección de los datos, de acuerdo con las metas de cumplimiento de la PPLR, para realizar el primer análisis de impacto de conformidad con los indicadores de esta política.
-Se realizó la grabación del programa "Creyendo en Libertad" de la emisora DC Radio donde se realizó la presentación de los datos del aporte social del sector religoso.</t>
  </si>
  <si>
    <t xml:space="preserve">Se da cumplimiento a la meta con las acciones  a saber: 
1. Se  realizó la actualización del documento técnico de línea base sobre aporte social del sector religioso. 
2 Se elaboraron las primeras versiones de los tableros dinámicos de Power Bi de línea base de Prácticas Religiosas en el Distrito Capital dirigidos a: Ciudadanía, líderes y lideresas del sector religioso y funcionarios.
3. Se realizó la publicación de esta información en la página institucional de la Subdirección para facilitar el acceso a la información.
Como logro se destaca el aporte de las congregaciones religiosas en la ciudad representa más de 1,7 millones de atenciones mensuales, traducidos en entrega de ayudas, acciones para el fomento del empleo, apoyo psicológico y espiritual. </t>
  </si>
  <si>
    <t>La Subdirección de Asuntos de Libetad Religiosa reporta avances en el cuarto trimestre del años 2022,con la realización de: Una (1) sensibilización a Medios de Comunicación alternativos y comunitarios en la localidad de Tunjuelito; se contó con siete (7) asistentes, y la realización de dos (2) espacios de sensibilización con la Policía Nacional en la localidad de Puente Aranda que contó con  la participación de treinta y seis (36) asistentes.</t>
  </si>
  <si>
    <t>Evidencia de la estrategia de gestión documental de discapacidad</t>
  </si>
  <si>
    <t>El equipo de la Subdirección de Asuntos de Libertad Religiosa y de conciencia  ha realizado 12 eventos de formación, capacitación y/o sensibilización en relación con el ejercicio y el contenido de las libertades fundamentales de religión, culto y conciencia, participación ciudadana y resolución de conflictos.</t>
  </si>
  <si>
    <t xml:space="preserve">Se implementó el 100% de la estrategia de procesamiento de la información relativa a la promoción, difusión y educación sobre derechos humanos, haciendo uso de las herramientas de tecnológicas de la entidad, concretamente la Plataforma Office 365. Se capturaron datos de manera 100% electrónica a través de Forms, se sistematizaron en base de datos de Excel en carpeta raíz de la Dirección de Derechos Humanos y con herramientas básicas de excel se generaron datos para todos los reportes asociados a productos de promoción y educación sobre derechos humanos. Por otro lado, en arás de avanzar en la incorporación de dichos datos al sistema de información de derechos humanos, se realizaron reuniones periódicas con el equipo del observatorio, logrando avanzar categorización, calidad del dato y ajustes respectivos para trasladar el sistema de captura, almacenamiento, sistematización y analítica a través del sistema de información de derechos humanos. </t>
  </si>
  <si>
    <t>Meta cumplida en el tercer trimestre 2022.</t>
  </si>
  <si>
    <t>El avance correspondiente al último trimestre de 2022, es el reflejo de las cifras de casos de presunto abuso de autoridad por parte de miembros de la fuerza pública, que fueron reportados a la entidad, a través de los canales establecidos para tal efecto. Sin embargo, aunque constituye una cifra oficial, por cuanto proviene de la oferta de atención de la SDG, no puede entenderse en modo alguno como una cifra absoluta sobre el fenómeno en la ciudad. Dicho lo anterior, durante el período de tiempo comprendido ente el 1 de octubre de 2022 y el 15 de diciembre de 2022, se brindó atención jurídica y psicosocial al 100% de los casos que fueron de conocimiento de la entidad, registrando un total de ciento sesenta y siete (167) atenciones discriminadas así: veintidós (22) ingresos, tres (3) nuevos hechos, setenta y tres (73) seguimientos, treinta y nueve (39) orientaciones y treinta (30) no contactados, que, sin embargo, se cuentan dentro de las atenciones por cuanto implican registro en aplicativo, intentos de contacto y proyección de oficios dirigidos a las entidades competentes, a fin de que inicien de oficio las investigaciones en materia penal y disciplinaria. Al respecto, es importante precisar que, de conformidad con los criterios de operatividad de la ruta, la activación de medidas iniciales implica siempre acompañamiento psicosocial y orientación jurídica a las víctimas, con el fin de garantizar el restablecimiento de los derechos a las ciudadanas y ciudadanos afectados, minimizar su situación de vulnerabilidad y mitigar los riesgos sobre sí y sobre sus núcleos familiares.</t>
  </si>
  <si>
    <t>Se atendió el 100% de víctimas de presunto abuso de autoridad que contactaron a la Dirección de DDHH Humanos a través de los canales de atención dispuestos por la entidad.</t>
  </si>
  <si>
    <t xml:space="preserve">Para el cuarto trimestre la Dirección de Derechos Humanos a través de las actividades orientadas por la Dirección Administrativa y por su equipo de gestión del patrimonio documental, finaliza presentando los últimos dos informes sobre la organización y los avances del archivo de gestión (informes # 14 y 15), consolidando así, durante el presente año reportes de los trabajos realizados en el archivo de gestión de la DDHH y que a su vez son insumo de la mejora continua tanto de las direcciones como de toda Secretaría de Gobierno.
En este último periodo se consolidan unidades documentales de los diferentes componentes y rutas de atención de la Dirección de Derechos Humanos y, principalmente se realiza el cierre documental de los procesos realizados por el componente territorial que a lo largo del año implementan la política pública de derechos humanos en cada una de las localidades de ciudad y por tanto, se culmina la construcción de una unidad documental por localidad, con informes completos de la gestión realizada.  
</t>
  </si>
  <si>
    <t xml:space="preserve">Para el cuarto trimestre del año 2022, la Dirección de Derechos Humanos continúa realizando la organización de la documentación recibida y producida, según la tabla de retención documental, por tanto, se continúan reportando los avances al grupo de Gestión del Patrimonio Documental, cumpliendo así, con la presentación de los informes del trabajo realizado en el archivo de gestión de la Dirección.  </t>
  </si>
  <si>
    <t xml:space="preserve">Implementar  una (1) estrategia de valoración de impacto de las atenciones en el marco del componente de prevención y promoción en DDHH, con base en la  batería de indicadores (gestión, calidad, impacto, eficiencia) creada para tal fin </t>
  </si>
  <si>
    <t xml:space="preserve">Se adjunta documento el cual registra resultados de muestra e encuestas aplicadas a la ciudadanía. A partir de la información anterior se hace posible apreciar actitudes y aptitudes adecuadas de parte de los profesionales del Componente de Prevención frente a la atención de las personas atendidas desde las distintas rutas dela Dirección de Derechos Humanos de la Secretaría Distrital de Gobierno. Sin embargo, es importante considerar la ampliación de las jornadas de fortalecimiento de conocimientos y cualificación de los equipos de trabajo, tendientes a optimizar la atención de la población objeto. 
Anexo- muestra representativa encuestas aplicadas, de manera que la meta se cumple al 100%
</t>
  </si>
  <si>
    <r>
      <rPr>
        <sz val="11"/>
        <color rgb="FF000000"/>
        <rFont val="Calibri"/>
        <family val="2"/>
      </rPr>
      <t>Se elaboraron 4 informes de</t>
    </r>
    <r>
      <rPr>
        <sz val="20"/>
        <color rgb="FF000000"/>
        <rFont val="Calibri"/>
        <family val="2"/>
      </rPr>
      <t xml:space="preserve"> </t>
    </r>
    <r>
      <rPr>
        <sz val="11"/>
        <color rgb="FF000000"/>
        <rFont val="Calibri"/>
        <family val="2"/>
      </rPr>
      <t>la  implementación de la estrategia para la articulación del Comité Distrital con los Comites Locales de Derechos Humanos</t>
    </r>
  </si>
  <si>
    <t>Durante el cuarto trimestre de 2022 por parte del equipo de Politica Publica se realizó una articulación con el Comité Local de Sumapaz, con el fin de avanzar en el cumplimiento para la implementación del producto construcción de una “Batería de Indicadores de goce efectivo de derechos humanos para los habitantes de la ruralidad del Distrito Capital” que tiene a cargo la Dirección de Derechos Humanos – Secretaría de Gobierno. Se realizó un ejercicio de articulación con el enlace territorial de esta localidad para poder implementar una encuesta de satisfacción (en cuanto a garantía de derechos) en el marco de la sesión del Comité Local de Sumapaz, con el fin de recolectar, sistematizar y analizar los resultados de la información sobre derechos humanos en la ruralidad teniendo en cuenta las categorías de actores sociales que participan en estos espacios, por ejemplo: ciudadanía, delegados de entidades de los sectores de la administración distrital, organismos de control, veedurías, etc. Lo anterior, a fin de realizar un diagnóstico de la realidad en materia de garantía de derechos humanos en la ruralidad que permita la construcción más precisa de la batería de indicadores.</t>
  </si>
  <si>
    <t xml:space="preserve">Durante el cuarto trimestre de 2022 por parte del equipo territorial de la Dirección de Derechos Humanos se realizaron 34 actividades, que permitieron el fortalecimiento de la participación en los Comités Locales de Derechos Humanos-CCLLDDHH-, estableciendo un nivel de efectividad en sesiones con quorum decisorio de hasta un 86.3% en promedio trimestral, descrito así:                                                                                                                                                                                                              Octubre           85%  
Noviembre      80%  
Diciembre       95%  
Dicho fortalecimiento de la participación en los CCLLDDHH, fue registrado en las localidades de la ciudad. Las actividades consistieron en reuniones previas con las alcaldías locales, referentes institucionales y ciudadanía interesada, e igualmente en la socialización en instancias de coordinación y participación, como es ferias de servicios, instancias de participación lideradas por otras entidades de la administración distrital. 
 </t>
  </si>
  <si>
    <t>Durante la vigencia por parte del equipo terrtorial de la Dirección de Derechos Humanos se realizaron 171 actividades para el fortalecimiento de la participación en los Comités Locales de Derechos Huamanos, en cada una de las 20 localidades de la ciudad. Dichas actividades consisten en reuniones previas con las alcaldías locales, referentes institucionales y ciudadanía interesada, e igualmente en instancias de coordinación y participación, para dar cumplimiento a los productos de la PPIDDHH, a cargo del Sector Gobierno.</t>
  </si>
  <si>
    <t xml:space="preserve">Se implementaron 13 espacios de discusión con enfoque poblacional y territorial en garantía de los derechos humanos. </t>
  </si>
  <si>
    <r>
      <t xml:space="preserve">Durante el cuarto trimestre del año 2022 se realizaron 41 acciones para el desarrollo de los encuentros para la promoción de los derechos humanos con enfoque territorial y poblacional en las 20 localidades de la ciudad en la que participaron defensoras y defensores de derechos humanos, presidentes y presidentas de JAC, mujeres y adultos mayores, NNAJ.   
Estas acciones son la base para el desarrollo de los siguientes tres espacios de discusión: 
</t>
    </r>
    <r>
      <rPr>
        <b/>
        <sz val="11"/>
        <color rgb="FF000000"/>
        <rFont val="Calibri"/>
        <family val="2"/>
        <scheme val="minor"/>
      </rPr>
      <t xml:space="preserve">1. </t>
    </r>
    <r>
      <rPr>
        <sz val="11"/>
        <color rgb="FF000000"/>
        <rFont val="Calibri"/>
        <family val="2"/>
        <scheme val="minor"/>
      </rPr>
      <t xml:space="preserve">A través de un proceso de  articulación con la Secretaría Distrital de la Mujer y la Dirección de Derechos Humanos para tratar temas relacionados con Actividades Sexuales Pagadas (ASP), discriminación y violencia de género, rutas de derechos humanos y derechos, deberes y garantías, antes, durante y después del ejercicio del derecho a la protesta. Se estableció un ciclo de formación, dirigido a los miembros de la Estación de Policía de Chapinero, tuvo su primera jornada el día 24 de octubre y el 2 de noviembre.                                                                                                                                                              
</t>
    </r>
    <r>
      <rPr>
        <b/>
        <sz val="11"/>
        <color rgb="FF000000"/>
        <rFont val="Calibri"/>
        <family val="2"/>
        <scheme val="minor"/>
      </rPr>
      <t xml:space="preserve">2. </t>
    </r>
    <r>
      <rPr>
        <sz val="11"/>
        <color rgb="FF000000"/>
        <rFont val="Calibri"/>
        <family val="2"/>
        <scheme val="minor"/>
      </rPr>
      <t xml:space="preserve">El día 14 de octubre se llevó a cabo la actividad denominada "Encuentro Intergeneracional por los derechos-AT-010", en la Casa mujer Respiro en la que se pintó un mural alusivo a los DDHH y prevención de violencias, en pared de una casa aledaña a Casa respiro de 17 metros, desde la SDG-DDHH se realizó la dinámica de tejiendo la palabra en la que se conversó de prevención por parte de la SDG-DDHH. Intervención por parte de la Alcaldía Local de Engativá donde explica sobre la alerta temprana 010.  Se finalizó con una Danza Circular. Participaron 50 mujeres de la actividad.                                                  
</t>
    </r>
    <r>
      <rPr>
        <b/>
        <sz val="11"/>
        <color rgb="FF000000"/>
        <rFont val="Calibri"/>
        <family val="2"/>
        <scheme val="minor"/>
      </rPr>
      <t>3.</t>
    </r>
    <r>
      <rPr>
        <sz val="11"/>
        <color rgb="FF000000"/>
        <rFont val="Calibri"/>
        <family val="2"/>
        <scheme val="minor"/>
      </rPr>
      <t xml:space="preserve">El día 26 de octubre se realizó la actividad propuesta por la Dirección de Derechos Humano, que tenía como propósito prevenir y reconocer los derechos de la población en riesgo que señala la alerta temprana 046, como lo son las personas en situación de calle, mujeres cisgénero y transgénero que realizan actividades sexuales pagadas, población migrante, familias y comunidades indígenas víctimas del desplazamiento forzado y miembros de organizaciones sociales y organizaciones no gubernamentales. Se realizó un recorrido ecológico la localidad que tiene como propósito una apropiación del territorio por un sector vedado para muchos habitantes de la localidad. Esta acción se realizó en articulación con la Fundación Vicente Vivas y la Mesa Efectiva para la Participación de las Víctimas del Conflicto Armado.  </t>
    </r>
  </si>
  <si>
    <t>Un(1) informe ejecutivo que da cuenta de la implementación de las acciones desplegadas.</t>
  </si>
  <si>
    <t>Subsecretaría para la Gobernabilidad y Garantía de Derechos (Calificación 75%): Promedio de caritas reportadas 4
Reporte de  consumo de papel hasta noviembre
Se evidencia participación en la socialización de Economía Circular y crecimiento verde de tres (3) funcionarios
No evidencia participación en capacitación Biodiversidad y estructura ecológica principal de la ciudad
Se evidencia participación en capacitación cambio climático orientado a la alimentación de cinco 5 funcionarios
Dirección de Derechos Humanos (calificación 75%) : Promedio de caritas reportadas 4
Reporte de  consumo de papel hasta noviembre
No se evidencia participación en la socialización de Economía Circular y crecimiento verde
No evidencia participación en capacitación Biodiversidad y estructura ecológica principal de la ciudad
No se evidencia participación en capacitación cambio climático orientado a la alimentación.
Subdirección de Libertad Religiosa y de Conciencia (calificación 53%)
Promedio de caritas reportadas 6
Reporte de  consumo de papel hasta noviembre
Se evidencia participación de un funcionario en la socialización de Economía Circular y crecimiento verde
No se evidencia participación en capacitación Biodiversidad y estructura ecológica principal de la ciudad
No se evidencia participación en capacitación cambio climático orientado a la alimentación
No se evidencia participación en la evaluación de la Política
Subdirección de Asuntos Étnicos (Calificación 63%) 
Promedio de caritas reportadas 3
Reporte de  consumo de papel hasta la semana 3 de noviembre
No se evidencia participación en la socialización de Economía Circular y crecimiento verde
No evidencia participación en capacitación Biodiversidad y estructura ecológica principal de la ciudad
Se evidencia participación en capacitación cambio climático orientado a la alimentación de un Funcionario
Dirección de Convivencia y Diálogo Social (calificación 88%): Promedio de caritas reportadas 5
Reporte de  consumo de papel hasta noviembre
Se evidencia participación en capacitación  biodiversidad y estructura ecológica principal de la ciudad de 11 funcionarios
Se evidencia participación en capacitación economía circular y crecimiento verde de 2 funcionarios
No se evidencia participación en capacitación cambio climático orientado a la alimentación</t>
  </si>
  <si>
    <t>Reporte de gestión ambiental</t>
  </si>
  <si>
    <t>El proceso participó en las capacitaciones del Sistema de Gestión programadas para el periodo</t>
  </si>
  <si>
    <t>Evidencias de capacitación</t>
  </si>
  <si>
    <t>Porcentaje de implementación de la estrategia de gestión documental  del Sistema Distrital de Discapacidad</t>
  </si>
  <si>
    <t>Porcentaje de atención de víctimas de presunto abuso de autoridad que contactan a la Dirección de DDHH Humanos a través de los canales de atención dispuestos por la entidad.</t>
  </si>
  <si>
    <t>Porcentaje de avance en la implementación de la estrategia de gestión de archivo de derechos humanos</t>
  </si>
  <si>
    <t>La Subdirección de Asuntos de Libertad Religiosa y de Conciencia  reporta en el cuarto trimestre de 2022, la  realización de 70 visitas a lugares de culto en la ciudad de Bogotá, dando cumplimiento con el indicador programado para el trimestre correspondiente.</t>
  </si>
  <si>
    <t xml:space="preserve">Archivos de gestión Subdirección Asuntos de Libertad Religiosa y de conciencia y carpetas de shaire Point </t>
  </si>
  <si>
    <t>La Subdirección de Asuntos de Libertad Religiosa y de Conciencia  reporta a  realización de  324 visitas a lugares de culto, en la ciudad de Bogotá.</t>
  </si>
  <si>
    <t>En el cuarto trimestre de 2022 se desarrolla la etapa de agenda pública por medio de 2 macro estrategias, así:
1. Avance en la elaboración de los documentos diagnóstico y de identificación de factores estratégicos de acuerdo con la información de las comunidades, sectores y localidades.
1.1. Pueblos Indígenas (612 y Muisca Bosa). Se realizó reunión para iniciar la estrategia de consolidación del documento diagnóstico y factores estratégicos de la política pública indígena entre Cabildo Ambika Pijao, Cabildo Muisca Bosa, OAP, PNUD, SAE. Con el objeto de realizar la consolidación del documento diagnóstico con la información de fuentes de la OAP, el espacio consultivo 612 y el Cabildo Muisca de Bosa, se adelantaron seis (6) reuniones en donde se definió la ruta y se inicia el trabajo técnico de consolidación del documento diagnóstico y de factores estratégicos.
1.2. Comunidad Palenquera. En el desarrollo de la estrategia de participación con la comunidad palenquera se realizó el siguiente avance: Documento avance marco jurídico ;Documento avance enfoques en la política pública; Matriz de enfoques; Matriz de marco conceptual; Matriz de marco jurídico. También, se analizó el cierre de actividades, y se definió realizar una enmienda al acuerdo de subvención para garantizar la entrega del documento diagnóstico de la Comunidad Palenquera.
1.3. Comunidad Raizal. Se elaboró el informe de avance del proceso de reformulación, un documento que contiene marco conceptual, desarrollo estrategia de participación, marco jurídico, bibliografía y anexos.
1.4. Avance por parte de la Oficina Asesora de Planeación. Se realizó por parte de la OAP la sistematización de la información recolectada con los Sectores y Localidades en lo que refiere a la política pública afrocolombiana, y Palenquera.
2. Implementación y culminación de la estrategia de participación con los grupos étnicos.
2.1. Pueblo Indígenas (612 y Muisca Bosa). Por parte del Cabildo Muisca de Bosa se realizaron 10 encuentros comunitarios entre estantillos temáticos y grupos poblacionales. Por parte del espacio 612 se realizó el análisis del cierre de la etapa de agenda pública, para lo cual se definió realizar prórroga en tiempo del acuerdo de subvención, y definición de actividades de cierre. Adicionalmente, se acompañó la Asamblea de cierre de la fase de participación de los Pueblos Indígenas.
2.2. Comunidades Negras, Afrocolombianas.
Se realizaron 17 Urambas (espacios de participación de las Comunidades Negras, Afrocolombianas), en las que se recogieron insumos para la elaboración del documento diagnóstico de esta política.
2.3. Comunidad Palenquera. Se realizó el segundo topamiento (espacio participativo de la comunidad palenquera).
2.4. Comunidad Raizal. Se realizó reunión de revisión de la encuesta para el proceso de participación en la reformulación de la política pública de la Comunidad Raizal.
2.5. Pueblo Rrom o Gitano. Se suscribió el acuerdo de subvención para desarrollar la estrategia de participación para la política pública del pueblo Rrom, el cual cuenta con su respectivo plan de acción. Además, se elaboró el plan metodológico para desarrollar la estrategia de participación con el Pueblo Rrom.</t>
  </si>
  <si>
    <t>Para el cuarto trimestre de la vigencia 2022, el proceso alcanzó un nivel de desempeño del 98,88% de acuerdo con lo programado, y del 98,75%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</si>
</sst>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3"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1"/>
      <name val="Calibri Light"/>
      <family val="2"/>
      <scheme val="major"/>
    </font>
    <font>
      <b/>
      <sz val="11"/>
      <name val="Calibri Light"/>
      <family val="2"/>
      <scheme val="major"/>
    </font>
    <font>
      <sz val="10"/>
      <color theme="1"/>
      <name val="Calibri"/>
      <family val="2"/>
      <scheme val="minor"/>
    </font>
    <font>
      <sz val="11"/>
      <color rgb="FF000000"/>
      <name val="Calibri"/>
      <family val="2"/>
      <scheme val="minor"/>
    </font>
    <font>
      <sz val="11"/>
      <color rgb="FF444444"/>
      <name val="Calibri"/>
      <family val="2"/>
      <scheme val="minor"/>
    </font>
    <font>
      <sz val="11"/>
      <name val="Calibri"/>
      <family val="2"/>
      <scheme val="minor"/>
    </font>
    <font>
      <sz val="11"/>
      <color rgb="FF00B0F0"/>
      <name val="Calibri"/>
      <family val="2"/>
      <scheme val="minor"/>
    </font>
    <font>
      <sz val="11"/>
      <color indexed="8"/>
      <name val="Calibri"/>
      <family val="2"/>
      <scheme val="minor"/>
    </font>
    <font>
      <sz val="11"/>
      <color rgb="FF0070C0"/>
      <name val="Calibri"/>
      <family val="2"/>
      <scheme val="minor"/>
    </font>
    <font>
      <b/>
      <sz val="10"/>
      <color theme="1"/>
      <name val="Calibri"/>
      <family val="2"/>
      <scheme val="minor"/>
    </font>
    <font>
      <sz val="11"/>
      <color theme="1"/>
      <name val="Calibri"/>
      <family val="2"/>
    </font>
    <font>
      <sz val="11"/>
      <color rgb="FF000000"/>
      <name val="Calibri"/>
      <family val="2"/>
    </font>
    <font>
      <sz val="11"/>
      <color rgb="FFFF0000"/>
      <name val="Calibri"/>
      <family val="2"/>
    </font>
    <font>
      <sz val="11"/>
      <color rgb="FF000000"/>
      <name val="Calibri Light"/>
      <family val="2"/>
    </font>
    <font>
      <sz val="10"/>
      <color rgb="FF000000"/>
      <name val="Calibri"/>
      <family val="2"/>
    </font>
    <font>
      <u/>
      <sz val="11"/>
      <color rgb="FF000000"/>
      <name val="Calibri"/>
      <family val="2"/>
    </font>
    <font>
      <b/>
      <sz val="11"/>
      <color rgb="FF000000"/>
      <name val="Calibri"/>
      <family val="2"/>
    </font>
    <font>
      <sz val="11"/>
      <color rgb="FF000000"/>
      <name val="Calibri"/>
      <family val="2"/>
    </font>
    <font>
      <sz val="20"/>
      <color rgb="FF000000"/>
      <name val="Calibri"/>
      <family val="2"/>
    </font>
    <font>
      <sz val="12"/>
      <color rgb="FF000000"/>
      <name val="Garamond"/>
      <family val="1"/>
    </font>
    <font>
      <b/>
      <sz val="11"/>
      <color rgb="FF000000"/>
      <name val="Calibri"/>
      <family val="2"/>
      <scheme val="min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0" fontId="11" fillId="0" borderId="0"/>
    <xf numFmtId="41" fontId="3" fillId="0" borderId="0" applyFont="0" applyFill="0" applyBorder="0" applyAlignment="0" applyProtection="0"/>
  </cellStyleXfs>
  <cellXfs count="190">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1" fillId="0" borderId="0" xfId="0" applyFont="1" applyAlignment="1">
      <alignment vertical="center" wrapText="1"/>
    </xf>
    <xf numFmtId="0" fontId="4" fillId="0" borderId="0" xfId="0" applyFont="1" applyAlignment="1">
      <alignment wrapText="1"/>
    </xf>
    <xf numFmtId="0" fontId="6" fillId="2" borderId="1" xfId="0" applyFont="1" applyFill="1" applyBorder="1" applyAlignment="1">
      <alignment wrapText="1"/>
    </xf>
    <xf numFmtId="0" fontId="7" fillId="2" borderId="1" xfId="0" applyFont="1" applyFill="1" applyBorder="1" applyAlignment="1">
      <alignment wrapText="1"/>
    </xf>
    <xf numFmtId="9" fontId="6" fillId="2" borderId="1" xfId="1" applyFont="1" applyFill="1" applyBorder="1" applyAlignment="1">
      <alignment wrapText="1"/>
    </xf>
    <xf numFmtId="0" fontId="6" fillId="0" borderId="0" xfId="0" applyFont="1" applyAlignment="1">
      <alignment wrapText="1"/>
    </xf>
    <xf numFmtId="0" fontId="4" fillId="3" borderId="1" xfId="0" applyFont="1" applyFill="1" applyBorder="1" applyAlignment="1">
      <alignment wrapText="1"/>
    </xf>
    <xf numFmtId="0" fontId="8" fillId="3" borderId="1" xfId="0" applyFont="1" applyFill="1" applyBorder="1" applyAlignment="1">
      <alignment wrapText="1"/>
    </xf>
    <xf numFmtId="9" fontId="8"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9"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2" fillId="3" borderId="1" xfId="0" applyFont="1" applyFill="1" applyBorder="1" applyAlignment="1">
      <alignment horizontal="center" wrapText="1"/>
    </xf>
    <xf numFmtId="0" fontId="1" fillId="0" borderId="0" xfId="0" applyFont="1" applyAlignment="1">
      <alignment vertical="top"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9" fontId="8" fillId="3" borderId="1" xfId="0" applyNumberFormat="1" applyFont="1" applyFill="1" applyBorder="1" applyAlignment="1">
      <alignment horizontal="center" wrapText="1"/>
    </xf>
    <xf numFmtId="0" fontId="5" fillId="3" borderId="1" xfId="0" applyFont="1" applyFill="1" applyBorder="1" applyAlignment="1">
      <alignment horizontal="center" wrapText="1"/>
    </xf>
    <xf numFmtId="9" fontId="6" fillId="2" borderId="1" xfId="1" applyFont="1" applyFill="1" applyBorder="1" applyAlignment="1">
      <alignment horizontal="center" wrapText="1"/>
    </xf>
    <xf numFmtId="9" fontId="7" fillId="2" borderId="1" xfId="0" applyNumberFormat="1" applyFont="1" applyFill="1" applyBorder="1" applyAlignment="1">
      <alignment horizontal="center" wrapText="1"/>
    </xf>
    <xf numFmtId="10" fontId="5" fillId="3" borderId="1" xfId="1" applyNumberFormat="1" applyFont="1" applyFill="1" applyBorder="1" applyAlignment="1">
      <alignment horizontal="center" wrapText="1"/>
    </xf>
    <xf numFmtId="0" fontId="4" fillId="3" borderId="1" xfId="0" applyFont="1" applyFill="1" applyBorder="1" applyAlignment="1">
      <alignment vertical="center" wrapText="1"/>
    </xf>
    <xf numFmtId="0" fontId="5" fillId="3" borderId="1" xfId="0" applyFont="1" applyFill="1" applyBorder="1" applyAlignment="1">
      <alignment vertical="center"/>
    </xf>
    <xf numFmtId="9" fontId="5" fillId="3" borderId="1" xfId="1" applyFont="1" applyFill="1" applyBorder="1" applyAlignment="1">
      <alignment vertical="center" wrapText="1"/>
    </xf>
    <xf numFmtId="9" fontId="5" fillId="3" borderId="1" xfId="1" applyFont="1" applyFill="1" applyBorder="1" applyAlignment="1">
      <alignment horizontal="center" vertical="center" wrapText="1"/>
    </xf>
    <xf numFmtId="10" fontId="5" fillId="3" borderId="1" xfId="1" applyNumberFormat="1" applyFont="1" applyFill="1" applyBorder="1" applyAlignment="1">
      <alignment horizontal="center" vertical="center" wrapText="1"/>
    </xf>
    <xf numFmtId="0" fontId="4" fillId="0" borderId="0" xfId="0" applyFont="1" applyAlignment="1">
      <alignment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4" fillId="3" borderId="1" xfId="0" applyFont="1" applyFill="1" applyBorder="1" applyAlignment="1">
      <alignment horizontal="justify" vertical="center" wrapText="1"/>
    </xf>
    <xf numFmtId="0" fontId="4" fillId="3" borderId="1" xfId="0" applyFont="1" applyFill="1" applyBorder="1" applyAlignment="1">
      <alignment horizontal="justify" wrapText="1"/>
    </xf>
    <xf numFmtId="0" fontId="6" fillId="2" borderId="1" xfId="0" applyFont="1" applyFill="1" applyBorder="1" applyAlignment="1">
      <alignment horizontal="justify"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9" fontId="0" fillId="0" borderId="1" xfId="1" applyFont="1" applyFill="1" applyBorder="1" applyAlignment="1">
      <alignment horizontal="center" vertical="center" wrapText="1"/>
    </xf>
    <xf numFmtId="0" fontId="0" fillId="0" borderId="1" xfId="0" applyBorder="1" applyAlignment="1">
      <alignment horizontal="left" vertical="center" wrapText="1"/>
    </xf>
    <xf numFmtId="9" fontId="0" fillId="0" borderId="1" xfId="0" applyNumberFormat="1" applyBorder="1" applyAlignment="1">
      <alignment horizontal="center" vertical="center" wrapText="1"/>
    </xf>
    <xf numFmtId="0" fontId="0" fillId="0" borderId="0" xfId="0" applyAlignment="1">
      <alignment horizontal="left" vertical="center" wrapText="1"/>
    </xf>
    <xf numFmtId="1" fontId="0" fillId="0" borderId="1" xfId="0" applyNumberFormat="1" applyBorder="1" applyAlignment="1">
      <alignment horizontal="center" vertical="center" wrapText="1"/>
    </xf>
    <xf numFmtId="0" fontId="15" fillId="0" borderId="1" xfId="0" applyFont="1" applyBorder="1" applyAlignment="1">
      <alignment horizontal="center" vertical="center" wrapText="1"/>
    </xf>
    <xf numFmtId="9" fontId="0" fillId="0" borderId="1" xfId="0" applyNumberFormat="1" applyBorder="1" applyAlignment="1">
      <alignment vertical="center" wrapText="1"/>
    </xf>
    <xf numFmtId="9" fontId="15"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1" fontId="15" fillId="0" borderId="1" xfId="0" applyNumberFormat="1" applyFont="1" applyBorder="1" applyAlignment="1">
      <alignment horizontal="center" vertical="center" wrapText="1"/>
    </xf>
    <xf numFmtId="9" fontId="15" fillId="10" borderId="1" xfId="1" applyFont="1" applyFill="1" applyBorder="1" applyAlignment="1">
      <alignment horizontal="center" vertical="center" wrapText="1"/>
    </xf>
    <xf numFmtId="9" fontId="17" fillId="0" borderId="1" xfId="0" applyNumberFormat="1" applyFont="1" applyBorder="1" applyAlignment="1">
      <alignment vertical="center" wrapText="1"/>
    </xf>
    <xf numFmtId="9" fontId="15" fillId="0" borderId="1" xfId="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9" fontId="17" fillId="0" borderId="1" xfId="1" applyFont="1" applyFill="1" applyBorder="1" applyAlignment="1">
      <alignment horizontal="center" vertical="center" wrapText="1"/>
    </xf>
    <xf numFmtId="1" fontId="17" fillId="0" borderId="1" xfId="0" applyNumberFormat="1" applyFont="1" applyBorder="1" applyAlignment="1">
      <alignment horizontal="center" vertical="center" wrapText="1"/>
    </xf>
    <xf numFmtId="0" fontId="17" fillId="0" borderId="0" xfId="0" applyFont="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9" fontId="0" fillId="0" borderId="1" xfId="0" applyNumberFormat="1" applyBorder="1" applyAlignment="1">
      <alignment horizontal="center" vertical="center"/>
    </xf>
    <xf numFmtId="0" fontId="15" fillId="0" borderId="1" xfId="0" applyFont="1" applyBorder="1" applyAlignment="1">
      <alignment horizontal="justify" vertical="center" wrapText="1"/>
    </xf>
    <xf numFmtId="9" fontId="19" fillId="0" borderId="1" xfId="0" applyNumberFormat="1" applyFont="1" applyBorder="1" applyAlignment="1">
      <alignment horizontal="center" vertical="center" wrapText="1"/>
    </xf>
    <xf numFmtId="9" fontId="19" fillId="0" borderId="1" xfId="0" applyNumberFormat="1" applyFont="1" applyBorder="1" applyAlignment="1">
      <alignment horizontal="justify" vertical="center" wrapText="1"/>
    </xf>
    <xf numFmtId="9" fontId="17" fillId="0" borderId="1" xfId="0" applyNumberFormat="1" applyFont="1" applyBorder="1" applyAlignment="1">
      <alignment horizontal="center" vertical="center" wrapText="1"/>
    </xf>
    <xf numFmtId="0" fontId="15" fillId="10" borderId="1" xfId="0" applyFont="1" applyFill="1" applyBorder="1" applyAlignment="1">
      <alignment horizontal="center" vertical="center" wrapText="1"/>
    </xf>
    <xf numFmtId="0" fontId="0" fillId="0" borderId="1" xfId="0" applyBorder="1" applyAlignment="1">
      <alignment horizontal="left" vertical="center"/>
    </xf>
    <xf numFmtId="9" fontId="15" fillId="0" borderId="1" xfId="0" applyNumberFormat="1" applyFont="1" applyBorder="1" applyAlignment="1">
      <alignment horizontal="center" vertical="center"/>
    </xf>
    <xf numFmtId="9" fontId="0" fillId="0" borderId="1" xfId="0" applyNumberFormat="1" applyBorder="1" applyAlignment="1" applyProtection="1">
      <alignment horizontal="center" vertical="center" wrapText="1"/>
      <protection locked="0"/>
    </xf>
    <xf numFmtId="0" fontId="15" fillId="0" borderId="1" xfId="0" applyFont="1" applyBorder="1" applyAlignment="1">
      <alignment vertical="center" wrapText="1"/>
    </xf>
    <xf numFmtId="1" fontId="0" fillId="0" borderId="1" xfId="0" applyNumberFormat="1" applyBorder="1" applyAlignment="1">
      <alignment horizontal="center" vertical="center"/>
    </xf>
    <xf numFmtId="0" fontId="15" fillId="0" borderId="1" xfId="0" applyFont="1" applyBorder="1" applyAlignment="1">
      <alignment horizontal="center" vertical="center"/>
    </xf>
    <xf numFmtId="2" fontId="15" fillId="0" borderId="1" xfId="0" applyNumberFormat="1" applyFont="1" applyBorder="1" applyAlignment="1">
      <alignment horizontal="center" vertical="center" wrapText="1"/>
    </xf>
    <xf numFmtId="1" fontId="15" fillId="10" borderId="1" xfId="0" applyNumberFormat="1"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xf>
    <xf numFmtId="0" fontId="2" fillId="3" borderId="11" xfId="0" applyFont="1" applyFill="1" applyBorder="1" applyAlignment="1">
      <alignment horizontal="center" vertical="center" wrapText="1"/>
    </xf>
    <xf numFmtId="0" fontId="0" fillId="0" borderId="11" xfId="0" applyBorder="1" applyAlignment="1">
      <alignment horizontal="center" vertical="center" wrapText="1"/>
    </xf>
    <xf numFmtId="0" fontId="17" fillId="0" borderId="11" xfId="0" applyFont="1" applyBorder="1" applyAlignment="1">
      <alignment horizontal="center" vertical="center" wrapText="1"/>
    </xf>
    <xf numFmtId="0" fontId="15" fillId="0" borderId="11" xfId="0" applyFont="1" applyBorder="1" applyAlignment="1">
      <alignment horizontal="center" vertical="center" wrapText="1"/>
    </xf>
    <xf numFmtId="0" fontId="4" fillId="3" borderId="11" xfId="0" applyFont="1" applyFill="1" applyBorder="1" applyAlignment="1">
      <alignment vertical="center" wrapText="1"/>
    </xf>
    <xf numFmtId="0" fontId="4" fillId="3" borderId="11" xfId="0" applyFont="1" applyFill="1" applyBorder="1" applyAlignment="1">
      <alignment wrapText="1"/>
    </xf>
    <xf numFmtId="0" fontId="6" fillId="2" borderId="11" xfId="0" applyFont="1" applyFill="1" applyBorder="1" applyAlignment="1">
      <alignment wrapText="1"/>
    </xf>
    <xf numFmtId="9" fontId="0" fillId="0" borderId="1" xfId="0" applyNumberFormat="1" applyBorder="1" applyAlignment="1" applyProtection="1">
      <alignment horizontal="center" vertical="center" wrapText="1"/>
      <protection hidden="1"/>
    </xf>
    <xf numFmtId="0" fontId="20" fillId="0" borderId="13" xfId="0" applyFont="1" applyBorder="1" applyAlignment="1" applyProtection="1">
      <alignment horizontal="center" vertical="center" wrapText="1"/>
      <protection hidden="1"/>
    </xf>
    <xf numFmtId="0" fontId="20" fillId="0" borderId="13" xfId="0" applyFont="1" applyBorder="1" applyAlignment="1" applyProtection="1">
      <alignment horizontal="left" vertical="center" wrapText="1"/>
      <protection hidden="1"/>
    </xf>
    <xf numFmtId="0" fontId="20" fillId="0" borderId="1" xfId="0" applyFont="1" applyBorder="1" applyAlignment="1">
      <alignment horizontal="left" vertical="center" wrapText="1"/>
    </xf>
    <xf numFmtId="0" fontId="20" fillId="9" borderId="13" xfId="0" applyFont="1" applyFill="1" applyBorder="1" applyAlignment="1" applyProtection="1">
      <alignment horizontal="left" vertical="center" wrapText="1"/>
      <protection hidden="1"/>
    </xf>
    <xf numFmtId="9" fontId="20" fillId="9" borderId="1" xfId="0" applyNumberFormat="1" applyFont="1" applyFill="1" applyBorder="1" applyAlignment="1" applyProtection="1">
      <alignment horizontal="center" vertical="center" wrapText="1"/>
      <protection hidden="1"/>
    </xf>
    <xf numFmtId="0" fontId="20" fillId="0" borderId="1" xfId="0" applyFont="1" applyBorder="1" applyAlignment="1" applyProtection="1">
      <alignment horizontal="left" vertical="center" wrapText="1"/>
      <protection hidden="1"/>
    </xf>
    <xf numFmtId="0" fontId="20" fillId="0" borderId="9" xfId="0" applyFont="1" applyBorder="1" applyAlignment="1" applyProtection="1">
      <alignment horizontal="left" vertical="center" wrapText="1"/>
      <protection hidden="1"/>
    </xf>
    <xf numFmtId="1"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9" fontId="20" fillId="0" borderId="1" xfId="1" applyFont="1" applyBorder="1" applyAlignment="1">
      <alignment horizontal="right" vertical="center" wrapText="1"/>
    </xf>
    <xf numFmtId="9" fontId="20" fillId="0" borderId="1" xfId="1"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vertical="center" wrapText="1"/>
    </xf>
    <xf numFmtId="0" fontId="20" fillId="0" borderId="1" xfId="0" applyFont="1" applyBorder="1" applyAlignment="1" applyProtection="1">
      <alignment horizontal="center" vertical="center" wrapText="1"/>
      <protection hidden="1"/>
    </xf>
    <xf numFmtId="0" fontId="20" fillId="9" borderId="1" xfId="0" applyFont="1" applyFill="1" applyBorder="1" applyAlignment="1" applyProtection="1">
      <alignment horizontal="left" vertical="center" wrapText="1"/>
      <protection hidden="1"/>
    </xf>
    <xf numFmtId="9" fontId="20" fillId="9" borderId="1" xfId="1" applyFont="1" applyFill="1" applyBorder="1" applyAlignment="1" applyProtection="1">
      <alignment horizontal="center" vertical="center" wrapText="1"/>
      <protection hidden="1"/>
    </xf>
    <xf numFmtId="0" fontId="20" fillId="0" borderId="11" xfId="0" applyFont="1" applyBorder="1" applyAlignment="1" applyProtection="1">
      <alignment horizontal="left" vertical="center" wrapText="1"/>
      <protection hidden="1"/>
    </xf>
    <xf numFmtId="0" fontId="20" fillId="0" borderId="1" xfId="0" applyFont="1" applyBorder="1" applyAlignment="1">
      <alignment horizontal="justify" vertical="center" wrapText="1"/>
    </xf>
    <xf numFmtId="10" fontId="7" fillId="2" borderId="1" xfId="0" applyNumberFormat="1" applyFont="1" applyFill="1" applyBorder="1" applyAlignment="1">
      <alignment horizontal="center" wrapText="1"/>
    </xf>
    <xf numFmtId="0" fontId="14" fillId="0" borderId="0" xfId="0" applyFont="1" applyAlignment="1">
      <alignment horizontal="center" vertical="center" wrapText="1"/>
    </xf>
    <xf numFmtId="0" fontId="0" fillId="0" borderId="1" xfId="0" applyBorder="1" applyAlignment="1">
      <alignment horizontal="justify" vertical="center" wrapText="1"/>
    </xf>
    <xf numFmtId="0" fontId="15" fillId="10" borderId="1" xfId="0" applyFont="1" applyFill="1" applyBorder="1" applyAlignment="1">
      <alignment horizontal="justify" vertical="center" wrapText="1"/>
    </xf>
    <xf numFmtId="0" fontId="0" fillId="0" borderId="1" xfId="0" applyBorder="1" applyAlignment="1" applyProtection="1">
      <alignment horizontal="justify" vertical="center" wrapText="1"/>
      <protection locked="0"/>
    </xf>
    <xf numFmtId="0" fontId="0" fillId="9" borderId="1" xfId="0" applyFill="1" applyBorder="1" applyAlignment="1" applyProtection="1">
      <alignment horizontal="justify" vertical="center" wrapText="1"/>
      <protection locked="0"/>
    </xf>
    <xf numFmtId="49" fontId="15" fillId="0" borderId="1" xfId="0" applyNumberFormat="1" applyFont="1" applyBorder="1" applyAlignment="1">
      <alignment horizontal="center" vertical="center" wrapText="1"/>
    </xf>
    <xf numFmtId="0" fontId="0" fillId="0" borderId="1" xfId="0" applyBorder="1" applyAlignment="1">
      <alignment horizontal="left" vertical="top" wrapText="1"/>
    </xf>
    <xf numFmtId="10" fontId="20" fillId="0" borderId="1" xfId="1" applyNumberFormat="1" applyFont="1" applyBorder="1" applyAlignment="1">
      <alignment horizontal="center" vertical="center" wrapText="1"/>
    </xf>
    <xf numFmtId="0" fontId="0" fillId="0" borderId="14" xfId="0" applyBorder="1" applyAlignment="1">
      <alignment horizontal="left" vertical="center" wrapText="1"/>
    </xf>
    <xf numFmtId="0" fontId="0" fillId="0" borderId="11" xfId="0" applyBorder="1" applyAlignment="1">
      <alignment horizontal="left" vertical="center" wrapText="1"/>
    </xf>
    <xf numFmtId="9" fontId="0" fillId="0" borderId="15" xfId="0" applyNumberFormat="1" applyBorder="1" applyAlignment="1">
      <alignment horizontal="center" vertical="center" wrapText="1"/>
    </xf>
    <xf numFmtId="9" fontId="0" fillId="0" borderId="15" xfId="1" applyFont="1" applyFill="1" applyBorder="1" applyAlignment="1">
      <alignment horizontal="center" vertical="center" wrapText="1"/>
    </xf>
    <xf numFmtId="0" fontId="0" fillId="0" borderId="15" xfId="0" applyBorder="1" applyAlignment="1">
      <alignment horizontal="left" vertical="center" wrapText="1"/>
    </xf>
    <xf numFmtId="1"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0" fontId="0" fillId="10" borderId="1" xfId="0" applyFill="1" applyBorder="1" applyAlignment="1">
      <alignment horizontal="left" vertical="center" wrapText="1"/>
    </xf>
    <xf numFmtId="0" fontId="0" fillId="0" borderId="15" xfId="0" applyBorder="1" applyAlignment="1">
      <alignment horizontal="center" vertical="center" wrapText="1"/>
    </xf>
    <xf numFmtId="9" fontId="0" fillId="0" borderId="13" xfId="0" applyNumberFormat="1" applyBorder="1" applyAlignment="1">
      <alignment vertical="center" wrapText="1"/>
    </xf>
    <xf numFmtId="9" fontId="0" fillId="0" borderId="13" xfId="0" applyNumberFormat="1" applyBorder="1" applyAlignment="1">
      <alignment horizontal="right" vertical="center" wrapText="1"/>
    </xf>
    <xf numFmtId="0" fontId="22" fillId="0" borderId="13" xfId="0" applyFont="1" applyBorder="1" applyAlignment="1">
      <alignment horizontal="left" vertical="center" wrapText="1"/>
    </xf>
    <xf numFmtId="9" fontId="0" fillId="0" borderId="0" xfId="0" applyNumberFormat="1" applyAlignment="1">
      <alignment horizontal="center" vertical="center" wrapText="1"/>
    </xf>
    <xf numFmtId="0" fontId="25" fillId="0" borderId="1" xfId="0" applyFont="1" applyBorder="1" applyAlignment="1">
      <alignment vertical="center" wrapText="1"/>
    </xf>
    <xf numFmtId="9" fontId="0" fillId="0" borderId="14" xfId="0" applyNumberFormat="1" applyBorder="1" applyAlignment="1">
      <alignment horizontal="center" vertical="center" wrapText="1"/>
    </xf>
    <xf numFmtId="0" fontId="22" fillId="0" borderId="14" xfId="0" applyFont="1" applyBorder="1" applyAlignment="1">
      <alignment horizontal="left" vertical="center" wrapText="1"/>
    </xf>
    <xf numFmtId="9" fontId="0" fillId="0" borderId="1" xfId="1" applyFont="1" applyBorder="1" applyAlignment="1">
      <alignment horizontal="center" vertical="center" wrapText="1"/>
    </xf>
    <xf numFmtId="0" fontId="15" fillId="0" borderId="1" xfId="0" applyFont="1" applyBorder="1" applyAlignment="1">
      <alignment horizontal="justify" vertical="top" wrapText="1"/>
    </xf>
    <xf numFmtId="9" fontId="20" fillId="0" borderId="1" xfId="0" applyNumberFormat="1" applyFont="1" applyBorder="1" applyAlignment="1">
      <alignment horizontal="left" vertical="center" wrapText="1"/>
    </xf>
    <xf numFmtId="1" fontId="0" fillId="0" borderId="15" xfId="0" applyNumberFormat="1" applyBorder="1" applyAlignment="1">
      <alignment horizontal="center" vertical="center" wrapText="1"/>
    </xf>
    <xf numFmtId="0" fontId="26" fillId="0" borderId="1" xfId="0" applyFont="1" applyBorder="1" applyAlignment="1">
      <alignment vertical="center" wrapText="1"/>
    </xf>
    <xf numFmtId="0" fontId="23" fillId="0" borderId="14" xfId="0" applyFont="1" applyBorder="1" applyAlignment="1">
      <alignment vertical="center" wrapText="1"/>
    </xf>
    <xf numFmtId="1" fontId="0" fillId="0" borderId="1" xfId="1" applyNumberFormat="1" applyFont="1" applyFill="1" applyBorder="1" applyAlignment="1">
      <alignment horizontal="center" vertical="center" wrapText="1"/>
    </xf>
    <xf numFmtId="0" fontId="31" fillId="10" borderId="0" xfId="0" applyFont="1" applyFill="1" applyAlignment="1">
      <alignment vertical="center" wrapText="1"/>
    </xf>
    <xf numFmtId="9" fontId="0" fillId="10" borderId="1" xfId="0" applyNumberFormat="1" applyFill="1" applyBorder="1" applyAlignment="1">
      <alignment horizontal="center" vertical="center" wrapText="1"/>
    </xf>
    <xf numFmtId="9" fontId="0" fillId="10" borderId="1" xfId="1" applyFont="1" applyFill="1" applyBorder="1" applyAlignment="1">
      <alignment horizontal="center" vertical="center" wrapText="1"/>
    </xf>
    <xf numFmtId="0" fontId="29" fillId="0" borderId="14" xfId="0" applyFont="1" applyBorder="1" applyAlignment="1">
      <alignment vertical="center" wrapText="1"/>
    </xf>
    <xf numFmtId="0" fontId="17" fillId="0" borderId="10" xfId="0" applyFont="1" applyBorder="1" applyAlignment="1">
      <alignment horizontal="left" vertical="center" wrapText="1"/>
    </xf>
    <xf numFmtId="1" fontId="17" fillId="10" borderId="1" xfId="0" applyNumberFormat="1" applyFont="1" applyFill="1" applyBorder="1" applyAlignment="1">
      <alignment horizontal="center" vertical="center" wrapText="1"/>
    </xf>
    <xf numFmtId="1" fontId="0" fillId="10" borderId="1" xfId="1" applyNumberFormat="1"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10" borderId="1" xfId="0" applyFont="1" applyFill="1" applyBorder="1" applyAlignment="1">
      <alignment horizontal="center" vertical="center" wrapText="1"/>
    </xf>
    <xf numFmtId="0" fontId="17" fillId="10" borderId="1" xfId="0" applyFont="1" applyFill="1" applyBorder="1" applyAlignment="1">
      <alignment horizontal="justify" vertical="center" wrapText="1"/>
    </xf>
    <xf numFmtId="1" fontId="0" fillId="0" borderId="10" xfId="0" applyNumberFormat="1" applyBorder="1" applyAlignment="1">
      <alignment horizontal="center" vertical="center" wrapText="1"/>
    </xf>
    <xf numFmtId="0" fontId="23" fillId="10" borderId="1" xfId="0" applyFont="1" applyFill="1" applyBorder="1" applyAlignment="1">
      <alignment vertical="top" wrapText="1"/>
    </xf>
    <xf numFmtId="9" fontId="0" fillId="0" borderId="1" xfId="0" applyNumberFormat="1" applyBorder="1" applyAlignment="1">
      <alignment horizontal="left" vertical="center" wrapText="1"/>
    </xf>
    <xf numFmtId="0" fontId="23" fillId="0" borderId="1" xfId="0" applyFont="1" applyBorder="1" applyAlignment="1">
      <alignment horizontal="justify" vertical="center" wrapText="1"/>
    </xf>
    <xf numFmtId="0" fontId="22" fillId="10" borderId="1" xfId="0" applyFont="1" applyFill="1" applyBorder="1" applyAlignment="1">
      <alignment horizontal="left" vertical="center" wrapText="1"/>
    </xf>
    <xf numFmtId="9" fontId="17" fillId="0" borderId="1" xfId="1" applyFont="1" applyBorder="1" applyAlignment="1">
      <alignment horizontal="center" vertical="center" wrapText="1"/>
    </xf>
    <xf numFmtId="0" fontId="20" fillId="0" borderId="1" xfId="0" applyFont="1" applyBorder="1" applyAlignment="1">
      <alignment horizontal="left" vertical="top" wrapText="1"/>
    </xf>
    <xf numFmtId="1" fontId="0" fillId="0" borderId="15" xfId="1" applyNumberFormat="1" applyFont="1" applyFill="1" applyBorder="1" applyAlignment="1">
      <alignment horizontal="center" vertical="center" wrapText="1"/>
    </xf>
    <xf numFmtId="0" fontId="0" fillId="0" borderId="15" xfId="0" applyBorder="1" applyAlignment="1">
      <alignment horizontal="justify" vertical="center" wrapText="1"/>
    </xf>
    <xf numFmtId="10" fontId="20"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4"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2" fillId="2" borderId="1" xfId="0" applyFont="1" applyFill="1" applyBorder="1" applyAlignment="1">
      <alignment horizontal="center" vertical="center" wrapText="1"/>
    </xf>
    <xf numFmtId="0" fontId="13" fillId="0" borderId="0" xfId="0" applyFont="1" applyAlignment="1">
      <alignment horizontal="center" vertical="center" wrapText="1"/>
    </xf>
    <xf numFmtId="0" fontId="2" fillId="3"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0" borderId="12" xfId="0" applyFont="1" applyBorder="1" applyAlignment="1">
      <alignment horizontal="left" vertical="top" wrapText="1"/>
    </xf>
    <xf numFmtId="0" fontId="1" fillId="0" borderId="10" xfId="0" applyFont="1" applyBorder="1" applyAlignment="1">
      <alignment horizontal="left" vertical="top" wrapText="1"/>
    </xf>
  </cellXfs>
  <cellStyles count="4">
    <cellStyle name="Millares [0] 2" xfId="3" xr:uid="{BCC23341-A490-4674-8F1C-05957691FB98}"/>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1</xdr:col>
      <xdr:colOff>1963139</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41"/>
  <sheetViews>
    <sheetView tabSelected="1" zoomScale="85" zoomScaleNormal="85" workbookViewId="0">
      <selection activeCell="E6" sqref="E6"/>
    </sheetView>
  </sheetViews>
  <sheetFormatPr baseColWidth="10" defaultColWidth="10.85546875" defaultRowHeight="15" x14ac:dyDescent="0.25"/>
  <cols>
    <col min="1" max="1" width="7" style="1" customWidth="1"/>
    <col min="2" max="2" width="29.7109375" style="1" customWidth="1"/>
    <col min="3" max="3" width="8" style="1" customWidth="1"/>
    <col min="4" max="4" width="44.28515625" style="1" bestFit="1" customWidth="1"/>
    <col min="5" max="5" width="10.85546875" style="1" customWidth="1"/>
    <col min="6" max="6" width="17" style="1" customWidth="1"/>
    <col min="7" max="7" width="23.5703125" style="1" customWidth="1"/>
    <col min="8" max="8" width="12.42578125" style="1" customWidth="1"/>
    <col min="9" max="9" width="18.42578125" style="1" customWidth="1"/>
    <col min="10" max="10" width="15.85546875" style="1" customWidth="1"/>
    <col min="11" max="14" width="7.28515625" style="1" customWidth="1"/>
    <col min="15" max="15" width="20.85546875" style="1" customWidth="1"/>
    <col min="16" max="17" width="17.85546875" style="1" customWidth="1"/>
    <col min="18" max="18" width="21.5703125" style="1" customWidth="1"/>
    <col min="19" max="19" width="22.85546875" style="1" customWidth="1"/>
    <col min="20" max="20" width="17.85546875" style="1" customWidth="1"/>
    <col min="21" max="21" width="19.85546875" style="25" customWidth="1"/>
    <col min="22" max="23" width="16.5703125" style="25" customWidth="1"/>
    <col min="24" max="24" width="68.140625" style="38" customWidth="1"/>
    <col min="25" max="25" width="26" style="38" customWidth="1"/>
    <col min="26" max="28" width="16.5703125" style="25" customWidth="1"/>
    <col min="29" max="29" width="78.5703125" style="1" customWidth="1"/>
    <col min="30" max="30" width="35" style="1" customWidth="1"/>
    <col min="31" max="31" width="21.28515625" style="1" customWidth="1"/>
    <col min="32" max="33" width="16.5703125" style="1" customWidth="1"/>
    <col min="34" max="34" width="80.5703125" style="1" customWidth="1"/>
    <col min="35" max="35" width="27.7109375" style="1" customWidth="1"/>
    <col min="36" max="36" width="18.85546875" style="25" customWidth="1"/>
    <col min="37" max="38" width="16.5703125" style="25" customWidth="1"/>
    <col min="39" max="39" width="98.28515625" style="1" customWidth="1"/>
    <col min="40" max="40" width="25.42578125" style="1" customWidth="1"/>
    <col min="41" max="41" width="19.5703125" style="25" customWidth="1"/>
    <col min="42" max="42" width="16.5703125" style="25" customWidth="1"/>
    <col min="43" max="43" width="21.5703125" style="25" customWidth="1"/>
    <col min="44" max="44" width="70" style="38" customWidth="1"/>
    <col min="45" max="16384" width="10.85546875" style="1"/>
  </cols>
  <sheetData>
    <row r="1" spans="1:44" ht="70.5" customHeight="1" x14ac:dyDescent="0.25">
      <c r="A1" s="171" t="s">
        <v>0</v>
      </c>
      <c r="B1" s="172"/>
      <c r="C1" s="172"/>
      <c r="D1" s="172"/>
      <c r="E1" s="172"/>
      <c r="F1" s="172"/>
      <c r="G1" s="172"/>
      <c r="H1" s="172"/>
      <c r="I1" s="172"/>
      <c r="J1" s="173"/>
      <c r="K1" s="188" t="s">
        <v>1</v>
      </c>
      <c r="L1" s="188"/>
      <c r="M1" s="188"/>
      <c r="N1" s="188"/>
      <c r="O1" s="189"/>
    </row>
    <row r="2" spans="1:44" s="4" customFormat="1" ht="23.45" customHeight="1" x14ac:dyDescent="0.25">
      <c r="A2" s="178" t="s">
        <v>2</v>
      </c>
      <c r="B2" s="178"/>
      <c r="C2" s="178"/>
      <c r="D2" s="178"/>
      <c r="E2" s="178"/>
      <c r="F2" s="178"/>
      <c r="G2" s="178"/>
      <c r="H2" s="178"/>
      <c r="I2" s="178"/>
      <c r="J2" s="178"/>
      <c r="K2" s="19"/>
      <c r="L2" s="19"/>
      <c r="M2" s="19"/>
      <c r="N2" s="19"/>
      <c r="O2" s="19"/>
      <c r="U2" s="26"/>
      <c r="V2" s="26"/>
      <c r="W2" s="26"/>
      <c r="X2" s="39"/>
      <c r="Y2" s="39"/>
      <c r="Z2" s="26"/>
      <c r="AA2" s="26"/>
      <c r="AB2" s="26"/>
      <c r="AJ2" s="26"/>
      <c r="AK2" s="26"/>
      <c r="AL2" s="26"/>
      <c r="AO2" s="26"/>
      <c r="AP2" s="26"/>
      <c r="AQ2" s="26"/>
      <c r="AR2" s="39"/>
    </row>
    <row r="3" spans="1:44" x14ac:dyDescent="0.25">
      <c r="D3" s="14"/>
    </row>
    <row r="4" spans="1:44" ht="29.1" customHeight="1" x14ac:dyDescent="0.25">
      <c r="A4" s="179" t="s">
        <v>3</v>
      </c>
      <c r="B4" s="180"/>
      <c r="C4" s="181"/>
      <c r="D4" s="174" t="s">
        <v>4</v>
      </c>
      <c r="E4" s="164" t="s">
        <v>5</v>
      </c>
      <c r="F4" s="164"/>
      <c r="G4" s="164"/>
      <c r="H4" s="164"/>
      <c r="I4" s="164"/>
      <c r="J4" s="164"/>
    </row>
    <row r="5" spans="1:44" x14ac:dyDescent="0.25">
      <c r="A5" s="182"/>
      <c r="B5" s="183"/>
      <c r="C5" s="184"/>
      <c r="D5" s="175"/>
      <c r="E5" s="2" t="s">
        <v>6</v>
      </c>
      <c r="F5" s="18" t="s">
        <v>7</v>
      </c>
      <c r="G5" s="165" t="s">
        <v>8</v>
      </c>
      <c r="H5" s="165"/>
      <c r="I5" s="165"/>
      <c r="J5" s="165"/>
    </row>
    <row r="6" spans="1:44" x14ac:dyDescent="0.25">
      <c r="A6" s="182"/>
      <c r="B6" s="183"/>
      <c r="C6" s="184"/>
      <c r="D6" s="175"/>
      <c r="E6" s="44">
        <v>1</v>
      </c>
      <c r="F6" s="44" t="s">
        <v>9</v>
      </c>
      <c r="G6" s="166" t="s">
        <v>10</v>
      </c>
      <c r="H6" s="166"/>
      <c r="I6" s="166"/>
      <c r="J6" s="166"/>
    </row>
    <row r="7" spans="1:44" ht="81" customHeight="1" x14ac:dyDescent="0.25">
      <c r="A7" s="182"/>
      <c r="B7" s="183"/>
      <c r="C7" s="184"/>
      <c r="D7" s="175"/>
      <c r="E7" s="44">
        <v>2</v>
      </c>
      <c r="F7" s="44" t="s">
        <v>11</v>
      </c>
      <c r="G7" s="166" t="s">
        <v>12</v>
      </c>
      <c r="H7" s="166"/>
      <c r="I7" s="166"/>
      <c r="J7" s="166"/>
    </row>
    <row r="8" spans="1:44" ht="45" customHeight="1" x14ac:dyDescent="0.25">
      <c r="A8" s="185"/>
      <c r="B8" s="186"/>
      <c r="C8" s="187"/>
      <c r="D8" s="176"/>
      <c r="E8" s="44">
        <v>3</v>
      </c>
      <c r="F8" s="44" t="s">
        <v>13</v>
      </c>
      <c r="G8" s="166" t="s">
        <v>14</v>
      </c>
      <c r="H8" s="166"/>
      <c r="I8" s="166"/>
      <c r="J8" s="166"/>
    </row>
    <row r="9" spans="1:44" ht="45" customHeight="1" x14ac:dyDescent="0.25">
      <c r="A9" s="110"/>
      <c r="B9" s="110"/>
      <c r="C9" s="110"/>
      <c r="D9" s="110"/>
      <c r="E9" s="44">
        <v>4</v>
      </c>
      <c r="F9" s="44" t="s">
        <v>15</v>
      </c>
      <c r="G9" s="166" t="s">
        <v>16</v>
      </c>
      <c r="H9" s="166"/>
      <c r="I9" s="166"/>
      <c r="J9" s="166"/>
    </row>
    <row r="10" spans="1:44" ht="38.25" customHeight="1" x14ac:dyDescent="0.25">
      <c r="A10" s="110"/>
      <c r="B10" s="110"/>
      <c r="C10" s="110"/>
      <c r="D10" s="110"/>
      <c r="E10" s="44">
        <v>5</v>
      </c>
      <c r="F10" s="44" t="s">
        <v>17</v>
      </c>
      <c r="G10" s="166" t="s">
        <v>18</v>
      </c>
      <c r="H10" s="166"/>
      <c r="I10" s="166"/>
      <c r="J10" s="166"/>
    </row>
    <row r="11" spans="1:44" ht="38.25" customHeight="1" x14ac:dyDescent="0.25">
      <c r="A11" s="110"/>
      <c r="B11" s="110"/>
      <c r="C11" s="110"/>
      <c r="D11" s="110"/>
      <c r="E11" s="44">
        <v>6</v>
      </c>
      <c r="F11" s="44" t="s">
        <v>386</v>
      </c>
      <c r="G11" s="166" t="s">
        <v>429</v>
      </c>
      <c r="H11" s="166"/>
      <c r="I11" s="166"/>
      <c r="J11" s="166"/>
    </row>
    <row r="13" spans="1:44" s="4" customFormat="1" ht="22.5" customHeight="1" x14ac:dyDescent="0.25">
      <c r="A13" s="164" t="s">
        <v>19</v>
      </c>
      <c r="B13" s="164"/>
      <c r="C13" s="164" t="s">
        <v>20</v>
      </c>
      <c r="D13" s="164"/>
      <c r="E13" s="164"/>
      <c r="F13" s="177" t="s">
        <v>21</v>
      </c>
      <c r="G13" s="177"/>
      <c r="H13" s="177"/>
      <c r="I13" s="177"/>
      <c r="J13" s="177"/>
      <c r="K13" s="177"/>
      <c r="L13" s="177"/>
      <c r="M13" s="177"/>
      <c r="N13" s="177"/>
      <c r="O13" s="177"/>
      <c r="P13" s="177"/>
      <c r="Q13" s="164" t="s">
        <v>22</v>
      </c>
      <c r="R13" s="164"/>
      <c r="S13" s="164"/>
      <c r="T13" s="170"/>
      <c r="U13" s="163" t="s">
        <v>23</v>
      </c>
      <c r="V13" s="163"/>
      <c r="W13" s="163"/>
      <c r="X13" s="163"/>
      <c r="Y13" s="163"/>
      <c r="Z13" s="167" t="s">
        <v>23</v>
      </c>
      <c r="AA13" s="167"/>
      <c r="AB13" s="167"/>
      <c r="AC13" s="167"/>
      <c r="AD13" s="167"/>
      <c r="AE13" s="168" t="s">
        <v>23</v>
      </c>
      <c r="AF13" s="168"/>
      <c r="AG13" s="168"/>
      <c r="AH13" s="168"/>
      <c r="AI13" s="168"/>
      <c r="AJ13" s="169" t="s">
        <v>23</v>
      </c>
      <c r="AK13" s="169"/>
      <c r="AL13" s="169"/>
      <c r="AM13" s="169"/>
      <c r="AN13" s="169"/>
      <c r="AO13" s="162" t="s">
        <v>24</v>
      </c>
      <c r="AP13" s="162"/>
      <c r="AQ13" s="162"/>
      <c r="AR13" s="162"/>
    </row>
    <row r="14" spans="1:44" ht="14.45" customHeight="1" x14ac:dyDescent="0.25">
      <c r="A14" s="164"/>
      <c r="B14" s="164"/>
      <c r="C14" s="164"/>
      <c r="D14" s="164"/>
      <c r="E14" s="164"/>
      <c r="F14" s="177"/>
      <c r="G14" s="177"/>
      <c r="H14" s="177"/>
      <c r="I14" s="177"/>
      <c r="J14" s="177"/>
      <c r="K14" s="177"/>
      <c r="L14" s="177"/>
      <c r="M14" s="177"/>
      <c r="N14" s="177"/>
      <c r="O14" s="177"/>
      <c r="P14" s="177"/>
      <c r="Q14" s="164"/>
      <c r="R14" s="164"/>
      <c r="S14" s="164"/>
      <c r="T14" s="170"/>
      <c r="U14" s="163" t="s">
        <v>25</v>
      </c>
      <c r="V14" s="163"/>
      <c r="W14" s="163"/>
      <c r="X14" s="163"/>
      <c r="Y14" s="163"/>
      <c r="Z14" s="167" t="s">
        <v>26</v>
      </c>
      <c r="AA14" s="167"/>
      <c r="AB14" s="167"/>
      <c r="AC14" s="167"/>
      <c r="AD14" s="167"/>
      <c r="AE14" s="168" t="s">
        <v>27</v>
      </c>
      <c r="AF14" s="168"/>
      <c r="AG14" s="168"/>
      <c r="AH14" s="168"/>
      <c r="AI14" s="168"/>
      <c r="AJ14" s="169" t="s">
        <v>28</v>
      </c>
      <c r="AK14" s="169"/>
      <c r="AL14" s="169"/>
      <c r="AM14" s="169"/>
      <c r="AN14" s="169"/>
      <c r="AO14" s="162" t="s">
        <v>29</v>
      </c>
      <c r="AP14" s="162"/>
      <c r="AQ14" s="162"/>
      <c r="AR14" s="162"/>
    </row>
    <row r="15" spans="1:44" ht="60" x14ac:dyDescent="0.25">
      <c r="A15" s="3" t="s">
        <v>30</v>
      </c>
      <c r="B15" s="3" t="s">
        <v>31</v>
      </c>
      <c r="C15" s="3" t="s">
        <v>32</v>
      </c>
      <c r="D15" s="3" t="s">
        <v>33</v>
      </c>
      <c r="E15" s="3" t="s">
        <v>34</v>
      </c>
      <c r="F15" s="13" t="s">
        <v>35</v>
      </c>
      <c r="G15" s="13" t="s">
        <v>36</v>
      </c>
      <c r="H15" s="13" t="s">
        <v>37</v>
      </c>
      <c r="I15" s="13" t="s">
        <v>38</v>
      </c>
      <c r="J15" s="13" t="s">
        <v>39</v>
      </c>
      <c r="K15" s="13" t="s">
        <v>40</v>
      </c>
      <c r="L15" s="13" t="s">
        <v>41</v>
      </c>
      <c r="M15" s="13" t="s">
        <v>42</v>
      </c>
      <c r="N15" s="13" t="s">
        <v>43</v>
      </c>
      <c r="O15" s="13" t="s">
        <v>44</v>
      </c>
      <c r="P15" s="13" t="s">
        <v>45</v>
      </c>
      <c r="Q15" s="3" t="s">
        <v>46</v>
      </c>
      <c r="R15" s="3" t="s">
        <v>47</v>
      </c>
      <c r="S15" s="3" t="s">
        <v>48</v>
      </c>
      <c r="T15" s="83" t="s">
        <v>49</v>
      </c>
      <c r="U15" s="21" t="s">
        <v>50</v>
      </c>
      <c r="V15" s="21" t="s">
        <v>51</v>
      </c>
      <c r="W15" s="21" t="s">
        <v>52</v>
      </c>
      <c r="X15" s="21" t="s">
        <v>53</v>
      </c>
      <c r="Y15" s="21" t="s">
        <v>54</v>
      </c>
      <c r="Z15" s="22" t="s">
        <v>50</v>
      </c>
      <c r="AA15" s="22" t="s">
        <v>51</v>
      </c>
      <c r="AB15" s="22" t="s">
        <v>52</v>
      </c>
      <c r="AC15" s="22" t="s">
        <v>53</v>
      </c>
      <c r="AD15" s="22" t="s">
        <v>54</v>
      </c>
      <c r="AE15" s="23" t="s">
        <v>50</v>
      </c>
      <c r="AF15" s="23" t="s">
        <v>51</v>
      </c>
      <c r="AG15" s="23" t="s">
        <v>52</v>
      </c>
      <c r="AH15" s="23" t="s">
        <v>53</v>
      </c>
      <c r="AI15" s="23" t="s">
        <v>54</v>
      </c>
      <c r="AJ15" s="24" t="s">
        <v>50</v>
      </c>
      <c r="AK15" s="24" t="s">
        <v>51</v>
      </c>
      <c r="AL15" s="24" t="s">
        <v>52</v>
      </c>
      <c r="AM15" s="24" t="s">
        <v>53</v>
      </c>
      <c r="AN15" s="24" t="s">
        <v>54</v>
      </c>
      <c r="AO15" s="20" t="s">
        <v>50</v>
      </c>
      <c r="AP15" s="20" t="s">
        <v>51</v>
      </c>
      <c r="AQ15" s="20" t="s">
        <v>52</v>
      </c>
      <c r="AR15" s="20" t="s">
        <v>55</v>
      </c>
    </row>
    <row r="16" spans="1:44" s="48" customFormat="1" ht="165" x14ac:dyDescent="0.25">
      <c r="A16" s="64">
        <v>5</v>
      </c>
      <c r="B16" s="65" t="s">
        <v>56</v>
      </c>
      <c r="C16" s="43">
        <v>1</v>
      </c>
      <c r="D16" s="65" t="s">
        <v>57</v>
      </c>
      <c r="E16" s="66" t="s">
        <v>58</v>
      </c>
      <c r="F16" s="65" t="s">
        <v>59</v>
      </c>
      <c r="G16" s="65" t="s">
        <v>60</v>
      </c>
      <c r="H16" s="47" t="s">
        <v>61</v>
      </c>
      <c r="I16" s="43" t="s">
        <v>62</v>
      </c>
      <c r="J16" s="65" t="s">
        <v>63</v>
      </c>
      <c r="K16" s="47">
        <v>1</v>
      </c>
      <c r="L16" s="47">
        <v>1</v>
      </c>
      <c r="M16" s="67">
        <v>1</v>
      </c>
      <c r="N16" s="67">
        <v>1</v>
      </c>
      <c r="O16" s="67">
        <v>1</v>
      </c>
      <c r="P16" s="64" t="s">
        <v>64</v>
      </c>
      <c r="Q16" s="59" t="s">
        <v>65</v>
      </c>
      <c r="R16" s="59" t="s">
        <v>66</v>
      </c>
      <c r="S16" s="59" t="s">
        <v>67</v>
      </c>
      <c r="T16" s="84" t="s">
        <v>68</v>
      </c>
      <c r="U16" s="47">
        <f>K16</f>
        <v>1</v>
      </c>
      <c r="V16" s="47">
        <v>1</v>
      </c>
      <c r="W16" s="47">
        <v>1</v>
      </c>
      <c r="X16" s="111" t="s">
        <v>387</v>
      </c>
      <c r="Y16" s="111" t="s">
        <v>69</v>
      </c>
      <c r="Z16" s="47">
        <f>L16</f>
        <v>1</v>
      </c>
      <c r="AA16" s="47">
        <v>1</v>
      </c>
      <c r="AB16" s="45">
        <v>1</v>
      </c>
      <c r="AC16" s="46" t="s">
        <v>70</v>
      </c>
      <c r="AD16" s="46" t="s">
        <v>71</v>
      </c>
      <c r="AE16" s="120">
        <f>M16</f>
        <v>1</v>
      </c>
      <c r="AF16" s="120">
        <v>1</v>
      </c>
      <c r="AG16" s="121">
        <f>AF16/AE16</f>
        <v>1</v>
      </c>
      <c r="AH16" s="122" t="s">
        <v>72</v>
      </c>
      <c r="AI16" s="122" t="s">
        <v>73</v>
      </c>
      <c r="AJ16" s="47">
        <f>N16</f>
        <v>1</v>
      </c>
      <c r="AK16" s="120">
        <v>1</v>
      </c>
      <c r="AL16" s="157">
        <f t="shared" ref="AL16:AL35" si="0">IF(AK16/AJ16&gt;100%,100%,AK16/AJ16)</f>
        <v>1</v>
      </c>
      <c r="AM16" s="122" t="s">
        <v>74</v>
      </c>
      <c r="AN16" s="46" t="s">
        <v>75</v>
      </c>
      <c r="AO16" s="47">
        <f>O16</f>
        <v>1</v>
      </c>
      <c r="AP16" s="47">
        <f>AVERAGE(V16,AA16,AF16,AK16)</f>
        <v>1</v>
      </c>
      <c r="AQ16" s="45">
        <f>IF(AP16/AO16&gt;100%,100%,AP16/AO16)</f>
        <v>1</v>
      </c>
      <c r="AR16" s="46" t="s">
        <v>388</v>
      </c>
    </row>
    <row r="17" spans="1:44" s="48" customFormat="1" ht="354" customHeight="1" x14ac:dyDescent="0.25">
      <c r="A17" s="64">
        <v>5</v>
      </c>
      <c r="B17" s="65" t="s">
        <v>56</v>
      </c>
      <c r="C17" s="43">
        <v>2</v>
      </c>
      <c r="D17" s="65" t="s">
        <v>76</v>
      </c>
      <c r="E17" s="66" t="s">
        <v>58</v>
      </c>
      <c r="F17" s="65" t="s">
        <v>77</v>
      </c>
      <c r="G17" s="68" t="s">
        <v>78</v>
      </c>
      <c r="H17" s="43" t="s">
        <v>79</v>
      </c>
      <c r="I17" s="69" t="s">
        <v>80</v>
      </c>
      <c r="J17" s="70" t="s">
        <v>81</v>
      </c>
      <c r="K17" s="50">
        <v>0</v>
      </c>
      <c r="L17" s="50">
        <v>1</v>
      </c>
      <c r="M17" s="50">
        <v>0</v>
      </c>
      <c r="N17" s="50">
        <v>1</v>
      </c>
      <c r="O17" s="50">
        <v>2</v>
      </c>
      <c r="P17" s="64" t="s">
        <v>64</v>
      </c>
      <c r="Q17" s="59" t="s">
        <v>82</v>
      </c>
      <c r="R17" s="59" t="s">
        <v>83</v>
      </c>
      <c r="S17" s="59" t="s">
        <v>67</v>
      </c>
      <c r="T17" s="84" t="s">
        <v>84</v>
      </c>
      <c r="U17" s="43" t="s">
        <v>85</v>
      </c>
      <c r="V17" s="43" t="s">
        <v>85</v>
      </c>
      <c r="W17" s="43" t="s">
        <v>85</v>
      </c>
      <c r="X17" s="111" t="s">
        <v>86</v>
      </c>
      <c r="Y17" s="111" t="s">
        <v>87</v>
      </c>
      <c r="Z17" s="49">
        <f t="shared" ref="Z17:Z35" si="1">L17</f>
        <v>1</v>
      </c>
      <c r="AA17" s="43">
        <v>1</v>
      </c>
      <c r="AB17" s="45">
        <v>1</v>
      </c>
      <c r="AC17" s="46" t="s">
        <v>88</v>
      </c>
      <c r="AD17" s="119" t="s">
        <v>89</v>
      </c>
      <c r="AE17" s="43" t="s">
        <v>85</v>
      </c>
      <c r="AF17" s="43" t="s">
        <v>85</v>
      </c>
      <c r="AG17" s="43" t="s">
        <v>85</v>
      </c>
      <c r="AH17" s="46" t="s">
        <v>90</v>
      </c>
      <c r="AI17" s="43" t="s">
        <v>85</v>
      </c>
      <c r="AJ17" s="152">
        <f t="shared" ref="AJ17" si="2">N17</f>
        <v>1</v>
      </c>
      <c r="AK17" s="43">
        <v>1</v>
      </c>
      <c r="AL17" s="157">
        <f t="shared" si="0"/>
        <v>1</v>
      </c>
      <c r="AM17" s="46" t="s">
        <v>389</v>
      </c>
      <c r="AN17" s="46" t="s">
        <v>390</v>
      </c>
      <c r="AO17" s="49">
        <f t="shared" ref="AO17:AO20" si="3">O17</f>
        <v>2</v>
      </c>
      <c r="AP17" s="43">
        <f>AA17+AK17</f>
        <v>2</v>
      </c>
      <c r="AQ17" s="45">
        <f t="shared" ref="AQ17:AQ35" si="4">IF(AP17/AO17&gt;100%,100%,AP17/AO17)</f>
        <v>1</v>
      </c>
      <c r="AR17" s="46" t="s">
        <v>391</v>
      </c>
    </row>
    <row r="18" spans="1:44" s="48" customFormat="1" ht="225" x14ac:dyDescent="0.25">
      <c r="A18" s="64">
        <v>5</v>
      </c>
      <c r="B18" s="65" t="s">
        <v>56</v>
      </c>
      <c r="C18" s="43">
        <v>3</v>
      </c>
      <c r="D18" s="65" t="s">
        <v>91</v>
      </c>
      <c r="E18" s="66" t="s">
        <v>58</v>
      </c>
      <c r="F18" s="65" t="s">
        <v>92</v>
      </c>
      <c r="G18" s="68" t="s">
        <v>93</v>
      </c>
      <c r="H18" s="43" t="s">
        <v>94</v>
      </c>
      <c r="I18" s="69" t="s">
        <v>80</v>
      </c>
      <c r="J18" s="70" t="s">
        <v>95</v>
      </c>
      <c r="K18" s="50">
        <v>1</v>
      </c>
      <c r="L18" s="43">
        <v>1</v>
      </c>
      <c r="M18" s="43">
        <v>1</v>
      </c>
      <c r="N18" s="43">
        <v>1</v>
      </c>
      <c r="O18" s="43">
        <v>4</v>
      </c>
      <c r="P18" s="64" t="s">
        <v>64</v>
      </c>
      <c r="Q18" s="71" t="s">
        <v>96</v>
      </c>
      <c r="R18" s="59" t="s">
        <v>97</v>
      </c>
      <c r="S18" s="59" t="s">
        <v>67</v>
      </c>
      <c r="T18" s="84" t="s">
        <v>84</v>
      </c>
      <c r="U18" s="49">
        <f t="shared" ref="U18" si="5">K18</f>
        <v>1</v>
      </c>
      <c r="V18" s="43">
        <v>1</v>
      </c>
      <c r="W18" s="47">
        <v>1</v>
      </c>
      <c r="X18" s="111" t="s">
        <v>98</v>
      </c>
      <c r="Y18" s="111" t="s">
        <v>99</v>
      </c>
      <c r="Z18" s="49">
        <f t="shared" si="1"/>
        <v>1</v>
      </c>
      <c r="AA18" s="43">
        <v>1</v>
      </c>
      <c r="AB18" s="45">
        <v>1</v>
      </c>
      <c r="AC18" s="46" t="s">
        <v>100</v>
      </c>
      <c r="AD18" s="46" t="s">
        <v>101</v>
      </c>
      <c r="AE18" s="123">
        <v>1</v>
      </c>
      <c r="AF18" s="124">
        <v>1</v>
      </c>
      <c r="AG18" s="121">
        <f>AF18/AE18</f>
        <v>1</v>
      </c>
      <c r="AH18" s="125" t="s">
        <v>102</v>
      </c>
      <c r="AI18" s="46" t="s">
        <v>103</v>
      </c>
      <c r="AJ18" s="123">
        <v>1</v>
      </c>
      <c r="AK18" s="43">
        <v>1</v>
      </c>
      <c r="AL18" s="157">
        <f t="shared" si="0"/>
        <v>1</v>
      </c>
      <c r="AM18" s="46" t="s">
        <v>104</v>
      </c>
      <c r="AN18" s="46" t="s">
        <v>105</v>
      </c>
      <c r="AO18" s="49">
        <f t="shared" si="3"/>
        <v>4</v>
      </c>
      <c r="AP18" s="43">
        <f>V18+AA18+AF18+AK18</f>
        <v>4</v>
      </c>
      <c r="AQ18" s="45">
        <f t="shared" si="4"/>
        <v>1</v>
      </c>
      <c r="AR18" s="111" t="s">
        <v>392</v>
      </c>
    </row>
    <row r="19" spans="1:44" s="48" customFormat="1" ht="381" customHeight="1" x14ac:dyDescent="0.25">
      <c r="A19" s="64">
        <v>5</v>
      </c>
      <c r="B19" s="65" t="s">
        <v>56</v>
      </c>
      <c r="C19" s="43">
        <v>4</v>
      </c>
      <c r="D19" s="65" t="s">
        <v>106</v>
      </c>
      <c r="E19" s="66" t="s">
        <v>58</v>
      </c>
      <c r="F19" s="65" t="s">
        <v>107</v>
      </c>
      <c r="G19" s="68" t="s">
        <v>78</v>
      </c>
      <c r="H19" s="43" t="s">
        <v>94</v>
      </c>
      <c r="I19" s="69" t="s">
        <v>80</v>
      </c>
      <c r="J19" s="70" t="s">
        <v>108</v>
      </c>
      <c r="K19" s="50">
        <v>1</v>
      </c>
      <c r="L19" s="43">
        <v>1</v>
      </c>
      <c r="M19" s="43">
        <v>1</v>
      </c>
      <c r="N19" s="43">
        <v>1</v>
      </c>
      <c r="O19" s="43">
        <v>4</v>
      </c>
      <c r="P19" s="64" t="s">
        <v>64</v>
      </c>
      <c r="Q19" s="59" t="s">
        <v>109</v>
      </c>
      <c r="R19" s="59" t="s">
        <v>110</v>
      </c>
      <c r="S19" s="59" t="s">
        <v>67</v>
      </c>
      <c r="T19" s="84" t="s">
        <v>84</v>
      </c>
      <c r="U19" s="49">
        <v>1</v>
      </c>
      <c r="V19" s="72">
        <v>1</v>
      </c>
      <c r="W19" s="47">
        <v>1</v>
      </c>
      <c r="X19" s="112" t="s">
        <v>111</v>
      </c>
      <c r="Y19" s="112" t="s">
        <v>112</v>
      </c>
      <c r="Z19" s="49">
        <f t="shared" si="1"/>
        <v>1</v>
      </c>
      <c r="AA19" s="43">
        <v>1</v>
      </c>
      <c r="AB19" s="45">
        <v>1</v>
      </c>
      <c r="AC19" s="46" t="s">
        <v>113</v>
      </c>
      <c r="AD19" s="46" t="s">
        <v>114</v>
      </c>
      <c r="AE19" s="49">
        <f t="shared" ref="AE19:AF20" si="6">M19</f>
        <v>1</v>
      </c>
      <c r="AF19" s="43">
        <v>1</v>
      </c>
      <c r="AG19" s="121">
        <f>AF19/AE19</f>
        <v>1</v>
      </c>
      <c r="AH19" s="116" t="s">
        <v>115</v>
      </c>
      <c r="AI19" s="46" t="s">
        <v>116</v>
      </c>
      <c r="AJ19" s="49">
        <f t="shared" ref="AJ19:AJ21" si="7">N19</f>
        <v>1</v>
      </c>
      <c r="AK19" s="43">
        <v>1</v>
      </c>
      <c r="AL19" s="157">
        <f t="shared" si="0"/>
        <v>1</v>
      </c>
      <c r="AM19" s="139" t="s">
        <v>428</v>
      </c>
      <c r="AN19" s="46" t="s">
        <v>117</v>
      </c>
      <c r="AO19" s="49">
        <f t="shared" si="3"/>
        <v>4</v>
      </c>
      <c r="AP19" s="43">
        <f>V19+AA19+AF19+AK19</f>
        <v>4</v>
      </c>
      <c r="AQ19" s="45">
        <f t="shared" si="4"/>
        <v>1</v>
      </c>
      <c r="AR19" s="153" t="s">
        <v>393</v>
      </c>
    </row>
    <row r="20" spans="1:44" s="48" customFormat="1" ht="251.25" customHeight="1" x14ac:dyDescent="0.25">
      <c r="A20" s="64">
        <v>3</v>
      </c>
      <c r="B20" s="43" t="s">
        <v>118</v>
      </c>
      <c r="C20" s="43">
        <v>5</v>
      </c>
      <c r="D20" s="65" t="s">
        <v>119</v>
      </c>
      <c r="E20" s="73" t="s">
        <v>58</v>
      </c>
      <c r="F20" s="46" t="s">
        <v>422</v>
      </c>
      <c r="G20" s="43" t="s">
        <v>120</v>
      </c>
      <c r="H20" s="74" t="s">
        <v>121</v>
      </c>
      <c r="I20" s="64" t="s">
        <v>62</v>
      </c>
      <c r="J20" s="43" t="s">
        <v>122</v>
      </c>
      <c r="K20" s="67">
        <v>1</v>
      </c>
      <c r="L20" s="67">
        <v>1</v>
      </c>
      <c r="M20" s="67">
        <v>1</v>
      </c>
      <c r="N20" s="67">
        <v>1</v>
      </c>
      <c r="O20" s="67">
        <v>1</v>
      </c>
      <c r="P20" s="64" t="s">
        <v>64</v>
      </c>
      <c r="Q20" s="59" t="s">
        <v>123</v>
      </c>
      <c r="R20" s="59" t="s">
        <v>124</v>
      </c>
      <c r="S20" s="59" t="s">
        <v>125</v>
      </c>
      <c r="T20" s="84" t="s">
        <v>126</v>
      </c>
      <c r="U20" s="90">
        <f t="shared" ref="U20:U22" si="8">K20</f>
        <v>1</v>
      </c>
      <c r="V20" s="75">
        <v>1</v>
      </c>
      <c r="W20" s="75">
        <v>1</v>
      </c>
      <c r="X20" s="113" t="s">
        <v>127</v>
      </c>
      <c r="Y20" s="113" t="s">
        <v>128</v>
      </c>
      <c r="Z20" s="47">
        <f t="shared" si="1"/>
        <v>1</v>
      </c>
      <c r="AA20" s="75">
        <v>1</v>
      </c>
      <c r="AB20" s="45">
        <v>1</v>
      </c>
      <c r="AC20" s="46" t="s">
        <v>395</v>
      </c>
      <c r="AD20" s="43" t="s">
        <v>129</v>
      </c>
      <c r="AE20" s="47">
        <f t="shared" si="6"/>
        <v>1</v>
      </c>
      <c r="AF20" s="47">
        <f t="shared" si="6"/>
        <v>1</v>
      </c>
      <c r="AG20" s="131">
        <v>1</v>
      </c>
      <c r="AH20" s="132" t="s">
        <v>396</v>
      </c>
      <c r="AI20" s="43" t="s">
        <v>130</v>
      </c>
      <c r="AJ20" s="135">
        <f t="shared" si="7"/>
        <v>1</v>
      </c>
      <c r="AK20" s="135">
        <v>1</v>
      </c>
      <c r="AL20" s="157">
        <f t="shared" si="0"/>
        <v>1</v>
      </c>
      <c r="AM20" s="65" t="s">
        <v>394</v>
      </c>
      <c r="AN20" s="65" t="s">
        <v>401</v>
      </c>
      <c r="AO20" s="135">
        <f t="shared" si="3"/>
        <v>1</v>
      </c>
      <c r="AP20" s="135">
        <v>1</v>
      </c>
      <c r="AQ20" s="45">
        <f t="shared" si="4"/>
        <v>1</v>
      </c>
      <c r="AR20" s="65" t="s">
        <v>131</v>
      </c>
    </row>
    <row r="21" spans="1:44" s="48" customFormat="1" ht="180" x14ac:dyDescent="0.25">
      <c r="A21" s="64">
        <v>3</v>
      </c>
      <c r="B21" s="65" t="s">
        <v>118</v>
      </c>
      <c r="C21" s="43">
        <v>6</v>
      </c>
      <c r="D21" s="65" t="s">
        <v>132</v>
      </c>
      <c r="E21" s="66" t="s">
        <v>58</v>
      </c>
      <c r="F21" s="65" t="s">
        <v>133</v>
      </c>
      <c r="G21" s="65" t="s">
        <v>134</v>
      </c>
      <c r="H21" s="64">
        <v>8</v>
      </c>
      <c r="I21" s="64" t="s">
        <v>80</v>
      </c>
      <c r="J21" s="64" t="s">
        <v>135</v>
      </c>
      <c r="K21" s="64">
        <v>2</v>
      </c>
      <c r="L21" s="64">
        <v>3</v>
      </c>
      <c r="M21" s="64">
        <v>2</v>
      </c>
      <c r="N21" s="64">
        <v>1</v>
      </c>
      <c r="O21" s="64">
        <v>8</v>
      </c>
      <c r="P21" s="64" t="s">
        <v>64</v>
      </c>
      <c r="Q21" s="59" t="s">
        <v>136</v>
      </c>
      <c r="R21" s="59" t="s">
        <v>137</v>
      </c>
      <c r="S21" s="59" t="s">
        <v>125</v>
      </c>
      <c r="T21" s="85" t="s">
        <v>138</v>
      </c>
      <c r="U21" s="49">
        <f t="shared" si="8"/>
        <v>2</v>
      </c>
      <c r="V21" s="43">
        <v>2</v>
      </c>
      <c r="W21" s="47">
        <v>1</v>
      </c>
      <c r="X21" s="113" t="s">
        <v>139</v>
      </c>
      <c r="Y21" s="114" t="s">
        <v>140</v>
      </c>
      <c r="Z21" s="49">
        <f t="shared" si="1"/>
        <v>3</v>
      </c>
      <c r="AA21" s="43">
        <v>3</v>
      </c>
      <c r="AB21" s="45">
        <v>1</v>
      </c>
      <c r="AC21" s="46" t="s">
        <v>141</v>
      </c>
      <c r="AD21" s="46" t="s">
        <v>142</v>
      </c>
      <c r="AE21" s="49">
        <f t="shared" ref="AE21:AF35" si="9">M21</f>
        <v>2</v>
      </c>
      <c r="AF21" s="43">
        <v>2</v>
      </c>
      <c r="AG21" s="121">
        <f>AF21/AE21</f>
        <v>1</v>
      </c>
      <c r="AH21" s="46" t="s">
        <v>143</v>
      </c>
      <c r="AI21" s="59" t="s">
        <v>144</v>
      </c>
      <c r="AJ21" s="43">
        <f t="shared" si="7"/>
        <v>1</v>
      </c>
      <c r="AK21" s="43">
        <v>1</v>
      </c>
      <c r="AL21" s="157">
        <f t="shared" si="0"/>
        <v>1</v>
      </c>
      <c r="AM21" s="65" t="s">
        <v>145</v>
      </c>
      <c r="AN21" s="65" t="s">
        <v>146</v>
      </c>
      <c r="AO21" s="43">
        <v>8</v>
      </c>
      <c r="AP21" s="43">
        <v>8</v>
      </c>
      <c r="AQ21" s="45">
        <f t="shared" si="4"/>
        <v>1</v>
      </c>
      <c r="AR21" s="65" t="s">
        <v>397</v>
      </c>
    </row>
    <row r="22" spans="1:44" s="48" customFormat="1" ht="360" x14ac:dyDescent="0.25">
      <c r="A22" s="43">
        <v>1</v>
      </c>
      <c r="B22" s="46" t="s">
        <v>147</v>
      </c>
      <c r="C22" s="43">
        <v>7</v>
      </c>
      <c r="D22" s="65" t="s">
        <v>148</v>
      </c>
      <c r="E22" s="66" t="s">
        <v>58</v>
      </c>
      <c r="F22" s="46" t="s">
        <v>149</v>
      </c>
      <c r="G22" s="50" t="s">
        <v>150</v>
      </c>
      <c r="H22" s="67">
        <v>0.7</v>
      </c>
      <c r="I22" s="64" t="s">
        <v>80</v>
      </c>
      <c r="J22" s="50" t="s">
        <v>151</v>
      </c>
      <c r="K22" s="52">
        <v>0.05</v>
      </c>
      <c r="L22" s="52">
        <v>0.05</v>
      </c>
      <c r="M22" s="52">
        <v>0.05</v>
      </c>
      <c r="N22" s="52">
        <v>0.05</v>
      </c>
      <c r="O22" s="67">
        <v>0.2</v>
      </c>
      <c r="P22" s="64" t="s">
        <v>152</v>
      </c>
      <c r="Q22" s="50" t="s">
        <v>153</v>
      </c>
      <c r="R22" s="43" t="s">
        <v>154</v>
      </c>
      <c r="S22" s="50" t="s">
        <v>155</v>
      </c>
      <c r="T22" s="86" t="s">
        <v>154</v>
      </c>
      <c r="U22" s="47">
        <f t="shared" si="8"/>
        <v>0.05</v>
      </c>
      <c r="V22" s="67">
        <v>0.05</v>
      </c>
      <c r="W22" s="67">
        <v>1</v>
      </c>
      <c r="X22" s="111" t="s">
        <v>156</v>
      </c>
      <c r="Y22" s="111" t="s">
        <v>157</v>
      </c>
      <c r="Z22" s="47">
        <f t="shared" si="1"/>
        <v>0.05</v>
      </c>
      <c r="AA22" s="47">
        <v>0.05</v>
      </c>
      <c r="AB22" s="45">
        <v>1</v>
      </c>
      <c r="AC22" s="116" t="s">
        <v>158</v>
      </c>
      <c r="AD22" s="46" t="s">
        <v>159</v>
      </c>
      <c r="AE22" s="47">
        <f t="shared" si="9"/>
        <v>0.05</v>
      </c>
      <c r="AF22" s="47">
        <v>0.05</v>
      </c>
      <c r="AG22" s="121">
        <f>AF22/AE22</f>
        <v>1</v>
      </c>
      <c r="AH22" s="126" t="s">
        <v>160</v>
      </c>
      <c r="AI22" s="126" t="s">
        <v>161</v>
      </c>
      <c r="AJ22" s="47">
        <f t="shared" ref="AJ22:AJ31" si="10">N22</f>
        <v>0.05</v>
      </c>
      <c r="AK22" s="47">
        <v>0.05</v>
      </c>
      <c r="AL22" s="157">
        <f t="shared" si="0"/>
        <v>1</v>
      </c>
      <c r="AM22" s="65" t="s">
        <v>398</v>
      </c>
      <c r="AN22" s="65" t="s">
        <v>157</v>
      </c>
      <c r="AO22" s="47">
        <v>0.2</v>
      </c>
      <c r="AP22" s="135">
        <v>0.2</v>
      </c>
      <c r="AQ22" s="45">
        <f t="shared" si="4"/>
        <v>1</v>
      </c>
      <c r="AR22" s="65" t="s">
        <v>399</v>
      </c>
    </row>
    <row r="23" spans="1:44" s="48" customFormat="1" ht="186.75" customHeight="1" x14ac:dyDescent="0.25">
      <c r="A23" s="43">
        <v>2</v>
      </c>
      <c r="B23" s="46" t="s">
        <v>162</v>
      </c>
      <c r="C23" s="43">
        <v>8</v>
      </c>
      <c r="D23" s="65" t="s">
        <v>163</v>
      </c>
      <c r="E23" s="66" t="s">
        <v>58</v>
      </c>
      <c r="F23" s="46" t="s">
        <v>164</v>
      </c>
      <c r="G23" s="43" t="s">
        <v>165</v>
      </c>
      <c r="H23" s="43">
        <v>11</v>
      </c>
      <c r="I23" s="64" t="s">
        <v>80</v>
      </c>
      <c r="J23" s="43" t="s">
        <v>166</v>
      </c>
      <c r="K23" s="64">
        <v>2</v>
      </c>
      <c r="L23" s="64">
        <v>3</v>
      </c>
      <c r="M23" s="64">
        <v>4</v>
      </c>
      <c r="N23" s="64">
        <v>3</v>
      </c>
      <c r="O23" s="64">
        <v>12</v>
      </c>
      <c r="P23" s="64" t="s">
        <v>152</v>
      </c>
      <c r="Q23" s="43" t="s">
        <v>167</v>
      </c>
      <c r="R23" s="43" t="s">
        <v>168</v>
      </c>
      <c r="S23" s="50" t="s">
        <v>155</v>
      </c>
      <c r="T23" s="84" t="s">
        <v>169</v>
      </c>
      <c r="U23" s="43">
        <f>K23</f>
        <v>2</v>
      </c>
      <c r="V23" s="64">
        <v>2</v>
      </c>
      <c r="W23" s="47">
        <v>1</v>
      </c>
      <c r="X23" s="111" t="s">
        <v>170</v>
      </c>
      <c r="Y23" s="111" t="s">
        <v>171</v>
      </c>
      <c r="Z23" s="49">
        <f t="shared" si="1"/>
        <v>3</v>
      </c>
      <c r="AA23" s="49">
        <v>3</v>
      </c>
      <c r="AB23" s="45">
        <v>1</v>
      </c>
      <c r="AC23" s="46" t="s">
        <v>172</v>
      </c>
      <c r="AD23" s="46" t="s">
        <v>173</v>
      </c>
      <c r="AE23" s="49">
        <f t="shared" si="9"/>
        <v>4</v>
      </c>
      <c r="AF23" s="43">
        <v>4</v>
      </c>
      <c r="AG23" s="121">
        <f t="shared" ref="AG23:AG35" si="11">AF23/AE23</f>
        <v>1</v>
      </c>
      <c r="AH23" s="46" t="s">
        <v>174</v>
      </c>
      <c r="AI23" s="46" t="s">
        <v>175</v>
      </c>
      <c r="AJ23" s="43">
        <f t="shared" si="10"/>
        <v>3</v>
      </c>
      <c r="AK23" s="43">
        <v>3</v>
      </c>
      <c r="AL23" s="157">
        <f t="shared" si="0"/>
        <v>1</v>
      </c>
      <c r="AM23" s="65" t="s">
        <v>400</v>
      </c>
      <c r="AN23" s="65" t="s">
        <v>262</v>
      </c>
      <c r="AO23" s="43">
        <f>O23</f>
        <v>12</v>
      </c>
      <c r="AP23" s="43">
        <v>12</v>
      </c>
      <c r="AQ23" s="45">
        <f t="shared" si="4"/>
        <v>1</v>
      </c>
      <c r="AR23" s="65" t="s">
        <v>402</v>
      </c>
    </row>
    <row r="24" spans="1:44" s="48" customFormat="1" ht="135" x14ac:dyDescent="0.25">
      <c r="A24" s="43">
        <v>3</v>
      </c>
      <c r="B24" s="46" t="s">
        <v>118</v>
      </c>
      <c r="C24" s="43">
        <v>9</v>
      </c>
      <c r="D24" s="65" t="s">
        <v>176</v>
      </c>
      <c r="E24" s="66" t="s">
        <v>58</v>
      </c>
      <c r="F24" s="46" t="s">
        <v>177</v>
      </c>
      <c r="G24" s="43" t="s">
        <v>178</v>
      </c>
      <c r="H24" s="49">
        <v>320</v>
      </c>
      <c r="I24" s="64" t="s">
        <v>80</v>
      </c>
      <c r="J24" s="43" t="s">
        <v>179</v>
      </c>
      <c r="K24" s="50">
        <v>70</v>
      </c>
      <c r="L24" s="50">
        <v>90</v>
      </c>
      <c r="M24" s="50">
        <v>90</v>
      </c>
      <c r="N24" s="50">
        <v>70</v>
      </c>
      <c r="O24" s="77">
        <v>320</v>
      </c>
      <c r="P24" s="64" t="s">
        <v>152</v>
      </c>
      <c r="Q24" s="50" t="s">
        <v>180</v>
      </c>
      <c r="R24" s="50" t="s">
        <v>180</v>
      </c>
      <c r="S24" s="50" t="s">
        <v>155</v>
      </c>
      <c r="T24" s="84" t="s">
        <v>181</v>
      </c>
      <c r="U24" s="43">
        <f t="shared" ref="U24:U26" si="12">K24</f>
        <v>70</v>
      </c>
      <c r="V24" s="64">
        <v>73</v>
      </c>
      <c r="W24" s="47">
        <v>1</v>
      </c>
      <c r="X24" s="111" t="s">
        <v>182</v>
      </c>
      <c r="Y24" s="111" t="s">
        <v>183</v>
      </c>
      <c r="Z24" s="49">
        <v>87</v>
      </c>
      <c r="AA24" s="43">
        <v>87</v>
      </c>
      <c r="AB24" s="45">
        <v>1</v>
      </c>
      <c r="AC24" s="46" t="s">
        <v>184</v>
      </c>
      <c r="AD24" s="46" t="s">
        <v>185</v>
      </c>
      <c r="AE24" s="49">
        <f t="shared" si="9"/>
        <v>90</v>
      </c>
      <c r="AF24" s="43">
        <v>94</v>
      </c>
      <c r="AG24" s="121">
        <v>1</v>
      </c>
      <c r="AH24" s="46" t="s">
        <v>186</v>
      </c>
      <c r="AI24" s="46" t="s">
        <v>187</v>
      </c>
      <c r="AJ24" s="138">
        <f t="shared" si="10"/>
        <v>70</v>
      </c>
      <c r="AK24" s="127">
        <v>70</v>
      </c>
      <c r="AL24" s="61">
        <f t="shared" si="0"/>
        <v>1</v>
      </c>
      <c r="AM24" s="122" t="s">
        <v>425</v>
      </c>
      <c r="AN24" s="122" t="s">
        <v>426</v>
      </c>
      <c r="AO24" s="138">
        <f t="shared" ref="AO24" si="13">O24</f>
        <v>320</v>
      </c>
      <c r="AP24" s="159">
        <f>V24+AA24+AF24+AK24</f>
        <v>324</v>
      </c>
      <c r="AQ24" s="45">
        <f t="shared" si="4"/>
        <v>1</v>
      </c>
      <c r="AR24" s="160" t="s">
        <v>427</v>
      </c>
    </row>
    <row r="25" spans="1:44" s="48" customFormat="1" ht="270" customHeight="1" x14ac:dyDescent="0.25">
      <c r="A25" s="64">
        <v>5</v>
      </c>
      <c r="B25" s="46" t="s">
        <v>56</v>
      </c>
      <c r="C25" s="43">
        <v>10</v>
      </c>
      <c r="D25" s="65" t="s">
        <v>188</v>
      </c>
      <c r="E25" s="65" t="s">
        <v>189</v>
      </c>
      <c r="F25" s="65" t="s">
        <v>190</v>
      </c>
      <c r="G25" s="65" t="s">
        <v>191</v>
      </c>
      <c r="H25" s="47">
        <v>1</v>
      </c>
      <c r="I25" s="64" t="s">
        <v>192</v>
      </c>
      <c r="J25" s="43" t="s">
        <v>193</v>
      </c>
      <c r="K25" s="67">
        <v>0.1</v>
      </c>
      <c r="L25" s="47">
        <v>0.4</v>
      </c>
      <c r="M25" s="47">
        <v>0.7</v>
      </c>
      <c r="N25" s="47">
        <v>1</v>
      </c>
      <c r="O25" s="47">
        <v>1</v>
      </c>
      <c r="P25" s="64" t="s">
        <v>64</v>
      </c>
      <c r="Q25" s="59" t="s">
        <v>194</v>
      </c>
      <c r="R25" s="59" t="s">
        <v>195</v>
      </c>
      <c r="S25" s="59" t="s">
        <v>196</v>
      </c>
      <c r="T25" s="84" t="s">
        <v>195</v>
      </c>
      <c r="U25" s="47">
        <f t="shared" si="12"/>
        <v>0.1</v>
      </c>
      <c r="V25" s="47">
        <v>0.1</v>
      </c>
      <c r="W25" s="47">
        <v>1</v>
      </c>
      <c r="X25" s="111" t="s">
        <v>197</v>
      </c>
      <c r="Y25" s="111" t="s">
        <v>198</v>
      </c>
      <c r="Z25" s="47">
        <f t="shared" si="1"/>
        <v>0.4</v>
      </c>
      <c r="AA25" s="47">
        <v>0.4</v>
      </c>
      <c r="AB25" s="45">
        <v>1</v>
      </c>
      <c r="AC25" s="46" t="s">
        <v>199</v>
      </c>
      <c r="AD25" s="46" t="s">
        <v>200</v>
      </c>
      <c r="AE25" s="47">
        <f t="shared" si="9"/>
        <v>0.7</v>
      </c>
      <c r="AF25" s="52">
        <v>0.7</v>
      </c>
      <c r="AG25" s="121">
        <f t="shared" si="11"/>
        <v>1</v>
      </c>
      <c r="AH25" s="46" t="s">
        <v>201</v>
      </c>
      <c r="AI25" s="119" t="s">
        <v>202</v>
      </c>
      <c r="AJ25" s="52">
        <f t="shared" si="10"/>
        <v>1</v>
      </c>
      <c r="AK25" s="52">
        <v>1</v>
      </c>
      <c r="AL25" s="157">
        <f t="shared" si="0"/>
        <v>1</v>
      </c>
      <c r="AM25" s="53" t="s">
        <v>403</v>
      </c>
      <c r="AN25" s="53" t="s">
        <v>203</v>
      </c>
      <c r="AO25" s="52">
        <v>1</v>
      </c>
      <c r="AP25" s="58">
        <v>1</v>
      </c>
      <c r="AQ25" s="45">
        <f t="shared" si="4"/>
        <v>1</v>
      </c>
      <c r="AR25" s="53" t="s">
        <v>204</v>
      </c>
    </row>
    <row r="26" spans="1:44" s="48" customFormat="1" ht="120" x14ac:dyDescent="0.25">
      <c r="A26" s="64">
        <v>5</v>
      </c>
      <c r="B26" s="46" t="s">
        <v>56</v>
      </c>
      <c r="C26" s="43">
        <v>11</v>
      </c>
      <c r="D26" s="65" t="s">
        <v>205</v>
      </c>
      <c r="E26" s="65" t="s">
        <v>58</v>
      </c>
      <c r="F26" s="65" t="s">
        <v>206</v>
      </c>
      <c r="G26" s="76" t="s">
        <v>207</v>
      </c>
      <c r="H26" s="58">
        <v>1</v>
      </c>
      <c r="I26" s="64" t="s">
        <v>80</v>
      </c>
      <c r="J26" s="43" t="s">
        <v>208</v>
      </c>
      <c r="K26" s="51">
        <v>0.25</v>
      </c>
      <c r="L26" s="51">
        <v>0.5</v>
      </c>
      <c r="M26" s="51">
        <v>0.25</v>
      </c>
      <c r="N26" s="51">
        <v>0</v>
      </c>
      <c r="O26" s="52">
        <v>1</v>
      </c>
      <c r="P26" s="64" t="s">
        <v>64</v>
      </c>
      <c r="Q26" s="59" t="s">
        <v>209</v>
      </c>
      <c r="R26" s="59" t="s">
        <v>210</v>
      </c>
      <c r="S26" s="59" t="s">
        <v>211</v>
      </c>
      <c r="T26" s="85" t="s">
        <v>212</v>
      </c>
      <c r="U26" s="47">
        <f t="shared" si="12"/>
        <v>0.25</v>
      </c>
      <c r="V26" s="47">
        <v>0.8</v>
      </c>
      <c r="W26" s="52">
        <v>1</v>
      </c>
      <c r="X26" s="111" t="s">
        <v>213</v>
      </c>
      <c r="Y26" s="68" t="s">
        <v>214</v>
      </c>
      <c r="Z26" s="47">
        <v>0.2</v>
      </c>
      <c r="AA26" s="47">
        <v>0.2</v>
      </c>
      <c r="AB26" s="45">
        <v>1</v>
      </c>
      <c r="AC26" s="46" t="s">
        <v>215</v>
      </c>
      <c r="AD26" s="46" t="s">
        <v>216</v>
      </c>
      <c r="AE26" s="47" t="s">
        <v>217</v>
      </c>
      <c r="AF26" s="47" t="s">
        <v>217</v>
      </c>
      <c r="AG26" s="47" t="s">
        <v>217</v>
      </c>
      <c r="AH26" s="46" t="s">
        <v>218</v>
      </c>
      <c r="AI26" s="46" t="s">
        <v>121</v>
      </c>
      <c r="AJ26" s="47" t="s">
        <v>239</v>
      </c>
      <c r="AK26" s="47" t="s">
        <v>239</v>
      </c>
      <c r="AL26" s="47" t="s">
        <v>239</v>
      </c>
      <c r="AM26" s="154" t="s">
        <v>404</v>
      </c>
      <c r="AN26" s="47" t="s">
        <v>239</v>
      </c>
      <c r="AO26" s="47">
        <f t="shared" ref="AO26:AO28" si="14">O26</f>
        <v>1</v>
      </c>
      <c r="AP26" s="47">
        <v>1</v>
      </c>
      <c r="AQ26" s="45">
        <f t="shared" si="4"/>
        <v>1</v>
      </c>
      <c r="AR26" s="111" t="s">
        <v>219</v>
      </c>
    </row>
    <row r="27" spans="1:44" s="48" customFormat="1" ht="285" x14ac:dyDescent="0.25">
      <c r="A27" s="64">
        <v>5</v>
      </c>
      <c r="B27" s="46" t="s">
        <v>56</v>
      </c>
      <c r="C27" s="43">
        <v>12</v>
      </c>
      <c r="D27" s="65" t="s">
        <v>220</v>
      </c>
      <c r="E27" s="43" t="s">
        <v>58</v>
      </c>
      <c r="F27" s="46" t="s">
        <v>423</v>
      </c>
      <c r="G27" s="65" t="s">
        <v>221</v>
      </c>
      <c r="H27" s="71" t="s">
        <v>222</v>
      </c>
      <c r="I27" s="43" t="s">
        <v>62</v>
      </c>
      <c r="J27" s="43" t="s">
        <v>223</v>
      </c>
      <c r="K27" s="47">
        <v>1</v>
      </c>
      <c r="L27" s="47">
        <v>1</v>
      </c>
      <c r="M27" s="47">
        <v>1</v>
      </c>
      <c r="N27" s="47">
        <v>1</v>
      </c>
      <c r="O27" s="47">
        <v>1</v>
      </c>
      <c r="P27" s="64" t="s">
        <v>64</v>
      </c>
      <c r="Q27" s="59" t="s">
        <v>224</v>
      </c>
      <c r="R27" s="59" t="s">
        <v>225</v>
      </c>
      <c r="S27" s="59" t="s">
        <v>196</v>
      </c>
      <c r="T27" s="84" t="s">
        <v>225</v>
      </c>
      <c r="U27" s="47">
        <f t="shared" ref="U27:W30" si="15">K27</f>
        <v>1</v>
      </c>
      <c r="V27" s="47">
        <f t="shared" si="15"/>
        <v>1</v>
      </c>
      <c r="W27" s="47">
        <f t="shared" si="15"/>
        <v>1</v>
      </c>
      <c r="X27" s="111" t="s">
        <v>226</v>
      </c>
      <c r="Y27" s="111" t="s">
        <v>227</v>
      </c>
      <c r="Z27" s="47">
        <f t="shared" si="1"/>
        <v>1</v>
      </c>
      <c r="AA27" s="47">
        <v>1</v>
      </c>
      <c r="AB27" s="45">
        <v>1</v>
      </c>
      <c r="AC27" s="46" t="s">
        <v>228</v>
      </c>
      <c r="AD27" s="46" t="s">
        <v>229</v>
      </c>
      <c r="AE27" s="120">
        <f t="shared" si="9"/>
        <v>1</v>
      </c>
      <c r="AF27" s="120">
        <f t="shared" si="9"/>
        <v>1</v>
      </c>
      <c r="AG27" s="121">
        <f t="shared" si="11"/>
        <v>1</v>
      </c>
      <c r="AH27" s="122" t="s">
        <v>230</v>
      </c>
      <c r="AI27" s="127" t="s">
        <v>231</v>
      </c>
      <c r="AJ27" s="47">
        <f t="shared" si="10"/>
        <v>1</v>
      </c>
      <c r="AK27" s="47">
        <v>1</v>
      </c>
      <c r="AL27" s="157">
        <f t="shared" si="0"/>
        <v>1</v>
      </c>
      <c r="AM27" s="46" t="s">
        <v>405</v>
      </c>
      <c r="AN27" s="46" t="s">
        <v>232</v>
      </c>
      <c r="AO27" s="47">
        <f t="shared" si="14"/>
        <v>1</v>
      </c>
      <c r="AP27" s="45">
        <f>AVERAGE(V27,AA27,AF27,AK27)</f>
        <v>1</v>
      </c>
      <c r="AQ27" s="45">
        <f t="shared" si="4"/>
        <v>1</v>
      </c>
      <c r="AR27" s="46" t="s">
        <v>406</v>
      </c>
    </row>
    <row r="28" spans="1:44" s="48" customFormat="1" ht="210" x14ac:dyDescent="0.25">
      <c r="A28" s="64">
        <v>5</v>
      </c>
      <c r="B28" s="46" t="s">
        <v>56</v>
      </c>
      <c r="C28" s="43">
        <v>13</v>
      </c>
      <c r="D28" s="65" t="s">
        <v>233</v>
      </c>
      <c r="E28" s="65" t="s">
        <v>58</v>
      </c>
      <c r="F28" s="65" t="s">
        <v>234</v>
      </c>
      <c r="G28" s="65" t="s">
        <v>235</v>
      </c>
      <c r="H28" s="47" t="s">
        <v>121</v>
      </c>
      <c r="I28" s="64" t="s">
        <v>192</v>
      </c>
      <c r="J28" s="43" t="s">
        <v>193</v>
      </c>
      <c r="K28" s="67">
        <v>0</v>
      </c>
      <c r="L28" s="47">
        <v>0.4</v>
      </c>
      <c r="M28" s="47">
        <v>0.8</v>
      </c>
      <c r="N28" s="47">
        <v>1</v>
      </c>
      <c r="O28" s="47">
        <v>1</v>
      </c>
      <c r="P28" s="64" t="s">
        <v>64</v>
      </c>
      <c r="Q28" s="43" t="s">
        <v>236</v>
      </c>
      <c r="R28" s="43" t="s">
        <v>237</v>
      </c>
      <c r="S28" s="43" t="s">
        <v>196</v>
      </c>
      <c r="T28" s="84" t="s">
        <v>238</v>
      </c>
      <c r="U28" s="47" t="s">
        <v>85</v>
      </c>
      <c r="V28" s="43" t="s">
        <v>239</v>
      </c>
      <c r="W28" s="52" t="s">
        <v>239</v>
      </c>
      <c r="X28" s="111" t="s">
        <v>240</v>
      </c>
      <c r="Y28" s="68" t="s">
        <v>241</v>
      </c>
      <c r="Z28" s="47">
        <f t="shared" si="1"/>
        <v>0.4</v>
      </c>
      <c r="AA28" s="47">
        <v>0.4</v>
      </c>
      <c r="AB28" s="45">
        <v>1</v>
      </c>
      <c r="AC28" s="46" t="s">
        <v>242</v>
      </c>
      <c r="AD28" s="46" t="s">
        <v>243</v>
      </c>
      <c r="AE28" s="133">
        <f t="shared" si="9"/>
        <v>0.8</v>
      </c>
      <c r="AF28" s="133">
        <v>0.8</v>
      </c>
      <c r="AG28" s="121">
        <f t="shared" si="11"/>
        <v>1</v>
      </c>
      <c r="AH28" s="134" t="s">
        <v>244</v>
      </c>
      <c r="AI28" s="140" t="s">
        <v>245</v>
      </c>
      <c r="AJ28" s="47">
        <f t="shared" si="10"/>
        <v>1</v>
      </c>
      <c r="AK28" s="47">
        <v>1</v>
      </c>
      <c r="AL28" s="157">
        <f t="shared" si="0"/>
        <v>1</v>
      </c>
      <c r="AM28" s="46" t="s">
        <v>246</v>
      </c>
      <c r="AN28" s="46" t="s">
        <v>247</v>
      </c>
      <c r="AO28" s="47">
        <f t="shared" si="14"/>
        <v>1</v>
      </c>
      <c r="AP28" s="47">
        <v>1</v>
      </c>
      <c r="AQ28" s="45">
        <f t="shared" si="4"/>
        <v>1</v>
      </c>
      <c r="AR28" s="46" t="s">
        <v>248</v>
      </c>
    </row>
    <row r="29" spans="1:44" s="48" customFormat="1" ht="270" customHeight="1" x14ac:dyDescent="0.25">
      <c r="A29" s="43">
        <v>1</v>
      </c>
      <c r="B29" s="46" t="s">
        <v>56</v>
      </c>
      <c r="C29" s="43">
        <v>14</v>
      </c>
      <c r="D29" s="65" t="s">
        <v>249</v>
      </c>
      <c r="E29" s="46" t="s">
        <v>58</v>
      </c>
      <c r="F29" s="65" t="s">
        <v>424</v>
      </c>
      <c r="G29" s="65" t="s">
        <v>250</v>
      </c>
      <c r="H29" s="47" t="s">
        <v>121</v>
      </c>
      <c r="I29" s="64" t="s">
        <v>80</v>
      </c>
      <c r="J29" s="43" t="s">
        <v>193</v>
      </c>
      <c r="K29" s="52">
        <v>0.25</v>
      </c>
      <c r="L29" s="52">
        <v>0.25</v>
      </c>
      <c r="M29" s="52">
        <v>0.25</v>
      </c>
      <c r="N29" s="52">
        <v>0.25</v>
      </c>
      <c r="O29" s="47">
        <v>1</v>
      </c>
      <c r="P29" s="64" t="s">
        <v>64</v>
      </c>
      <c r="Q29" s="43" t="s">
        <v>236</v>
      </c>
      <c r="R29" s="43" t="s">
        <v>237</v>
      </c>
      <c r="S29" s="43" t="s">
        <v>196</v>
      </c>
      <c r="T29" s="84" t="s">
        <v>238</v>
      </c>
      <c r="U29" s="52">
        <f t="shared" ref="U29:V29" si="16">K29</f>
        <v>0.25</v>
      </c>
      <c r="V29" s="52">
        <f t="shared" si="16"/>
        <v>0.25</v>
      </c>
      <c r="W29" s="52">
        <v>1</v>
      </c>
      <c r="X29" s="111" t="s">
        <v>251</v>
      </c>
      <c r="Y29" s="68" t="s">
        <v>252</v>
      </c>
      <c r="Z29" s="47">
        <f t="shared" si="1"/>
        <v>0.25</v>
      </c>
      <c r="AA29" s="47">
        <f>Z29</f>
        <v>0.25</v>
      </c>
      <c r="AB29" s="45">
        <v>1</v>
      </c>
      <c r="AC29" s="46" t="s">
        <v>253</v>
      </c>
      <c r="AD29" s="46" t="s">
        <v>252</v>
      </c>
      <c r="AE29" s="133">
        <f t="shared" si="9"/>
        <v>0.25</v>
      </c>
      <c r="AF29" s="133">
        <v>0.25</v>
      </c>
      <c r="AG29" s="121">
        <f t="shared" si="11"/>
        <v>1</v>
      </c>
      <c r="AH29" s="118" t="s">
        <v>254</v>
      </c>
      <c r="AI29" s="118" t="s">
        <v>255</v>
      </c>
      <c r="AJ29" s="47">
        <f t="shared" si="10"/>
        <v>0.25</v>
      </c>
      <c r="AK29" s="47">
        <v>0.25</v>
      </c>
      <c r="AL29" s="157">
        <f t="shared" si="0"/>
        <v>1</v>
      </c>
      <c r="AM29" s="46" t="s">
        <v>407</v>
      </c>
      <c r="AN29" s="46" t="s">
        <v>256</v>
      </c>
      <c r="AO29" s="47">
        <v>1</v>
      </c>
      <c r="AP29" s="45">
        <v>1</v>
      </c>
      <c r="AQ29" s="45">
        <f t="shared" si="4"/>
        <v>1</v>
      </c>
      <c r="AR29" s="46" t="s">
        <v>408</v>
      </c>
    </row>
    <row r="30" spans="1:44" s="48" customFormat="1" ht="220.5" customHeight="1" x14ac:dyDescent="0.25">
      <c r="A30" s="43">
        <v>5</v>
      </c>
      <c r="B30" s="46" t="s">
        <v>56</v>
      </c>
      <c r="C30" s="43">
        <v>15</v>
      </c>
      <c r="D30" s="65" t="s">
        <v>257</v>
      </c>
      <c r="E30" s="53" t="s">
        <v>58</v>
      </c>
      <c r="F30" s="53" t="s">
        <v>258</v>
      </c>
      <c r="G30" s="53" t="s">
        <v>259</v>
      </c>
      <c r="H30" s="52" t="s">
        <v>121</v>
      </c>
      <c r="I30" s="78" t="s">
        <v>80</v>
      </c>
      <c r="J30" s="50" t="s">
        <v>193</v>
      </c>
      <c r="K30" s="52">
        <v>0.25</v>
      </c>
      <c r="L30" s="52">
        <v>0.25</v>
      </c>
      <c r="M30" s="52">
        <v>0.25</v>
      </c>
      <c r="N30" s="52">
        <v>0.25</v>
      </c>
      <c r="O30" s="52">
        <v>1</v>
      </c>
      <c r="P30" s="64" t="s">
        <v>64</v>
      </c>
      <c r="Q30" s="50" t="s">
        <v>260</v>
      </c>
      <c r="R30" s="50" t="s">
        <v>261</v>
      </c>
      <c r="S30" s="43" t="s">
        <v>196</v>
      </c>
      <c r="T30" s="86" t="s">
        <v>262</v>
      </c>
      <c r="U30" s="47">
        <f t="shared" si="15"/>
        <v>0.25</v>
      </c>
      <c r="V30" s="47">
        <v>0.25</v>
      </c>
      <c r="W30" s="52">
        <v>1</v>
      </c>
      <c r="X30" s="111" t="s">
        <v>263</v>
      </c>
      <c r="Y30" s="111" t="s">
        <v>264</v>
      </c>
      <c r="Z30" s="47">
        <f t="shared" si="1"/>
        <v>0.25</v>
      </c>
      <c r="AA30" s="47">
        <v>0.25</v>
      </c>
      <c r="AB30" s="45">
        <v>1</v>
      </c>
      <c r="AC30" s="46" t="s">
        <v>265</v>
      </c>
      <c r="AD30" s="46" t="s">
        <v>266</v>
      </c>
      <c r="AE30" s="128">
        <f t="shared" si="9"/>
        <v>0.25</v>
      </c>
      <c r="AF30" s="129">
        <v>0.25</v>
      </c>
      <c r="AG30" s="121">
        <f t="shared" si="11"/>
        <v>1</v>
      </c>
      <c r="AH30" s="130" t="s">
        <v>267</v>
      </c>
      <c r="AI30" s="125" t="s">
        <v>268</v>
      </c>
      <c r="AJ30" s="47">
        <f t="shared" si="10"/>
        <v>0.25</v>
      </c>
      <c r="AK30" s="47">
        <v>0.25</v>
      </c>
      <c r="AL30" s="157">
        <f t="shared" si="0"/>
        <v>1</v>
      </c>
      <c r="AM30" s="46" t="s">
        <v>269</v>
      </c>
      <c r="AN30" s="46" t="s">
        <v>270</v>
      </c>
      <c r="AO30" s="47">
        <f t="shared" ref="AO30" si="17">O30</f>
        <v>1</v>
      </c>
      <c r="AP30" s="45">
        <f>V30+AA30+AF30+AK30</f>
        <v>1</v>
      </c>
      <c r="AQ30" s="45">
        <f t="shared" si="4"/>
        <v>1</v>
      </c>
      <c r="AR30" s="46" t="s">
        <v>269</v>
      </c>
    </row>
    <row r="31" spans="1:44" s="48" customFormat="1" ht="180" x14ac:dyDescent="0.25">
      <c r="A31" s="43">
        <v>5</v>
      </c>
      <c r="B31" s="46" t="s">
        <v>56</v>
      </c>
      <c r="C31" s="50">
        <v>16</v>
      </c>
      <c r="D31" s="65" t="s">
        <v>409</v>
      </c>
      <c r="E31" s="46" t="s">
        <v>58</v>
      </c>
      <c r="F31" s="53" t="s">
        <v>271</v>
      </c>
      <c r="G31" s="53" t="s">
        <v>272</v>
      </c>
      <c r="H31" s="47" t="s">
        <v>121</v>
      </c>
      <c r="I31" s="78" t="s">
        <v>80</v>
      </c>
      <c r="J31" s="50" t="s">
        <v>193</v>
      </c>
      <c r="K31" s="50" t="s">
        <v>239</v>
      </c>
      <c r="L31" s="79">
        <v>0.25</v>
      </c>
      <c r="M31" s="79">
        <v>0.5</v>
      </c>
      <c r="N31" s="79">
        <v>0.25</v>
      </c>
      <c r="O31" s="79">
        <v>1</v>
      </c>
      <c r="P31" s="64" t="s">
        <v>64</v>
      </c>
      <c r="Q31" s="50" t="s">
        <v>273</v>
      </c>
      <c r="R31" s="50" t="s">
        <v>274</v>
      </c>
      <c r="S31" s="50" t="s">
        <v>196</v>
      </c>
      <c r="T31" s="86" t="s">
        <v>275</v>
      </c>
      <c r="U31" s="52" t="str">
        <f>K31</f>
        <v>No programada</v>
      </c>
      <c r="V31" s="50" t="s">
        <v>239</v>
      </c>
      <c r="W31" s="52" t="s">
        <v>239</v>
      </c>
      <c r="X31" s="68" t="s">
        <v>276</v>
      </c>
      <c r="Y31" s="68" t="s">
        <v>277</v>
      </c>
      <c r="Z31" s="115">
        <f t="shared" si="1"/>
        <v>0.25</v>
      </c>
      <c r="AA31" s="115">
        <v>0.25</v>
      </c>
      <c r="AB31" s="45">
        <v>1</v>
      </c>
      <c r="AC31" s="46" t="s">
        <v>278</v>
      </c>
      <c r="AD31" s="46" t="s">
        <v>279</v>
      </c>
      <c r="AE31" s="115" t="s">
        <v>280</v>
      </c>
      <c r="AF31" s="115" t="s">
        <v>281</v>
      </c>
      <c r="AG31" s="121">
        <f t="shared" si="11"/>
        <v>1</v>
      </c>
      <c r="AH31" s="46" t="s">
        <v>282</v>
      </c>
      <c r="AI31" s="53" t="s">
        <v>283</v>
      </c>
      <c r="AJ31" s="47">
        <f t="shared" si="10"/>
        <v>0.25</v>
      </c>
      <c r="AK31" s="47">
        <v>0.25</v>
      </c>
      <c r="AL31" s="157">
        <f t="shared" si="0"/>
        <v>1</v>
      </c>
      <c r="AM31" s="46" t="s">
        <v>410</v>
      </c>
      <c r="AN31" s="46" t="s">
        <v>284</v>
      </c>
      <c r="AO31" s="45">
        <v>1</v>
      </c>
      <c r="AP31" s="45">
        <v>1</v>
      </c>
      <c r="AQ31" s="45">
        <f t="shared" si="4"/>
        <v>1</v>
      </c>
      <c r="AR31" s="46" t="s">
        <v>285</v>
      </c>
    </row>
    <row r="32" spans="1:44" s="48" customFormat="1" ht="305.25" customHeight="1" x14ac:dyDescent="0.25">
      <c r="A32" s="43">
        <v>5</v>
      </c>
      <c r="B32" s="54" t="s">
        <v>56</v>
      </c>
      <c r="C32" s="50">
        <v>17</v>
      </c>
      <c r="D32" s="65" t="s">
        <v>286</v>
      </c>
      <c r="E32" s="46" t="s">
        <v>58</v>
      </c>
      <c r="F32" s="46" t="s">
        <v>287</v>
      </c>
      <c r="G32" s="53" t="s">
        <v>288</v>
      </c>
      <c r="H32" s="43" t="s">
        <v>121</v>
      </c>
      <c r="I32" s="43" t="s">
        <v>80</v>
      </c>
      <c r="J32" s="46" t="s">
        <v>289</v>
      </c>
      <c r="K32" s="50">
        <v>1</v>
      </c>
      <c r="L32" s="50">
        <v>1</v>
      </c>
      <c r="M32" s="50">
        <v>1</v>
      </c>
      <c r="N32" s="50">
        <v>1</v>
      </c>
      <c r="O32" s="55">
        <v>4</v>
      </c>
      <c r="P32" s="64" t="s">
        <v>64</v>
      </c>
      <c r="Q32" s="43" t="s">
        <v>289</v>
      </c>
      <c r="R32" s="43" t="s">
        <v>290</v>
      </c>
      <c r="S32" s="43" t="s">
        <v>291</v>
      </c>
      <c r="T32" s="84" t="s">
        <v>292</v>
      </c>
      <c r="U32" s="80">
        <f t="shared" ref="U32:V32" si="18">K32</f>
        <v>1</v>
      </c>
      <c r="V32" s="80">
        <f t="shared" si="18"/>
        <v>1</v>
      </c>
      <c r="W32" s="56">
        <v>1</v>
      </c>
      <c r="X32" s="136" t="s">
        <v>293</v>
      </c>
      <c r="Y32" s="112" t="s">
        <v>294</v>
      </c>
      <c r="Z32" s="49">
        <v>1</v>
      </c>
      <c r="AA32" s="80">
        <v>1</v>
      </c>
      <c r="AB32" s="45">
        <v>1</v>
      </c>
      <c r="AC32" s="46" t="s">
        <v>295</v>
      </c>
      <c r="AD32" s="46" t="s">
        <v>296</v>
      </c>
      <c r="AE32" s="49">
        <v>1</v>
      </c>
      <c r="AF32" s="43">
        <v>1</v>
      </c>
      <c r="AG32" s="121">
        <f t="shared" si="11"/>
        <v>1</v>
      </c>
      <c r="AH32" s="116" t="s">
        <v>297</v>
      </c>
      <c r="AI32" s="116" t="s">
        <v>296</v>
      </c>
      <c r="AJ32" s="49">
        <v>1</v>
      </c>
      <c r="AK32" s="43">
        <v>1</v>
      </c>
      <c r="AL32" s="157">
        <f t="shared" si="0"/>
        <v>1</v>
      </c>
      <c r="AM32" s="46" t="s">
        <v>412</v>
      </c>
      <c r="AN32" s="46" t="s">
        <v>298</v>
      </c>
      <c r="AO32" s="49">
        <f>O32</f>
        <v>4</v>
      </c>
      <c r="AP32" s="141">
        <f>V32+AA32+AF32+AK32</f>
        <v>4</v>
      </c>
      <c r="AQ32" s="45">
        <f t="shared" si="4"/>
        <v>1</v>
      </c>
      <c r="AR32" s="155" t="s">
        <v>411</v>
      </c>
    </row>
    <row r="33" spans="1:44" s="48" customFormat="1" ht="260.25" customHeight="1" x14ac:dyDescent="0.25">
      <c r="A33" s="43">
        <v>5</v>
      </c>
      <c r="B33" s="53" t="s">
        <v>56</v>
      </c>
      <c r="C33" s="50">
        <v>18</v>
      </c>
      <c r="D33" s="65" t="s">
        <v>299</v>
      </c>
      <c r="E33" s="76" t="s">
        <v>58</v>
      </c>
      <c r="F33" s="76" t="s">
        <v>300</v>
      </c>
      <c r="G33" s="76" t="s">
        <v>301</v>
      </c>
      <c r="H33" s="53" t="s">
        <v>121</v>
      </c>
      <c r="I33" s="50" t="s">
        <v>80</v>
      </c>
      <c r="J33" s="53" t="s">
        <v>302</v>
      </c>
      <c r="K33" s="51">
        <v>0.25</v>
      </c>
      <c r="L33" s="51">
        <v>0.25</v>
      </c>
      <c r="M33" s="51">
        <v>0.25</v>
      </c>
      <c r="N33" s="57">
        <v>0.25</v>
      </c>
      <c r="O33" s="52">
        <v>1</v>
      </c>
      <c r="P33" s="78" t="s">
        <v>152</v>
      </c>
      <c r="Q33" s="50" t="s">
        <v>303</v>
      </c>
      <c r="R33" s="59" t="s">
        <v>304</v>
      </c>
      <c r="S33" s="59" t="s">
        <v>211</v>
      </c>
      <c r="T33" s="85" t="s">
        <v>305</v>
      </c>
      <c r="U33" s="52">
        <f t="shared" ref="U33" si="19">K33</f>
        <v>0.25</v>
      </c>
      <c r="V33" s="52">
        <v>0.25</v>
      </c>
      <c r="W33" s="58" t="s">
        <v>306</v>
      </c>
      <c r="X33" s="68" t="s">
        <v>307</v>
      </c>
      <c r="Y33" s="68" t="s">
        <v>308</v>
      </c>
      <c r="Z33" s="47">
        <f t="shared" si="1"/>
        <v>0.25</v>
      </c>
      <c r="AA33" s="47">
        <v>0.25</v>
      </c>
      <c r="AB33" s="45">
        <v>1</v>
      </c>
      <c r="AC33" s="46" t="s">
        <v>309</v>
      </c>
      <c r="AD33" s="46" t="s">
        <v>310</v>
      </c>
      <c r="AE33" s="47">
        <f t="shared" ref="AE33:AF34" si="20">M33</f>
        <v>0.25</v>
      </c>
      <c r="AF33" s="47">
        <v>0.25</v>
      </c>
      <c r="AG33" s="121">
        <f t="shared" si="11"/>
        <v>1</v>
      </c>
      <c r="AH33" s="46" t="s">
        <v>311</v>
      </c>
      <c r="AI33" s="46" t="s">
        <v>312</v>
      </c>
      <c r="AJ33" s="47">
        <f t="shared" ref="AJ33:AJ35" si="21">N33</f>
        <v>0.25</v>
      </c>
      <c r="AK33" s="47">
        <v>0.25</v>
      </c>
      <c r="AL33" s="157">
        <f t="shared" si="0"/>
        <v>1</v>
      </c>
      <c r="AM33" s="142" t="s">
        <v>413</v>
      </c>
      <c r="AN33" s="126" t="s">
        <v>312</v>
      </c>
      <c r="AO33" s="143">
        <v>1</v>
      </c>
      <c r="AP33" s="144">
        <f>V33+AA33+AF33+AK33</f>
        <v>1</v>
      </c>
      <c r="AQ33" s="45">
        <f t="shared" si="4"/>
        <v>1</v>
      </c>
      <c r="AR33" s="156" t="s">
        <v>414</v>
      </c>
    </row>
    <row r="34" spans="1:44" s="63" customFormat="1" ht="150" x14ac:dyDescent="0.25">
      <c r="A34" s="59">
        <v>5</v>
      </c>
      <c r="B34" s="60" t="s">
        <v>56</v>
      </c>
      <c r="C34" s="59">
        <v>19</v>
      </c>
      <c r="D34" s="65" t="s">
        <v>313</v>
      </c>
      <c r="E34" s="81" t="s">
        <v>58</v>
      </c>
      <c r="F34" s="81" t="s">
        <v>314</v>
      </c>
      <c r="G34" s="81" t="s">
        <v>315</v>
      </c>
      <c r="H34" s="53" t="s">
        <v>121</v>
      </c>
      <c r="I34" s="50" t="s">
        <v>80</v>
      </c>
      <c r="J34" s="53" t="s">
        <v>316</v>
      </c>
      <c r="K34" s="50">
        <v>0</v>
      </c>
      <c r="L34" s="50">
        <v>2</v>
      </c>
      <c r="M34" s="50">
        <v>2</v>
      </c>
      <c r="N34" s="50">
        <v>2</v>
      </c>
      <c r="O34" s="50">
        <v>6</v>
      </c>
      <c r="P34" s="78" t="s">
        <v>64</v>
      </c>
      <c r="Q34" s="59" t="s">
        <v>317</v>
      </c>
      <c r="R34" s="59" t="s">
        <v>318</v>
      </c>
      <c r="S34" s="59" t="s">
        <v>211</v>
      </c>
      <c r="T34" s="85" t="s">
        <v>319</v>
      </c>
      <c r="U34" s="71" t="s">
        <v>239</v>
      </c>
      <c r="V34" s="59" t="s">
        <v>239</v>
      </c>
      <c r="W34" s="50" t="s">
        <v>239</v>
      </c>
      <c r="X34" s="68" t="s">
        <v>320</v>
      </c>
      <c r="Y34" s="68" t="s">
        <v>321</v>
      </c>
      <c r="Z34" s="62">
        <v>2</v>
      </c>
      <c r="AA34" s="59">
        <v>2</v>
      </c>
      <c r="AB34" s="61">
        <v>1</v>
      </c>
      <c r="AC34" s="60" t="s">
        <v>322</v>
      </c>
      <c r="AD34" s="60" t="s">
        <v>323</v>
      </c>
      <c r="AE34" s="62">
        <f t="shared" si="20"/>
        <v>2</v>
      </c>
      <c r="AF34" s="62">
        <f t="shared" si="20"/>
        <v>2</v>
      </c>
      <c r="AG34" s="121">
        <f t="shared" si="11"/>
        <v>1</v>
      </c>
      <c r="AH34" s="60" t="s">
        <v>324</v>
      </c>
      <c r="AI34" s="60" t="s">
        <v>325</v>
      </c>
      <c r="AJ34" s="62">
        <f t="shared" si="21"/>
        <v>2</v>
      </c>
      <c r="AK34" s="59">
        <v>7</v>
      </c>
      <c r="AL34" s="157">
        <f t="shared" si="0"/>
        <v>1</v>
      </c>
      <c r="AM34" s="145" t="s">
        <v>326</v>
      </c>
      <c r="AN34" s="146" t="s">
        <v>327</v>
      </c>
      <c r="AO34" s="147">
        <v>6</v>
      </c>
      <c r="AP34" s="148">
        <f>AA34+AF34+AK34</f>
        <v>11</v>
      </c>
      <c r="AQ34" s="45">
        <f t="shared" si="4"/>
        <v>1</v>
      </c>
      <c r="AR34" s="149" t="s">
        <v>328</v>
      </c>
    </row>
    <row r="35" spans="1:44" s="63" customFormat="1" ht="409.5" x14ac:dyDescent="0.25">
      <c r="A35" s="59">
        <v>5</v>
      </c>
      <c r="B35" s="60" t="s">
        <v>56</v>
      </c>
      <c r="C35" s="59">
        <v>20</v>
      </c>
      <c r="D35" s="65" t="s">
        <v>329</v>
      </c>
      <c r="E35" s="59" t="s">
        <v>58</v>
      </c>
      <c r="F35" s="81" t="s">
        <v>330</v>
      </c>
      <c r="G35" s="81" t="s">
        <v>331</v>
      </c>
      <c r="H35" s="50" t="s">
        <v>121</v>
      </c>
      <c r="I35" s="59" t="s">
        <v>80</v>
      </c>
      <c r="J35" s="59" t="s">
        <v>332</v>
      </c>
      <c r="K35" s="50">
        <v>1</v>
      </c>
      <c r="L35" s="50">
        <v>3</v>
      </c>
      <c r="M35" s="50">
        <v>3</v>
      </c>
      <c r="N35" s="50">
        <v>3</v>
      </c>
      <c r="O35" s="59">
        <v>10</v>
      </c>
      <c r="P35" s="82" t="s">
        <v>64</v>
      </c>
      <c r="Q35" s="59" t="s">
        <v>333</v>
      </c>
      <c r="R35" s="59" t="s">
        <v>318</v>
      </c>
      <c r="S35" s="59" t="s">
        <v>211</v>
      </c>
      <c r="T35" s="85" t="s">
        <v>319</v>
      </c>
      <c r="U35" s="59">
        <v>1</v>
      </c>
      <c r="V35" s="59">
        <v>3</v>
      </c>
      <c r="W35" s="61">
        <v>1</v>
      </c>
      <c r="X35" s="68" t="s">
        <v>334</v>
      </c>
      <c r="Y35" s="68" t="s">
        <v>335</v>
      </c>
      <c r="Z35" s="62">
        <f t="shared" si="1"/>
        <v>3</v>
      </c>
      <c r="AA35" s="59">
        <v>4</v>
      </c>
      <c r="AB35" s="61">
        <v>1</v>
      </c>
      <c r="AC35" s="60" t="s">
        <v>336</v>
      </c>
      <c r="AD35" s="60" t="s">
        <v>337</v>
      </c>
      <c r="AE35" s="62">
        <f t="shared" si="9"/>
        <v>3</v>
      </c>
      <c r="AF35" s="59">
        <v>3</v>
      </c>
      <c r="AG35" s="121">
        <f t="shared" si="11"/>
        <v>1</v>
      </c>
      <c r="AH35" s="60" t="s">
        <v>338</v>
      </c>
      <c r="AI35" s="60" t="s">
        <v>339</v>
      </c>
      <c r="AJ35" s="62">
        <f t="shared" si="21"/>
        <v>3</v>
      </c>
      <c r="AK35" s="59">
        <v>3</v>
      </c>
      <c r="AL35" s="157">
        <f t="shared" si="0"/>
        <v>1</v>
      </c>
      <c r="AM35" s="53" t="s">
        <v>416</v>
      </c>
      <c r="AN35" s="149" t="s">
        <v>417</v>
      </c>
      <c r="AO35" s="147">
        <f t="shared" ref="AO35" si="22">O35</f>
        <v>10</v>
      </c>
      <c r="AP35" s="150">
        <f>V35+AA35+AF35+AK35</f>
        <v>13</v>
      </c>
      <c r="AQ35" s="45">
        <f t="shared" si="4"/>
        <v>1</v>
      </c>
      <c r="AR35" s="151" t="s">
        <v>415</v>
      </c>
    </row>
    <row r="36" spans="1:44" s="37" customFormat="1" ht="15.75" x14ac:dyDescent="0.25">
      <c r="A36" s="32"/>
      <c r="B36" s="32"/>
      <c r="C36" s="32"/>
      <c r="D36" s="33" t="s">
        <v>340</v>
      </c>
      <c r="E36" s="32"/>
      <c r="F36" s="32"/>
      <c r="G36" s="32"/>
      <c r="H36" s="32"/>
      <c r="I36" s="32"/>
      <c r="J36" s="32"/>
      <c r="K36" s="34"/>
      <c r="L36" s="34"/>
      <c r="M36" s="34"/>
      <c r="N36" s="34"/>
      <c r="O36" s="34"/>
      <c r="P36" s="32"/>
      <c r="Q36" s="32"/>
      <c r="R36" s="32"/>
      <c r="S36" s="32"/>
      <c r="T36" s="87"/>
      <c r="U36" s="35"/>
      <c r="V36" s="35"/>
      <c r="W36" s="36">
        <f>AVERAGE(W16:W35)*80%</f>
        <v>0.8</v>
      </c>
      <c r="X36" s="40"/>
      <c r="Y36" s="40"/>
      <c r="Z36" s="35"/>
      <c r="AA36" s="36"/>
      <c r="AB36" s="36">
        <f>AVERAGE(AB16:AB35)*80%</f>
        <v>0.8</v>
      </c>
      <c r="AC36" s="32"/>
      <c r="AD36" s="32"/>
      <c r="AE36" s="34"/>
      <c r="AF36" s="34"/>
      <c r="AG36" s="36">
        <f>AVERAGE(AG16:AG35)*80%</f>
        <v>0.8</v>
      </c>
      <c r="AH36" s="32"/>
      <c r="AI36" s="32"/>
      <c r="AJ36" s="35"/>
      <c r="AK36" s="35"/>
      <c r="AL36" s="36">
        <f>AVERAGE(AL16:AL35)*80%</f>
        <v>0.8</v>
      </c>
      <c r="AM36" s="32"/>
      <c r="AN36" s="32"/>
      <c r="AO36" s="35"/>
      <c r="AP36" s="35"/>
      <c r="AQ36" s="36">
        <f>AVERAGE(AQ16:AQ35)*80%</f>
        <v>0.8</v>
      </c>
      <c r="AR36" s="40"/>
    </row>
    <row r="37" spans="1:44" s="103" customFormat="1" ht="409.5" x14ac:dyDescent="0.25">
      <c r="A37" s="91">
        <v>7</v>
      </c>
      <c r="B37" s="92" t="s">
        <v>341</v>
      </c>
      <c r="C37" s="91" t="s">
        <v>342</v>
      </c>
      <c r="D37" s="92" t="s">
        <v>343</v>
      </c>
      <c r="E37" s="92" t="s">
        <v>344</v>
      </c>
      <c r="F37" s="92" t="s">
        <v>345</v>
      </c>
      <c r="G37" s="92" t="s">
        <v>346</v>
      </c>
      <c r="H37" s="93"/>
      <c r="I37" s="92" t="s">
        <v>62</v>
      </c>
      <c r="J37" s="94" t="s">
        <v>347</v>
      </c>
      <c r="K37" s="95" t="s">
        <v>239</v>
      </c>
      <c r="L37" s="95">
        <v>0.8</v>
      </c>
      <c r="M37" s="95" t="s">
        <v>239</v>
      </c>
      <c r="N37" s="95">
        <v>0.8</v>
      </c>
      <c r="O37" s="95">
        <f>AVERAGE(L37,N37)</f>
        <v>0.8</v>
      </c>
      <c r="P37" s="96" t="s">
        <v>64</v>
      </c>
      <c r="Q37" s="92" t="s">
        <v>348</v>
      </c>
      <c r="R37" s="92" t="s">
        <v>348</v>
      </c>
      <c r="S37" s="92" t="s">
        <v>349</v>
      </c>
      <c r="T37" s="97" t="s">
        <v>350</v>
      </c>
      <c r="U37" s="98" t="str">
        <f>K37</f>
        <v>No programada</v>
      </c>
      <c r="V37" s="99" t="s">
        <v>239</v>
      </c>
      <c r="W37" s="99" t="s">
        <v>239</v>
      </c>
      <c r="X37" s="93" t="s">
        <v>351</v>
      </c>
      <c r="Y37" s="99" t="s">
        <v>239</v>
      </c>
      <c r="Z37" s="101">
        <f>L37</f>
        <v>0.8</v>
      </c>
      <c r="AA37" s="102">
        <v>0.59</v>
      </c>
      <c r="AB37" s="117">
        <f>IF(AA37/Z37&gt;100%,100%,AA37/Z37)</f>
        <v>0.73749999999999993</v>
      </c>
      <c r="AC37" s="93" t="s">
        <v>352</v>
      </c>
      <c r="AD37" s="93" t="s">
        <v>353</v>
      </c>
      <c r="AE37" s="100" t="str">
        <f>M37</f>
        <v>No programada</v>
      </c>
      <c r="AF37" s="93" t="s">
        <v>239</v>
      </c>
      <c r="AG37" s="101" t="s">
        <v>239</v>
      </c>
      <c r="AH37" s="93" t="s">
        <v>239</v>
      </c>
      <c r="AI37" s="93" t="s">
        <v>239</v>
      </c>
      <c r="AJ37" s="101">
        <f>N37</f>
        <v>0.8</v>
      </c>
      <c r="AK37" s="102">
        <v>0.71</v>
      </c>
      <c r="AL37" s="117">
        <f>IF(AK37/AJ37&gt;100%,100%,AK37/AJ37)</f>
        <v>0.88749999999999996</v>
      </c>
      <c r="AM37" s="158" t="s">
        <v>418</v>
      </c>
      <c r="AN37" s="93" t="s">
        <v>419</v>
      </c>
      <c r="AO37" s="102">
        <v>0.8</v>
      </c>
      <c r="AP37" s="161">
        <f>AVERAGE(AA37,AK37)</f>
        <v>0.64999999999999991</v>
      </c>
      <c r="AQ37" s="117">
        <f>IF(AP37/AO37&gt;100%,100%,AP37/AO37)</f>
        <v>0.81249999999999989</v>
      </c>
      <c r="AR37" s="158" t="s">
        <v>418</v>
      </c>
    </row>
    <row r="38" spans="1:44" s="103" customFormat="1" ht="105" x14ac:dyDescent="0.25">
      <c r="A38" s="104">
        <v>7</v>
      </c>
      <c r="B38" s="96" t="s">
        <v>341</v>
      </c>
      <c r="C38" s="104" t="s">
        <v>354</v>
      </c>
      <c r="D38" s="96" t="s">
        <v>355</v>
      </c>
      <c r="E38" s="96" t="s">
        <v>344</v>
      </c>
      <c r="F38" s="96" t="s">
        <v>356</v>
      </c>
      <c r="G38" s="96" t="s">
        <v>357</v>
      </c>
      <c r="H38" s="93"/>
      <c r="I38" s="96" t="s">
        <v>80</v>
      </c>
      <c r="J38" s="105" t="s">
        <v>358</v>
      </c>
      <c r="K38" s="106" t="s">
        <v>239</v>
      </c>
      <c r="L38" s="106">
        <v>0.7</v>
      </c>
      <c r="M38" s="106">
        <v>0.3</v>
      </c>
      <c r="N38" s="106">
        <v>0</v>
      </c>
      <c r="O38" s="106">
        <f>SUM(K38:N38)</f>
        <v>1</v>
      </c>
      <c r="P38" s="96" t="s">
        <v>64</v>
      </c>
      <c r="Q38" s="96" t="s">
        <v>359</v>
      </c>
      <c r="R38" s="96" t="s">
        <v>359</v>
      </c>
      <c r="S38" s="92" t="s">
        <v>349</v>
      </c>
      <c r="T38" s="107" t="s">
        <v>360</v>
      </c>
      <c r="U38" s="101" t="str">
        <f>K38</f>
        <v>No programada</v>
      </c>
      <c r="V38" s="99" t="s">
        <v>239</v>
      </c>
      <c r="W38" s="99" t="s">
        <v>239</v>
      </c>
      <c r="X38" s="93" t="s">
        <v>351</v>
      </c>
      <c r="Y38" s="99" t="s">
        <v>239</v>
      </c>
      <c r="Z38" s="101">
        <f>L38</f>
        <v>0.7</v>
      </c>
      <c r="AA38" s="102">
        <v>0.7</v>
      </c>
      <c r="AB38" s="101">
        <f>IF(AA38/Z38&gt;100%,100%,AA38/Z38)</f>
        <v>1</v>
      </c>
      <c r="AC38" s="93" t="s">
        <v>361</v>
      </c>
      <c r="AD38" s="93" t="s">
        <v>362</v>
      </c>
      <c r="AE38" s="100">
        <f>M38</f>
        <v>0.3</v>
      </c>
      <c r="AF38" s="137">
        <v>0.3</v>
      </c>
      <c r="AG38" s="101">
        <f>IF(AF38/AE38&gt;100%,100%,AF38/AE38)</f>
        <v>1</v>
      </c>
      <c r="AH38" s="93" t="s">
        <v>363</v>
      </c>
      <c r="AI38" s="93"/>
      <c r="AJ38" s="101" t="s">
        <v>239</v>
      </c>
      <c r="AK38" s="99" t="s">
        <v>239</v>
      </c>
      <c r="AL38" s="101" t="s">
        <v>239</v>
      </c>
      <c r="AM38" s="93" t="s">
        <v>404</v>
      </c>
      <c r="AN38" s="93" t="s">
        <v>239</v>
      </c>
      <c r="AO38" s="102">
        <v>1</v>
      </c>
      <c r="AP38" s="102">
        <f>AA38+AF38</f>
        <v>1</v>
      </c>
      <c r="AQ38" s="101">
        <f>IF(AP38/AO38&gt;100%,100%,AP38/AO38)</f>
        <v>1</v>
      </c>
      <c r="AR38" s="93" t="s">
        <v>364</v>
      </c>
    </row>
    <row r="39" spans="1:44" s="103" customFormat="1" ht="105" x14ac:dyDescent="0.25">
      <c r="A39" s="104">
        <v>7</v>
      </c>
      <c r="B39" s="96" t="s">
        <v>341</v>
      </c>
      <c r="C39" s="104" t="s">
        <v>365</v>
      </c>
      <c r="D39" s="96" t="s">
        <v>366</v>
      </c>
      <c r="E39" s="96" t="s">
        <v>344</v>
      </c>
      <c r="F39" s="96" t="s">
        <v>367</v>
      </c>
      <c r="G39" s="96" t="s">
        <v>368</v>
      </c>
      <c r="H39" s="93"/>
      <c r="I39" s="96" t="s">
        <v>80</v>
      </c>
      <c r="J39" s="105" t="s">
        <v>369</v>
      </c>
      <c r="K39" s="106">
        <v>1</v>
      </c>
      <c r="L39" s="106" t="s">
        <v>239</v>
      </c>
      <c r="M39" s="106" t="s">
        <v>239</v>
      </c>
      <c r="N39" s="106">
        <v>1</v>
      </c>
      <c r="O39" s="106">
        <v>1</v>
      </c>
      <c r="P39" s="96" t="s">
        <v>64</v>
      </c>
      <c r="Q39" s="96" t="s">
        <v>370</v>
      </c>
      <c r="R39" s="96" t="s">
        <v>371</v>
      </c>
      <c r="S39" s="92" t="s">
        <v>349</v>
      </c>
      <c r="T39" s="107" t="s">
        <v>372</v>
      </c>
      <c r="U39" s="101">
        <f>K39</f>
        <v>1</v>
      </c>
      <c r="V39" s="101">
        <v>1</v>
      </c>
      <c r="W39" s="101">
        <f>IF(V39/U39&gt;100%,100%,V39/U39)</f>
        <v>1</v>
      </c>
      <c r="X39" s="108" t="s">
        <v>373</v>
      </c>
      <c r="Y39" s="108" t="s">
        <v>374</v>
      </c>
      <c r="Z39" s="101" t="str">
        <f>L39</f>
        <v>No programada</v>
      </c>
      <c r="AA39" s="99" t="s">
        <v>239</v>
      </c>
      <c r="AB39" s="99" t="s">
        <v>239</v>
      </c>
      <c r="AC39" s="93" t="s">
        <v>375</v>
      </c>
      <c r="AD39" s="93" t="s">
        <v>239</v>
      </c>
      <c r="AE39" s="100" t="str">
        <f>M39</f>
        <v>No programada</v>
      </c>
      <c r="AF39" s="93" t="s">
        <v>239</v>
      </c>
      <c r="AG39" s="101" t="s">
        <v>239</v>
      </c>
      <c r="AH39" s="93" t="s">
        <v>239</v>
      </c>
      <c r="AI39" s="93" t="s">
        <v>239</v>
      </c>
      <c r="AJ39" s="101">
        <f>N39</f>
        <v>1</v>
      </c>
      <c r="AK39" s="102">
        <v>1</v>
      </c>
      <c r="AL39" s="101">
        <f>IF(AK39/AJ39&gt;100%,100%,AK39/AJ39)</f>
        <v>1</v>
      </c>
      <c r="AM39" s="93" t="s">
        <v>420</v>
      </c>
      <c r="AN39" s="93" t="s">
        <v>421</v>
      </c>
      <c r="AO39" s="102">
        <f>O39</f>
        <v>1</v>
      </c>
      <c r="AP39" s="102">
        <v>1</v>
      </c>
      <c r="AQ39" s="101">
        <f>IF(AP39/AO39&gt;100%,100%,AP39/AO39)</f>
        <v>1</v>
      </c>
      <c r="AR39" s="108" t="s">
        <v>373</v>
      </c>
    </row>
    <row r="40" spans="1:44" s="5" customFormat="1" ht="15.75" x14ac:dyDescent="0.25">
      <c r="A40" s="10"/>
      <c r="B40" s="10"/>
      <c r="C40" s="10"/>
      <c r="D40" s="11" t="s">
        <v>376</v>
      </c>
      <c r="E40" s="11"/>
      <c r="F40" s="11"/>
      <c r="G40" s="11"/>
      <c r="H40" s="11"/>
      <c r="I40" s="11"/>
      <c r="J40" s="11"/>
      <c r="K40" s="12"/>
      <c r="L40" s="12"/>
      <c r="M40" s="12"/>
      <c r="N40" s="12"/>
      <c r="O40" s="12"/>
      <c r="P40" s="11"/>
      <c r="Q40" s="10"/>
      <c r="R40" s="10"/>
      <c r="S40" s="10"/>
      <c r="T40" s="88"/>
      <c r="U40" s="27"/>
      <c r="V40" s="28"/>
      <c r="W40" s="31">
        <f>AVERAGE(W37:W39)*20%</f>
        <v>0.2</v>
      </c>
      <c r="X40" s="41"/>
      <c r="Y40" s="41"/>
      <c r="Z40" s="27"/>
      <c r="AA40" s="31"/>
      <c r="AB40" s="31">
        <f>AVERAGE(AB37:AB39)*20%</f>
        <v>0.17374999999999999</v>
      </c>
      <c r="AC40" s="10"/>
      <c r="AD40" s="10"/>
      <c r="AE40" s="12"/>
      <c r="AF40" s="31"/>
      <c r="AG40" s="31">
        <f>AVERAGE(AG37:AG39)*20%</f>
        <v>0.2</v>
      </c>
      <c r="AH40" s="10"/>
      <c r="AI40" s="10"/>
      <c r="AJ40" s="27"/>
      <c r="AK40" s="27"/>
      <c r="AL40" s="31">
        <f>AVERAGE(AL37:AL39)*20%</f>
        <v>0.18875</v>
      </c>
      <c r="AM40" s="10"/>
      <c r="AN40" s="10"/>
      <c r="AO40" s="27"/>
      <c r="AP40" s="27"/>
      <c r="AQ40" s="31">
        <f>AVERAGE(AQ37:AQ39)*20%</f>
        <v>0.1875</v>
      </c>
      <c r="AR40" s="41"/>
    </row>
    <row r="41" spans="1:44" s="9" customFormat="1" ht="18.75" x14ac:dyDescent="0.3">
      <c r="A41" s="6"/>
      <c r="B41" s="6"/>
      <c r="C41" s="6"/>
      <c r="D41" s="7" t="s">
        <v>377</v>
      </c>
      <c r="E41" s="6"/>
      <c r="F41" s="6"/>
      <c r="G41" s="6"/>
      <c r="H41" s="6"/>
      <c r="I41" s="6"/>
      <c r="J41" s="6"/>
      <c r="K41" s="8"/>
      <c r="L41" s="8"/>
      <c r="M41" s="8"/>
      <c r="N41" s="8"/>
      <c r="O41" s="8"/>
      <c r="P41" s="6"/>
      <c r="Q41" s="6"/>
      <c r="R41" s="6"/>
      <c r="S41" s="6"/>
      <c r="T41" s="89"/>
      <c r="U41" s="29"/>
      <c r="V41" s="30"/>
      <c r="W41" s="109">
        <f>W36+W40</f>
        <v>1</v>
      </c>
      <c r="X41" s="42"/>
      <c r="Y41" s="42"/>
      <c r="Z41" s="29"/>
      <c r="AA41" s="109"/>
      <c r="AB41" s="109">
        <f>AB36+AB40</f>
        <v>0.97375</v>
      </c>
      <c r="AC41" s="6"/>
      <c r="AD41" s="6"/>
      <c r="AE41" s="8"/>
      <c r="AF41" s="109"/>
      <c r="AG41" s="109">
        <f>AG36+AG40</f>
        <v>1</v>
      </c>
      <c r="AH41" s="6"/>
      <c r="AI41" s="6"/>
      <c r="AJ41" s="29"/>
      <c r="AK41" s="29"/>
      <c r="AL41" s="109">
        <f>AL36+AL40</f>
        <v>0.98875000000000002</v>
      </c>
      <c r="AM41" s="6"/>
      <c r="AN41" s="6"/>
      <c r="AO41" s="29"/>
      <c r="AP41" s="29"/>
      <c r="AQ41" s="109">
        <f>AQ36+AQ40</f>
        <v>0.98750000000000004</v>
      </c>
      <c r="AR41" s="42"/>
    </row>
  </sheetData>
  <autoFilter ref="A15:AR41" xr:uid="{393757A3-C994-41E5-9502-5424A4810E09}"/>
  <mergeCells count="27">
    <mergeCell ref="C13:E14"/>
    <mergeCell ref="A13:B14"/>
    <mergeCell ref="A1:J1"/>
    <mergeCell ref="D4:D8"/>
    <mergeCell ref="F13:P14"/>
    <mergeCell ref="A2:J2"/>
    <mergeCell ref="A4:C8"/>
    <mergeCell ref="K1:O1"/>
    <mergeCell ref="G9:J9"/>
    <mergeCell ref="G10:J10"/>
    <mergeCell ref="G11:J11"/>
    <mergeCell ref="AO13:AR13"/>
    <mergeCell ref="AO14:AR14"/>
    <mergeCell ref="U13:Y13"/>
    <mergeCell ref="E4:J4"/>
    <mergeCell ref="G5:J5"/>
    <mergeCell ref="G6:J6"/>
    <mergeCell ref="G7:J7"/>
    <mergeCell ref="G8:J8"/>
    <mergeCell ref="U14:Y14"/>
    <mergeCell ref="Z14:AD14"/>
    <mergeCell ref="AE14:AI14"/>
    <mergeCell ref="AJ14:AN14"/>
    <mergeCell ref="AJ13:AN13"/>
    <mergeCell ref="AE13:AI13"/>
    <mergeCell ref="Z13:AD13"/>
    <mergeCell ref="Q13:T14"/>
  </mergeCells>
  <dataValidations count="6">
    <dataValidation type="list" allowBlank="1" showInputMessage="1" showErrorMessage="1" sqref="B16:B21" xr:uid="{0E9BCA14-EC50-450C-B5C0-9DC063E949A7}">
      <formula1>$CQ$13:$CQ$19</formula1>
    </dataValidation>
    <dataValidation type="list" allowBlank="1" showInputMessage="1" showErrorMessage="1" sqref="E16:E21" xr:uid="{17EAB9F6-C45C-405C-AD81-491D055DAD94}">
      <formula1>$CR$13:$CR$14</formula1>
    </dataValidation>
    <dataValidation type="list" allowBlank="1" showInputMessage="1" showErrorMessage="1" sqref="P20:P26 P28:P35" xr:uid="{9E715B7E-51B0-4D7B-BAE7-E67C44F1D7CA}">
      <formula1>$CT$13:$CT$15</formula1>
    </dataValidation>
    <dataValidation type="list" allowBlank="1" showInputMessage="1" showErrorMessage="1" sqref="I16 I20:I21" xr:uid="{79005E18-32F7-4D62-BB2C-64E6A1159ED5}">
      <formula1>$CS$13:$CS$16</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X20:X21" xr:uid="{8A756CAF-D573-4E65-B0F8-7EBC32F80AE8}">
      <formula1>2500</formula1>
    </dataValidation>
    <dataValidation type="textLength" operator="lessThanOrEqual" allowBlank="1" showInputMessage="1" showErrorMessage="1" error="Por favor ingresar menos de 2.500 caracteres, incluyendo espacios." sqref="V20:W20 Y20:Y21 AA20" xr:uid="{45C7C388-8DB8-473D-B9E3-4B420A3CD269}">
      <formula1>2500</formula1>
    </dataValidation>
  </dataValidations>
  <pageMargins left="0.7" right="0.7" top="0.75" bottom="0.75" header="0.3" footer="0.3"/>
  <pageSetup paperSize="9" scale="43" orientation="portrait" r:id="rId1"/>
  <colBreaks count="1" manualBreakCount="1">
    <brk id="11"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B37:C39</xm:sqref>
        </x14:dataValidation>
        <x14:dataValidation type="list" allowBlank="1" showInputMessage="1" showErrorMessage="1" error="Escriba un texto " promptTitle="Cualquier contenido" xr:uid="{79A30B2C-A7DE-4319-B00C-CDBA6C74F67E}">
          <x14:formula1>
            <xm:f>Hoja1!$C$2:$C$5</xm:f>
          </x14:formula1>
          <xm:sqref>E37:E39 E32:E35</xm:sqref>
        </x14:dataValidation>
        <x14:dataValidation type="list" allowBlank="1" showInputMessage="1" showErrorMessage="1" xr:uid="{99C4073F-8490-41CF-A138-FB0D27D789F3}">
          <x14:formula1>
            <xm:f>Hoja1!$D$2:$D$5</xm:f>
          </x14:formula1>
          <xm:sqref>I37:I39 I32:I35</xm:sqref>
        </x14:dataValidation>
        <x14:dataValidation type="list" allowBlank="1" showInputMessage="1" showErrorMessage="1" xr:uid="{40741A02-2F4C-48CF-999F-CF9269234581}">
          <x14:formula1>
            <xm:f>Hoja1!$E$2:$E$4</xm:f>
          </x14:formula1>
          <xm:sqref>P37:P39 P16:P19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E3" sqref="E3"/>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6" t="s">
        <v>30</v>
      </c>
      <c r="B1" s="15" t="s">
        <v>378</v>
      </c>
      <c r="C1" s="15" t="s">
        <v>34</v>
      </c>
      <c r="D1" s="3" t="s">
        <v>38</v>
      </c>
      <c r="E1" s="13" t="s">
        <v>45</v>
      </c>
    </row>
    <row r="2" spans="1:5" x14ac:dyDescent="0.25">
      <c r="A2" s="17">
        <v>1</v>
      </c>
      <c r="B2" s="17" t="s">
        <v>147</v>
      </c>
      <c r="C2" s="17" t="s">
        <v>379</v>
      </c>
      <c r="D2" s="17" t="s">
        <v>80</v>
      </c>
      <c r="E2" s="17" t="s">
        <v>64</v>
      </c>
    </row>
    <row r="3" spans="1:5" x14ac:dyDescent="0.25">
      <c r="A3" s="17">
        <v>2</v>
      </c>
      <c r="B3" s="17" t="s">
        <v>162</v>
      </c>
      <c r="C3" s="17" t="s">
        <v>380</v>
      </c>
      <c r="D3" s="17" t="s">
        <v>192</v>
      </c>
      <c r="E3" s="17" t="s">
        <v>381</v>
      </c>
    </row>
    <row r="4" spans="1:5" x14ac:dyDescent="0.25">
      <c r="A4" s="17">
        <v>3</v>
      </c>
      <c r="B4" s="17" t="s">
        <v>118</v>
      </c>
      <c r="C4" s="17" t="s">
        <v>58</v>
      </c>
      <c r="D4" s="17" t="s">
        <v>382</v>
      </c>
      <c r="E4" s="17" t="s">
        <v>152</v>
      </c>
    </row>
    <row r="5" spans="1:5" x14ac:dyDescent="0.25">
      <c r="A5" s="17">
        <v>4</v>
      </c>
      <c r="B5" s="17" t="s">
        <v>383</v>
      </c>
      <c r="C5" s="17" t="s">
        <v>344</v>
      </c>
      <c r="D5" s="17" t="s">
        <v>62</v>
      </c>
      <c r="E5" s="17"/>
    </row>
    <row r="6" spans="1:5" x14ac:dyDescent="0.25">
      <c r="A6" s="17">
        <v>5</v>
      </c>
      <c r="B6" s="17" t="s">
        <v>384</v>
      </c>
      <c r="C6" s="17"/>
      <c r="D6" s="17"/>
      <c r="E6" s="17"/>
    </row>
    <row r="7" spans="1:5" x14ac:dyDescent="0.25">
      <c r="A7" s="17">
        <v>6</v>
      </c>
      <c r="B7" s="17" t="s">
        <v>385</v>
      </c>
      <c r="C7" s="17"/>
      <c r="D7" s="17"/>
      <c r="E7" s="17"/>
    </row>
    <row r="8" spans="1:5" x14ac:dyDescent="0.25">
      <c r="A8" s="17">
        <v>7</v>
      </c>
      <c r="B8" s="17" t="s">
        <v>341</v>
      </c>
      <c r="C8" s="17"/>
      <c r="D8" s="17"/>
      <c r="E8"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E3422904F5EFA4A9C4CAE03230AE9CE" ma:contentTypeVersion="13" ma:contentTypeDescription="Crear nuevo documento." ma:contentTypeScope="" ma:versionID="179e70da709eda47b057ecac00f524fd">
  <xsd:schema xmlns:xsd="http://www.w3.org/2001/XMLSchema" xmlns:xs="http://www.w3.org/2001/XMLSchema" xmlns:p="http://schemas.microsoft.com/office/2006/metadata/properties" xmlns:ns2="2cf89fa5-a59b-4093-b5de-da0d8fcd0385" xmlns:ns3="bf547d67-86a5-4e0b-aaf8-9620ec481999" targetNamespace="http://schemas.microsoft.com/office/2006/metadata/properties" ma:root="true" ma:fieldsID="1664fcfc4cc3907b490b6fe3de59b3be" ns2:_="" ns3:_="">
    <xsd:import namespace="2cf89fa5-a59b-4093-b5de-da0d8fcd0385"/>
    <xsd:import namespace="bf547d67-86a5-4e0b-aaf8-9620ec4819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f89fa5-a59b-4093-b5de-da0d8fcd03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547d67-86a5-4e0b-aaf8-9620ec481999"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874192-C3E3-4EF3-A009-1262FFAB74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f89fa5-a59b-4093-b5de-da0d8fcd0385"/>
    <ds:schemaRef ds:uri="bf547d67-86a5-4e0b-aaf8-9620ec4819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4CCC4E-D347-4768-973E-DAF0491CC3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3A7A27D-2DCC-45AD-96FD-0282CEB7ED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2023-01-30T17:07:30Z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0x0101002E3422904F5EFA4A9C4CAE03230AE9CE</vt:lpwstr>
  </property>
</Properties>
</file>