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https://gobiernobogota-my.sharepoint.com/personal/yamile_espinosa_gobiernobogota_gov_co/Documents/VIGENCIA 2022/PLANES DE GESTION 2022/Alcaldias Locales/10_Engativa/"/>
    </mc:Choice>
  </mc:AlternateContent>
  <xr:revisionPtr revIDLastSave="96" documentId="14_{D5647EED-F73F-4D4A-A22E-F06D3700F00D}" xr6:coauthVersionLast="47" xr6:coauthVersionMax="47" xr10:uidLastSave="{5203E304-A1B3-413D-B5D4-73FB749E9248}"/>
  <bookViews>
    <workbookView xWindow="-120" yWindow="-120" windowWidth="29040" windowHeight="15840" xr2:uid="{A2F85664-4A27-4D3D-88FC-9F8B3325025C}"/>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S43" i="1" l="1"/>
  <c r="AS44" i="1" s="1"/>
  <c r="AN43" i="1"/>
  <c r="AN44" i="1" s="1"/>
  <c r="AN42" i="1"/>
  <c r="AN41" i="1"/>
  <c r="AN40" i="1"/>
  <c r="AN39" i="1"/>
  <c r="AN38" i="1"/>
  <c r="AN37" i="1"/>
  <c r="AR37" i="1"/>
  <c r="AS36" i="1"/>
  <c r="AN36" i="1"/>
  <c r="AR29" i="1"/>
  <c r="AR35" i="1"/>
  <c r="AR34" i="1"/>
  <c r="AR33" i="1"/>
  <c r="AR32" i="1"/>
  <c r="AR31" i="1"/>
  <c r="AR30" i="1"/>
  <c r="AN35" i="1"/>
  <c r="AN34" i="1"/>
  <c r="AN33" i="1"/>
  <c r="AN32" i="1"/>
  <c r="AN31" i="1"/>
  <c r="AN30" i="1"/>
  <c r="AN29" i="1"/>
  <c r="AN28" i="1"/>
  <c r="AN27" i="1"/>
  <c r="AN26" i="1"/>
  <c r="AN25" i="1"/>
  <c r="AN24" i="1"/>
  <c r="AN23" i="1"/>
  <c r="AN22" i="1"/>
  <c r="AN21" i="1"/>
  <c r="AR38" i="1" l="1"/>
  <c r="AR39" i="1" l="1"/>
  <c r="X26" i="1"/>
  <c r="AR28" i="1" l="1"/>
  <c r="AR27" i="1"/>
  <c r="AR26" i="1"/>
  <c r="AQ42" i="1"/>
  <c r="AS42" i="1" s="1"/>
  <c r="AL42" i="1"/>
  <c r="AG42" i="1"/>
  <c r="AI42" i="1" s="1"/>
  <c r="AB42" i="1"/>
  <c r="AD42" i="1" s="1"/>
  <c r="W42" i="1"/>
  <c r="Y42" i="1" s="1"/>
  <c r="AQ41" i="1"/>
  <c r="AS41" i="1" s="1"/>
  <c r="AL41" i="1"/>
  <c r="AG41" i="1"/>
  <c r="AI41" i="1" s="1"/>
  <c r="AB41" i="1"/>
  <c r="AD41" i="1" s="1"/>
  <c r="W41" i="1"/>
  <c r="Y41" i="1" s="1"/>
  <c r="AQ40" i="1"/>
  <c r="AS40" i="1" s="1"/>
  <c r="AL40" i="1"/>
  <c r="AG40" i="1"/>
  <c r="AB40" i="1"/>
  <c r="W40" i="1"/>
  <c r="Y40" i="1" s="1"/>
  <c r="AQ39" i="1"/>
  <c r="AS39" i="1" s="1"/>
  <c r="AL39" i="1"/>
  <c r="AG39" i="1"/>
  <c r="AI39" i="1" s="1"/>
  <c r="AI43" i="1" s="1"/>
  <c r="AB39" i="1"/>
  <c r="AD39" i="1" s="1"/>
  <c r="W39" i="1"/>
  <c r="AQ38" i="1"/>
  <c r="AS38" i="1" s="1"/>
  <c r="AL38" i="1"/>
  <c r="AG38" i="1"/>
  <c r="AB38" i="1"/>
  <c r="AD38" i="1" s="1"/>
  <c r="W38" i="1"/>
  <c r="Y38" i="1" s="1"/>
  <c r="AQ37" i="1"/>
  <c r="AS37" i="1" s="1"/>
  <c r="AL37" i="1"/>
  <c r="AG37" i="1"/>
  <c r="AB37" i="1"/>
  <c r="AD37" i="1" s="1"/>
  <c r="W37" i="1"/>
  <c r="P35" i="1"/>
  <c r="AQ35" i="1"/>
  <c r="P34" i="1"/>
  <c r="AQ34" i="1" s="1"/>
  <c r="P33" i="1"/>
  <c r="AQ33" i="1" s="1"/>
  <c r="P32" i="1"/>
  <c r="AQ32" i="1" s="1"/>
  <c r="P31" i="1"/>
  <c r="AQ31" i="1" s="1"/>
  <c r="P30" i="1"/>
  <c r="P29" i="1"/>
  <c r="AQ29" i="1"/>
  <c r="AL35" i="1"/>
  <c r="AG35" i="1"/>
  <c r="AI35" i="1" s="1"/>
  <c r="AB35" i="1"/>
  <c r="AD35" i="1" s="1"/>
  <c r="W35" i="1"/>
  <c r="Y35" i="1" s="1"/>
  <c r="AL34" i="1"/>
  <c r="AG34" i="1"/>
  <c r="AI34" i="1" s="1"/>
  <c r="AB34" i="1"/>
  <c r="AD34" i="1" s="1"/>
  <c r="W34" i="1"/>
  <c r="Y34" i="1" s="1"/>
  <c r="AL33" i="1"/>
  <c r="AG33" i="1"/>
  <c r="AI33" i="1" s="1"/>
  <c r="AB33" i="1"/>
  <c r="AD33" i="1" s="1"/>
  <c r="W33" i="1"/>
  <c r="Y33" i="1" s="1"/>
  <c r="AL32" i="1"/>
  <c r="AG32" i="1"/>
  <c r="AI32" i="1" s="1"/>
  <c r="AB32" i="1"/>
  <c r="AD32" i="1" s="1"/>
  <c r="W32" i="1"/>
  <c r="Y32" i="1" s="1"/>
  <c r="AL31" i="1"/>
  <c r="AG31" i="1"/>
  <c r="AI31" i="1" s="1"/>
  <c r="AB31" i="1"/>
  <c r="AD31" i="1" s="1"/>
  <c r="W31" i="1"/>
  <c r="Y31" i="1" s="1"/>
  <c r="AL30" i="1"/>
  <c r="AG30" i="1"/>
  <c r="AI30" i="1" s="1"/>
  <c r="AB30" i="1"/>
  <c r="AD30" i="1" s="1"/>
  <c r="W30" i="1"/>
  <c r="Y30" i="1" s="1"/>
  <c r="AQ30" i="1"/>
  <c r="AS29" i="1"/>
  <c r="AL29" i="1"/>
  <c r="AG29" i="1"/>
  <c r="AI29" i="1" s="1"/>
  <c r="AB29" i="1"/>
  <c r="AD29" i="1" s="1"/>
  <c r="W29" i="1"/>
  <c r="Y29" i="1" s="1"/>
  <c r="AL28" i="1"/>
  <c r="AG28" i="1"/>
  <c r="AI28" i="1" s="1"/>
  <c r="AB28" i="1"/>
  <c r="AD28" i="1" s="1"/>
  <c r="W28" i="1"/>
  <c r="Y28" i="1" s="1"/>
  <c r="P28" i="1"/>
  <c r="AQ28" i="1" s="1"/>
  <c r="AL27" i="1"/>
  <c r="AG27" i="1"/>
  <c r="AI27" i="1" s="1"/>
  <c r="AB27" i="1"/>
  <c r="AD27" i="1" s="1"/>
  <c r="W27" i="1"/>
  <c r="Y27" i="1" s="1"/>
  <c r="P27" i="1"/>
  <c r="AQ27" i="1" s="1"/>
  <c r="AL26" i="1"/>
  <c r="AG26" i="1"/>
  <c r="AI26" i="1" s="1"/>
  <c r="AB26" i="1"/>
  <c r="AD26" i="1" s="1"/>
  <c r="W26" i="1"/>
  <c r="Y26" i="1" s="1"/>
  <c r="P26" i="1"/>
  <c r="AQ26" i="1"/>
  <c r="AL25" i="1"/>
  <c r="AG25" i="1"/>
  <c r="AI25" i="1" s="1"/>
  <c r="AB25" i="1"/>
  <c r="AD25" i="1" s="1"/>
  <c r="W25" i="1"/>
  <c r="Y25" i="1" s="1"/>
  <c r="P25" i="1"/>
  <c r="AQ25" i="1" s="1"/>
  <c r="AS25" i="1" s="1"/>
  <c r="AL24" i="1"/>
  <c r="AG24" i="1"/>
  <c r="AI24" i="1" s="1"/>
  <c r="AB24" i="1"/>
  <c r="AD24" i="1" s="1"/>
  <c r="W24" i="1"/>
  <c r="Y24" i="1" s="1"/>
  <c r="P24" i="1"/>
  <c r="AQ24" i="1"/>
  <c r="AS24" i="1" s="1"/>
  <c r="AL23" i="1"/>
  <c r="AG23" i="1"/>
  <c r="AI23" i="1" s="1"/>
  <c r="AB23" i="1"/>
  <c r="AD23" i="1" s="1"/>
  <c r="W23" i="1"/>
  <c r="Y23" i="1" s="1"/>
  <c r="P23" i="1"/>
  <c r="AQ23" i="1"/>
  <c r="AS23" i="1" s="1"/>
  <c r="AL22" i="1"/>
  <c r="AG22" i="1"/>
  <c r="AI22" i="1" s="1"/>
  <c r="AB22" i="1"/>
  <c r="AD22" i="1" s="1"/>
  <c r="W22" i="1"/>
  <c r="Y22" i="1" s="1"/>
  <c r="P22" i="1"/>
  <c r="AQ22" i="1" s="1"/>
  <c r="AS22" i="1" s="1"/>
  <c r="AL21" i="1"/>
  <c r="AG21" i="1"/>
  <c r="AI21" i="1" s="1"/>
  <c r="AB21" i="1"/>
  <c r="AD21" i="1" s="1"/>
  <c r="AD36" i="1" s="1"/>
  <c r="P21" i="1"/>
  <c r="AQ21" i="1" s="1"/>
  <c r="AS21" i="1" s="1"/>
  <c r="Y43" i="1" l="1"/>
  <c r="AS30" i="1"/>
  <c r="AI36" i="1"/>
  <c r="AI44" i="1" s="1"/>
  <c r="Y36" i="1"/>
  <c r="Y44" i="1" s="1"/>
  <c r="AS32" i="1"/>
  <c r="AS34" i="1"/>
  <c r="AS26" i="1"/>
  <c r="AS27" i="1"/>
  <c r="AS31" i="1"/>
  <c r="AS33" i="1"/>
  <c r="AS35" i="1"/>
  <c r="AD43" i="1"/>
  <c r="AD44" i="1" s="1"/>
  <c r="AS28" i="1"/>
</calcChain>
</file>

<file path=xl/sharedStrings.xml><?xml version="1.0" encoding="utf-8"?>
<sst xmlns="http://schemas.openxmlformats.org/spreadsheetml/2006/main" count="608" uniqueCount="324">
  <si>
    <t>VIGENCIA DE LA PLANEACIÓN 2022</t>
  </si>
  <si>
    <t>PROCESOS ASOCIADOS</t>
  </si>
  <si>
    <t>CONTROL DE CAMBIOS</t>
  </si>
  <si>
    <t>VERSIÓN</t>
  </si>
  <si>
    <t>FECHA</t>
  </si>
  <si>
    <t>DESCRIPCIÓN DE LA MODIFICACIÓN</t>
  </si>
  <si>
    <t>PLAN ESTRATÉGICO INSTITUCIONAL</t>
  </si>
  <si>
    <t>PROCESO</t>
  </si>
  <si>
    <t>META</t>
  </si>
  <si>
    <t>INDICADOR</t>
  </si>
  <si>
    <t>RESULTADO</t>
  </si>
  <si>
    <t>SEGUIMIENTO PLANES DE GESTIÓN DEL PROCESO</t>
  </si>
  <si>
    <t>SEGUIMIENTO PLAN DE GESTIÓN DEL PROCESO</t>
  </si>
  <si>
    <t>SEGUIMIENTO PLAN GESTIÓN DEL PROCESO</t>
  </si>
  <si>
    <t xml:space="preserve">I TRIMESTRE </t>
  </si>
  <si>
    <t xml:space="preserve">II TRIMESTRE </t>
  </si>
  <si>
    <t xml:space="preserve">III TRIMESTRE </t>
  </si>
  <si>
    <t xml:space="preserve">IV TRIMESTRE </t>
  </si>
  <si>
    <t>EVALUACIÓN FINAL PLAN DE GESTIÓN</t>
  </si>
  <si>
    <t>No OE</t>
  </si>
  <si>
    <t>OBJETIVO ESTRATÉGICO</t>
  </si>
  <si>
    <t>No. Meta</t>
  </si>
  <si>
    <t>META PLAN DE GESTIÓN VIGENCIA</t>
  </si>
  <si>
    <t>TIPO DE META</t>
  </si>
  <si>
    <t>NOMBRE DEL INDICADOR</t>
  </si>
  <si>
    <t>FORMULA INDICADOR</t>
  </si>
  <si>
    <t>LÍNEA BASE</t>
  </si>
  <si>
    <t>TIPO DE PROGRAMACIÓN</t>
  </si>
  <si>
    <t>UNIDAD DE MEDIDA</t>
  </si>
  <si>
    <t>I TRIMESTRE</t>
  </si>
  <si>
    <t>II TRIMESTRE</t>
  </si>
  <si>
    <t>III TRIMESTRE</t>
  </si>
  <si>
    <t>IV TRIMESTRE</t>
  </si>
  <si>
    <t>TOTAL PROGRAMACIÓN VIGENCIA</t>
  </si>
  <si>
    <t>TIPO DE INDICADOR</t>
  </si>
  <si>
    <t>ENTREGABLE</t>
  </si>
  <si>
    <t>FUENTE DE INFORMACIÓN</t>
  </si>
  <si>
    <t>RESPONSABLES DE LA META</t>
  </si>
  <si>
    <t>DEPENDENCIA RESPONSABLE DEL REPORTE DE LA META</t>
  </si>
  <si>
    <t>PROGRAMADO</t>
  </si>
  <si>
    <t>EJECUTADO</t>
  </si>
  <si>
    <t>RESULTADO DE LA MEDICIÓN</t>
  </si>
  <si>
    <t>ANÁLISIS DE AVANCE</t>
  </si>
  <si>
    <t>MEDIO DE VERIFICACIÓN</t>
  </si>
  <si>
    <t>SUMATORIA DE LO EJECUTADO EN CADA TRIMESTRE</t>
  </si>
  <si>
    <t>RESULTADO NUMÉRICO DE LA MEDICIÓN ANUAL</t>
  </si>
  <si>
    <t>ANÁLISIS DE RESULTADO</t>
  </si>
  <si>
    <t>Realizar acciones enfocadas al fortalecimiento de la gobernabilidad democrática local.</t>
  </si>
  <si>
    <t>Gestión Pública Territorial Local</t>
  </si>
  <si>
    <t>Retadora (Mejora)</t>
  </si>
  <si>
    <t>Avance cuplimiento metas Plan de Desarrollo Local (metas entregadas).</t>
  </si>
  <si>
    <t>% Avance metas Plan de Desarrollo Local acumulado al periodo evaluado  (-)  % Avance acumulado m etas entregadas Plan de Desarrollo Local al 31 de diciembre de 2021. (metas entregadas)</t>
  </si>
  <si>
    <t>Creciente</t>
  </si>
  <si>
    <t>Porcentaje</t>
  </si>
  <si>
    <t xml:space="preserve">Efectividad </t>
  </si>
  <si>
    <t>Reporte trimestral de avance del Plan de Desarrollo Local - PDL</t>
  </si>
  <si>
    <t>MUSI</t>
  </si>
  <si>
    <t>Alcaldía Local - Área de Gestión del Desarrollo, Adminsitrativa y Financiera</t>
  </si>
  <si>
    <t>Matriz MUSI</t>
  </si>
  <si>
    <t>Dirección para la Gestión del Desarrollo Local</t>
  </si>
  <si>
    <t>Gestión Corporativa Institucional</t>
  </si>
  <si>
    <r>
      <t xml:space="preserve">Girar mínimo el </t>
    </r>
    <r>
      <rPr>
        <b/>
        <sz val="11"/>
        <color theme="1"/>
        <rFont val="Calibri Light"/>
        <family val="2"/>
      </rPr>
      <t>68%</t>
    </r>
    <r>
      <rPr>
        <sz val="11"/>
        <color theme="1"/>
        <rFont val="Calibri Light"/>
        <family val="2"/>
      </rPr>
      <t xml:space="preserve"> del presupuesto comprometido constituido como obligaciones por pagar de la vigencia 2021.</t>
    </r>
  </si>
  <si>
    <t>Porcentaje de giros acumulados de obligaciones por pagar de la vigencia 2021</t>
  </si>
  <si>
    <t>(Giros acumulados/Presupuesto comprometido constituido como obligaciones por pagar de la vigencia 2021)*100</t>
  </si>
  <si>
    <t xml:space="preserve">Eficacia </t>
  </si>
  <si>
    <t>Reporte seguimiento mensual consolidado</t>
  </si>
  <si>
    <t>BOGDATA</t>
  </si>
  <si>
    <t>Informe de ejecución presupuestal de obligaciones por pagar</t>
  </si>
  <si>
    <t>Porcentaje de giros acumulados de obligaciones por pagar de la vigencia 2020 y anteriores</t>
  </si>
  <si>
    <t>(Giros acumulados/Presupuesto comprometido constituido como obligaciones por pagar de la vigencia 2020 y anteriores)*100</t>
  </si>
  <si>
    <t>Porcentaje de compromiso del presupuesto de inversión directa de la vigencia 2021</t>
  </si>
  <si>
    <t>(Valor de RP de inversión directa de la vigencia  / Valor total del presupuesto de inversión directa de la Vigencia)*100</t>
  </si>
  <si>
    <t>Reporte de ejecución presupuestal BOGDATA</t>
  </si>
  <si>
    <t>Porcentaje de giros acumulados</t>
  </si>
  <si>
    <t>(Giros acumulados de inversión directa/Presupuesto disponible de inversión directa de la vigencia)*100</t>
  </si>
  <si>
    <t xml:space="preserve">Gestión </t>
  </si>
  <si>
    <t>Porcentaje de contratos registrados en SIPSE Local</t>
  </si>
  <si>
    <t>(Número de contratos registrados en SIPSE Local /Número de contratos publicados en la plataforma SECOP I y II)*100%</t>
  </si>
  <si>
    <t>Constante</t>
  </si>
  <si>
    <t>Reporte de seguimiento  consolidado</t>
  </si>
  <si>
    <t>SIPSE LOCAL y SECOP</t>
  </si>
  <si>
    <t>Reporte de seguimiento SIPSE Local y SECOP</t>
  </si>
  <si>
    <r>
      <t xml:space="preserve">Lograr que el </t>
    </r>
    <r>
      <rPr>
        <b/>
        <sz val="11"/>
        <color theme="1"/>
        <rFont val="Calibri Light"/>
        <family val="2"/>
      </rPr>
      <t>100%</t>
    </r>
    <r>
      <rPr>
        <sz val="11"/>
        <color theme="1"/>
        <rFont val="Calibri Light"/>
        <family val="2"/>
      </rPr>
      <t xml:space="preserve"> de los contratos celebrados se encuentren en estado ejecución dentro del sistema SIPSE Local. </t>
    </r>
  </si>
  <si>
    <t>Porcentaje de contratos en estado ejecución registrados en SIPSE Local</t>
  </si>
  <si>
    <t>(Número de contratos registrados en SIPSE Local en estado ejecución /Número total de contratos registrados en SECOP en estado En ejecucion o Firmado)*100%</t>
  </si>
  <si>
    <t>SIPSE LOCAL</t>
  </si>
  <si>
    <t>Reporte de SIPSE Local</t>
  </si>
  <si>
    <r>
      <t xml:space="preserve">Registrar y actualizar al </t>
    </r>
    <r>
      <rPr>
        <b/>
        <sz val="11"/>
        <color theme="1"/>
        <rFont val="Calibri Light"/>
        <family val="2"/>
      </rPr>
      <t>100%</t>
    </r>
    <r>
      <rPr>
        <sz val="11"/>
        <color theme="1"/>
        <rFont val="Calibri Light"/>
        <family val="2"/>
      </rPr>
      <t xml:space="preserve"> la información en los módulos y funcionalidades en producción de SIPSE Local de la vigencia (Módulo de proyectos-Banco de Iniciativas, Módulo de Contratación y Financiero).</t>
    </r>
  </si>
  <si>
    <t>Porcentaje de registro total de información de los proyectos de inversión local en SIPSE Local</t>
  </si>
  <si>
    <t>(Proyectos y contratos registrados con toda la información en SIPSE Local / Proyectos y contratos registrados y aprobados en aplicativos oficiales (SEGPLAN /BOGDATA/SECOP))*100%</t>
  </si>
  <si>
    <t>Reporte de seguimiento
consolidado</t>
  </si>
  <si>
    <t>Alcaldía Local</t>
  </si>
  <si>
    <t>Inspección, Vigilancia y Control</t>
  </si>
  <si>
    <t xml:space="preserve">Expedientes a cargo de las inspecciones de policía impulsados </t>
  </si>
  <si>
    <t xml:space="preserve">Número de expedientes a cargo de las inspecciones de policía impulsados </t>
  </si>
  <si>
    <t>Resultados a 31 de diciembre de 2021</t>
  </si>
  <si>
    <t>Suma</t>
  </si>
  <si>
    <t xml:space="preserve">Expedientes de actuaciones de policía </t>
  </si>
  <si>
    <t>Reporte de seguimiento de impulsos procesales</t>
  </si>
  <si>
    <t>Aplicativo ARCO</t>
  </si>
  <si>
    <t>Alcaldía Local - Área de Gestión Policiva</t>
  </si>
  <si>
    <t>Reporte de seguimiento del Aplicativo ARCO</t>
  </si>
  <si>
    <t>Dirección para la Gestión Policiva</t>
  </si>
  <si>
    <t>Fallos de fondo en primera instancia proferidos</t>
  </si>
  <si>
    <t>Número de Fallos de fondo en primera instancia proferidos</t>
  </si>
  <si>
    <t>Fallos de fondo</t>
  </si>
  <si>
    <t>Reporte de seguimiento de fallos de fondo de actuaciones de policía</t>
  </si>
  <si>
    <t>Actuaciones Administrativas terminadas (archivadas)</t>
  </si>
  <si>
    <t>Número de Actuaciones Administrativas terminadas (archivadas)</t>
  </si>
  <si>
    <t>Actuaciones administrativas terminadas</t>
  </si>
  <si>
    <t>Reporte de seguimiento de actuaciones administrativas terminadas por vía gubernativa</t>
  </si>
  <si>
    <t>Aplicativo Si Actúa I</t>
  </si>
  <si>
    <t>Reporte de seguimiento del Aplicativo Si Actúa I</t>
  </si>
  <si>
    <t>Actuaciones Administrativas terminadas hasta la primera instancia</t>
  </si>
  <si>
    <t>Número de Actuaciones Administrativas terminadas hasta la primera instancia</t>
  </si>
  <si>
    <t>Actuaciones administrativas terminadas por vía gubernativa</t>
  </si>
  <si>
    <t>Acciones de control u operativos en materia de  integridad del espacio publico.</t>
  </si>
  <si>
    <t>Número de Acciones de control u operativos en materia de  integridad del espacio publico.</t>
  </si>
  <si>
    <t xml:space="preserve">Acciones de control u operativos </t>
  </si>
  <si>
    <t>Acta de asistencia e informe del operativo</t>
  </si>
  <si>
    <t>Registros de operativos Alcaldía Local</t>
  </si>
  <si>
    <t>Acciones de control u operativos en materia actividad económica realizadas</t>
  </si>
  <si>
    <t>Número de Acciones de control u operativos en materia actividad económica realizadas</t>
  </si>
  <si>
    <t>Acciones de control u operativos para el cumplimiento de los fallos de cerros orientales realizadas</t>
  </si>
  <si>
    <t>Número de Acciones de control u operativos para el cumplimiento de los fallos de Río Bogotá</t>
  </si>
  <si>
    <t>TOTAL METAS PROCESOS ALCALDÍA (80%)</t>
  </si>
  <si>
    <t>Fortalecer la gestión institucional aumentando las capacidades de la entidad para la planeación, seguimiento y ejecución de sus metas y recursos, y la gestión del talento humano.</t>
  </si>
  <si>
    <t>TOTAL PLAN DE GESTIÓN (100%)</t>
  </si>
  <si>
    <t>METODO DE VERIFICACIÓN PARA EL SEGUIMIENTO</t>
  </si>
  <si>
    <r>
      <t xml:space="preserve">Aumentar </t>
    </r>
    <r>
      <rPr>
        <b/>
        <sz val="11"/>
        <rFont val="Calibri Light"/>
        <family val="2"/>
      </rPr>
      <t xml:space="preserve">20 </t>
    </r>
    <r>
      <rPr>
        <sz val="11"/>
        <rFont val="Calibri Light"/>
        <family val="2"/>
      </rPr>
      <t>puntos porcentuales el avance de las metas del Plan de Desarrollo Local acumuladas al 30 de septiembre de 2022, con respecto al avance a 31 de diciembre de 2021 (metas entregadas).</t>
    </r>
  </si>
  <si>
    <r>
      <t>Girar mínimo el </t>
    </r>
    <r>
      <rPr>
        <b/>
        <sz val="11"/>
        <color theme="1"/>
        <rFont val="Calibri Light"/>
        <family val="2"/>
      </rPr>
      <t>65%</t>
    </r>
    <r>
      <rPr>
        <sz val="11"/>
        <color theme="1"/>
        <rFont val="Calibri Light"/>
        <family val="2"/>
      </rPr>
      <t xml:space="preserve"> del presupuesto comprometido constituido como obligaciones por pagar de la vigencia 2020 y anteriores.
</t>
    </r>
  </si>
  <si>
    <r>
      <t xml:space="preserve">Comprometer mínimo el </t>
    </r>
    <r>
      <rPr>
        <b/>
        <sz val="11"/>
        <color theme="1"/>
        <rFont val="Calibri Light"/>
        <family val="2"/>
      </rPr>
      <t>40%</t>
    </r>
    <r>
      <rPr>
        <sz val="11"/>
        <color theme="1"/>
        <rFont val="Calibri Light"/>
        <family val="2"/>
      </rPr>
      <t xml:space="preserve"> al 30 de junio y el </t>
    </r>
    <r>
      <rPr>
        <b/>
        <sz val="11"/>
        <color theme="1"/>
        <rFont val="Calibri Light"/>
        <family val="2"/>
      </rPr>
      <t>95</t>
    </r>
    <r>
      <rPr>
        <sz val="11"/>
        <color theme="1"/>
        <rFont val="Calibri Light"/>
        <family val="2"/>
      </rPr>
      <t>% al 31 de diciembre del presupuesto de inversión directa de la vigencia 2022.</t>
    </r>
  </si>
  <si>
    <r>
      <t xml:space="preserve">Girar mínimo el </t>
    </r>
    <r>
      <rPr>
        <b/>
        <sz val="11"/>
        <color rgb="FF000000"/>
        <rFont val="Calibri Light"/>
        <family val="2"/>
      </rPr>
      <t>45%</t>
    </r>
    <r>
      <rPr>
        <sz val="11"/>
        <color rgb="FF000000"/>
        <rFont val="Calibri Light"/>
        <family val="2"/>
      </rPr>
      <t> del presupuesto total  disponible de inversión directa de la vigencia.</t>
    </r>
  </si>
  <si>
    <r>
      <t xml:space="preserve">Registrar en el sistema SIPSE Local, el </t>
    </r>
    <r>
      <rPr>
        <b/>
        <sz val="11"/>
        <color theme="1"/>
        <rFont val="Calibri Light"/>
        <family val="2"/>
      </rPr>
      <t>100%</t>
    </r>
    <r>
      <rPr>
        <sz val="11"/>
        <color theme="1"/>
        <rFont val="Calibri Light"/>
        <family val="2"/>
      </rPr>
      <t xml:space="preserve"> de los contratos publicados en la plataforma SECOP I y II de la vigencia. </t>
    </r>
  </si>
  <si>
    <r>
      <t xml:space="preserve">Realizar </t>
    </r>
    <r>
      <rPr>
        <b/>
        <sz val="11"/>
        <color theme="1"/>
        <rFont val="Calibri Light"/>
        <family val="2"/>
        <scheme val="major"/>
      </rPr>
      <t>15.120</t>
    </r>
    <r>
      <rPr>
        <sz val="11"/>
        <color theme="1"/>
        <rFont val="Calibri Light"/>
        <family val="2"/>
        <scheme val="major"/>
      </rPr>
      <t xml:space="preserve"> impulsos procesales (avocar, rechazar, enviar al competente y todo lo que derive del desarrollo de la actuación) sobre las actuaciones de policía que se encuentran a cargo de las inspecciones de policía</t>
    </r>
  </si>
  <si>
    <r>
      <t xml:space="preserve">Proferir </t>
    </r>
    <r>
      <rPr>
        <b/>
        <sz val="11"/>
        <color theme="1"/>
        <rFont val="Calibri Light"/>
        <family val="2"/>
        <scheme val="major"/>
      </rPr>
      <t>7.560</t>
    </r>
    <r>
      <rPr>
        <b/>
        <sz val="11"/>
        <color theme="1"/>
        <rFont val="Calibri Light"/>
        <family val="1"/>
        <scheme val="major"/>
      </rPr>
      <t xml:space="preserve"> </t>
    </r>
    <r>
      <rPr>
        <sz val="11"/>
        <color theme="1"/>
        <rFont val="Calibri Light"/>
        <family val="2"/>
        <scheme val="major"/>
      </rPr>
      <t xml:space="preserve"> fallos de fondo en primera instancia sobre las actuaciones de policía que se encuentran a cargo de las inspecciones de policía</t>
    </r>
  </si>
  <si>
    <r>
      <t xml:space="preserve">Realizar </t>
    </r>
    <r>
      <rPr>
        <b/>
        <sz val="11"/>
        <color theme="1"/>
        <rFont val="Calibri Light"/>
        <family val="2"/>
        <scheme val="major"/>
      </rPr>
      <t>220</t>
    </r>
    <r>
      <rPr>
        <sz val="11"/>
        <color indexed="8"/>
        <rFont val="Calibri Light"/>
        <family val="2"/>
      </rPr>
      <t xml:space="preserve"> operativos de inspección, vigilancia y control en materia de actividad económica </t>
    </r>
  </si>
  <si>
    <r>
      <t xml:space="preserve">Terminar (archivar) </t>
    </r>
    <r>
      <rPr>
        <b/>
        <sz val="11"/>
        <color theme="1"/>
        <rFont val="Calibri Light"/>
        <family val="2"/>
        <scheme val="major"/>
      </rPr>
      <t>650</t>
    </r>
    <r>
      <rPr>
        <b/>
        <sz val="11"/>
        <color indexed="8"/>
        <rFont val="Calibri Light"/>
        <family val="2"/>
      </rPr>
      <t xml:space="preserve"> </t>
    </r>
    <r>
      <rPr>
        <sz val="11"/>
        <color indexed="8"/>
        <rFont val="Calibri Light"/>
        <family val="2"/>
      </rPr>
      <t>actuaciones administrativas activas</t>
    </r>
  </si>
  <si>
    <r>
      <t xml:space="preserve">Realizar </t>
    </r>
    <r>
      <rPr>
        <b/>
        <sz val="11"/>
        <color theme="1"/>
        <rFont val="Calibri Light"/>
        <family val="2"/>
        <scheme val="major"/>
      </rPr>
      <t>82</t>
    </r>
    <r>
      <rPr>
        <sz val="11"/>
        <color indexed="8"/>
        <rFont val="Calibri Light"/>
        <family val="2"/>
      </rPr>
      <t xml:space="preserve"> operativos de inspección, vigilancia y control en materia de integridad del espacio público</t>
    </r>
  </si>
  <si>
    <t>Planeación Institucional</t>
  </si>
  <si>
    <t>MT1</t>
  </si>
  <si>
    <t>Obtener una ponderación semestral de 80% en la implementación del sistema de gestión ambiental en la alcaldía local, de acuerdo a la herramienta de medición construida por la OAP</t>
  </si>
  <si>
    <t>Sostenibilidad del sistema de gestión</t>
  </si>
  <si>
    <t>Criterios ambientales</t>
  </si>
  <si>
    <t>No. de criterios ambientales cumplidos / No. de criterios ambientales establecidos en la herramienta de medición) X 100</t>
  </si>
  <si>
    <t>80% meta 2021</t>
  </si>
  <si>
    <t xml:space="preserve">Constante </t>
  </si>
  <si>
    <t>Porcentaje de buenas prácticas ambientales implementadas</t>
  </si>
  <si>
    <t>No programada</t>
  </si>
  <si>
    <t>Resultados de medición de los criterios ambientales</t>
  </si>
  <si>
    <t>Herramienta Oficina Asesora de Planeación</t>
  </si>
  <si>
    <t>Alcaldía local</t>
  </si>
  <si>
    <t>Oficina Asesora de Planeación Institucional - Grupo de gestión ambiental</t>
  </si>
  <si>
    <t>Listas de chequeo al cumplimiento de criterios ambientales remitidos por la OAP</t>
  </si>
  <si>
    <t>MT2</t>
  </si>
  <si>
    <t>Mantener el 100% de las acciones de mejora asignadas al proceso/Alcaldía con relación a planes de mejoramiento interno documentadas y vigentes</t>
  </si>
  <si>
    <t>Porcentaje de acciones de mejora documentadas y vigentes</t>
  </si>
  <si>
    <t>1 - (No. De acciones vencidas del plan de mejoramiento  / No  de acciones a gestionar bajo responsabilidad del proceso) X 100</t>
  </si>
  <si>
    <t>100% meta 2021</t>
  </si>
  <si>
    <t>Porcentaje de planes de mejora sin vencimientos</t>
  </si>
  <si>
    <t>Reporte de acciones de mejora sin vencimiento</t>
  </si>
  <si>
    <t>MIMEC - SIG</t>
  </si>
  <si>
    <t>Oficina Asesora de Planeación Institucional - Grupo de planeación institucional y sectorial</t>
  </si>
  <si>
    <t>Reportes MIMEC - SIG remitidos por la OAP</t>
  </si>
  <si>
    <t xml:space="preserve">Comunicación Estratégica </t>
  </si>
  <si>
    <t>MT3</t>
  </si>
  <si>
    <t>Mantener el 100% de la información de la páginas Web actualizada, de acuerdo a lo establecido en la Ley 1712 de 2014</t>
  </si>
  <si>
    <t>Porcentaje de cumplimiento en la publicación de información</t>
  </si>
  <si>
    <t>(No de requisitos de la Ley 1712 de 2014 de publicación de la información en la página web cumplidos / No total de requisitos de la Ley 1712 de 2014 de publicación de la información) X 100</t>
  </si>
  <si>
    <t>Porcentaje de requisitos cumplidos</t>
  </si>
  <si>
    <t>Reporte de actualización de la información en la página web de la alcaldía local</t>
  </si>
  <si>
    <t>Página Web Alcaldía Local</t>
  </si>
  <si>
    <t>Oficina Asesora de Comunicaciones</t>
  </si>
  <si>
    <t>Revisión página Web de la alcaldía</t>
  </si>
  <si>
    <t>MT4</t>
  </si>
  <si>
    <t>Participar del 100% de las capacitaciones que se realicen en gestión de riesgos, planes de mejora y sistema de gestión institucional</t>
  </si>
  <si>
    <t>Participación en capacitaciones</t>
  </si>
  <si>
    <t>(No. de capacitaciones en las que asistió / No. de capacitaciones convocadas) X 100</t>
  </si>
  <si>
    <t xml:space="preserve">Porcentaje de participación en capacitaciones  </t>
  </si>
  <si>
    <t>Registros y/o soportes de partipación en las capacitaciones programadas</t>
  </si>
  <si>
    <t>Listado de asistencia
Video de la reunión
Presentación</t>
  </si>
  <si>
    <t>Brindar atención oportuna y de calidad a los diferentes sectores poblacionales, generando relaciones de confianza y respeto por la diferencia.</t>
  </si>
  <si>
    <t>Servicio a la Ciudadanía</t>
  </si>
  <si>
    <t>MT5</t>
  </si>
  <si>
    <t>Dar respuesta al 100% de los requerimientos ciudadanos asignados a la alcaldía local con corte a 31 de diciembre de 2021 tipificadas como Derechos de Petición registradas en el aplicativo Bogotá te Escucha y gestor documental ORFEO, según la información de seguimiento presentada por el proceso de Servicio a la Ciudadanía.</t>
  </si>
  <si>
    <t>Porcentaje de requerimientos ciudadanos con respuesta definitiva</t>
  </si>
  <si>
    <t>(No. de respuestas efectuadas / No. requerimientos instaurados antes del 31 de diciembre 2021) X 100</t>
  </si>
  <si>
    <t>Reporte de respuestas a la ciudadania</t>
  </si>
  <si>
    <t xml:space="preserve">Reporte Aplicativo BOGOTA TE ESCUCHA </t>
  </si>
  <si>
    <t>Subsecretaria de Gestión Institucional - Grupo Oficina de atención a la Ciudadanía</t>
  </si>
  <si>
    <t>Reporte Aplicativo BOGOTA TE ESCUCHA.</t>
  </si>
  <si>
    <t>MT6</t>
  </si>
  <si>
    <t>Dar respuesta al 80% de los requerimientos ciudadanos asignados a la alcaldía local ingresados en la vigencia 2022 y asignados a la Alcaldía Local de la vigencia actual tipificadas como Derechos de Petición registradas en el aplicativo Bogotá te Escucha y gestor documental ORFEO dentro de los terminos de ley, según la información de seguimiento presentada por el proceso de Servicio a la Ciudadanía.</t>
  </si>
  <si>
    <t>(No. de respuestas efectuadas / No. requerimientos instaurados en la vigencia 2022 que deben tener respuesta) X 100</t>
  </si>
  <si>
    <t>N/A</t>
  </si>
  <si>
    <t>% resultado de la Alcaldía Local al 31 de diciembre de 2021</t>
  </si>
  <si>
    <r>
      <t xml:space="preserve">Realizar </t>
    </r>
    <r>
      <rPr>
        <b/>
        <sz val="11"/>
        <rFont val="Calibri Light"/>
        <family val="2"/>
        <scheme val="major"/>
      </rPr>
      <t xml:space="preserve">11 </t>
    </r>
    <r>
      <rPr>
        <sz val="11"/>
        <rFont val="Calibri Light"/>
        <family val="2"/>
      </rPr>
      <t>operativos de inspección, vigilancia y control para dar cumplimiento a los fallos de río Bogotá</t>
    </r>
  </si>
  <si>
    <t>Código Formato: PLE-PIN-F018
Versión: 5
Vigencia desde: 31 de enero de 2022
Caso HOLA: 222703</t>
  </si>
  <si>
    <r>
      <t xml:space="preserve">Publicación del plan de gestión aprobado. Caso HOLA: </t>
    </r>
    <r>
      <rPr>
        <b/>
        <sz val="11"/>
        <rFont val="Calibri Light"/>
        <family val="2"/>
      </rPr>
      <t>223452</t>
    </r>
  </si>
  <si>
    <t>Gestión Pública Territorial Local
Gestión Corporativa Institucional
Inspección, Vigilancia y Control
Planeación Institucional
Comunicación Estratégica
Servicio a la Ciudadanía</t>
  </si>
  <si>
    <t>11 de marzo de 2022</t>
  </si>
  <si>
    <t xml:space="preserve">Se corrige el responsable del reporte de las metas No. 13, 14 y 15. Se incluyen los procesos asociados a las metas transversales. </t>
  </si>
  <si>
    <t>31 de enero de 2022</t>
  </si>
  <si>
    <t>31 de marzo de 2022</t>
  </si>
  <si>
    <t>Se anticipa la programación de la meta transversal No. 4 de capacitación en el sistema de gestión, pasando del II trimestre al I trimestre.</t>
  </si>
  <si>
    <t>28 de abril de 2022</t>
  </si>
  <si>
    <t>TOTAL METAS TRANSVERSALES (20%)</t>
  </si>
  <si>
    <t xml:space="preserve">No programada para el I trimestre de 2022. 
En este periodo no se registran datos en razón a que la información oficial de avance en las metas del Plan de Desarrollo Local aún no es publicada por la SDP </t>
  </si>
  <si>
    <t>Reporte DGDL</t>
  </si>
  <si>
    <t>Reporte DGP</t>
  </si>
  <si>
    <t>La alcaldía local realizó el giro acumulado de $3.527.766.360 de los $23.539.184.926 del presupuesto comprometido constituido como obligaciones por pagar de la vigencia 2021. Se logró una ejecución del 14,99%.</t>
  </si>
  <si>
    <t>La alcaldía local realizó el giro acumulado de $217.324.445 del presupuesto comprometido por $10.861.838.974 constituido como obligaciones por pagar de la vigencia 2020 y anteriores, lo que representa una ejecución de la meta del 2%. Dada la baja ejecución alcanzada, se recomienda emprender acciones para mejorar los resultados.</t>
  </si>
  <si>
    <t xml:space="preserve">La alcaldía local ha comprometido $24.767.607.200 de los $74.371.906.000 constituidos como presupuesto de inversión directa de la vigencia. Se logró la ejecución del 33,3%, lo que representa un cumplimiento al 100% de lo programado para el periodo. </t>
  </si>
  <si>
    <t>La alcaldía local ha realizado del giro acumulado de $11.503.000.000 de los $74.371.906.000 constituidos como Presupuesto disponible de inversión directa de la vigencia, lo que representa una ejecución del 15,47%.</t>
  </si>
  <si>
    <t xml:space="preserve">La alcaldía local ha registrado 373 contratos en SIPSE Local, de los 374 contratos publicados en la plataforma SECOP I y II, lo que representa una ejecución de la meta del 99,73% para el periodo. </t>
  </si>
  <si>
    <t xml:space="preserve">La alcaldía local tiene  373 contratos registrados en SIPSE Local en estado ejecución, de los 373 contratos registrados en SECOP en estado En ejecución o Firmado, lo que representa un nivel de ejecución del 100%. </t>
  </si>
  <si>
    <t xml:space="preserve">No programada para el I trimestre de 2022. </t>
  </si>
  <si>
    <t xml:space="preserve">Se realizarón 14  de los 16 operativos progaramados </t>
  </si>
  <si>
    <t xml:space="preserve">Actas de asistencia del operativo </t>
  </si>
  <si>
    <t>Se realizaron 88 operativos de IVC en materia de actividad económica. Se cumple con el número de operativos programados, superando la meta en un 96%</t>
  </si>
  <si>
    <t xml:space="preserve">Se realizaron 2 operativos de IVC para el cumplimiento a los fallos de Río Bogotá. Se cumple con el 100% del número de operativos programados </t>
  </si>
  <si>
    <t>Reporte proyectos y contratación  generado por SIPSE, Evidencia de cargue de iniciativas ciudadanas 2022</t>
  </si>
  <si>
    <t xml:space="preserve">Se cumple realizó la actualización de la información en SIPSE Local. </t>
  </si>
  <si>
    <t>La alcaldía local terminó 29 actuaciones administrativas activas</t>
  </si>
  <si>
    <t>La alcaldía local terminó 35 actuaciones administrativas en primera instancia</t>
  </si>
  <si>
    <t xml:space="preserve">La Alcaldía Local participó en la capacitación dada a los promotores de mejora, en que se trataron temas como planeación estratégica, control de documentos, riesgos, planes de mejora y otros mecanismos de planeación y control de la gestión. </t>
  </si>
  <si>
    <t>Presentación realizada y listado de asistencia TEAMS</t>
  </si>
  <si>
    <t>Reporte Subsecretaría de Gestión Institucional</t>
  </si>
  <si>
    <t>La alcaldía local atendió los 3 requerimientos ciudadanos recibidos de vigencias anteriores</t>
  </si>
  <si>
    <t>La alcaldía local atendió 245 de los 245 requerimientos ciudadanos recibidos de la vigencia 2022</t>
  </si>
  <si>
    <t>Reporte MIMEC</t>
  </si>
  <si>
    <t xml:space="preserve">La alcaldía local cuenta con 4 acciones de mejora vencidas de las 21 acciones de mejora abiertas, lo que representa una ejecución de la meta del 80,95%. </t>
  </si>
  <si>
    <t>Para el primer trimestre de la vigencia 2022, el plan de gestión de la Alcaldía Local alcanzó un nivel de desempeño del 85,7% de acuerdo con lo programado, y del 23,62% acumulado para la vigencia.</t>
  </si>
  <si>
    <t>29 de julio de 2022</t>
  </si>
  <si>
    <t>La alcaldía local presenta un avance de metas PDL acumulado del  22,7% y un avance acumulado de metas entregadas a 31/12/2021 del 17,8% lo que representa una ejecución de la meta plan de gestión del 4,9% para el periodo. Para el segundo trimestre, se registran los datos con corte a 31 de marzo, conforme se estableció en la definición del indicador.</t>
  </si>
  <si>
    <t xml:space="preserve">La alcaldía local efectuó giros acumulados por valor de 7.557.715.995 del presupuesto comprometido constituido como obligaciones por pagar de la vigencia 2021, lo que representa una ejecución del 32,11% para el periodo. </t>
  </si>
  <si>
    <t xml:space="preserve">La alcaldía local efectuó giros acumulados por valor de 1.355.854.992 del presupuesto comprometido constituido como obligaciones por pagar de la vigencia 2020 y anteriores, lo que representa una ejecución del 12,53% para el periodo. </t>
  </si>
  <si>
    <t>Para el periodo, se efectuaron compromisos por valor de 36.999.822.821, lo que representa una ejecución del 47,78% del presupuesto de inversión directa de la vigencia 2022.</t>
  </si>
  <si>
    <t>No programada para el II trimestre de 2022</t>
  </si>
  <si>
    <t>Para el periodo se han realizado giros acumulados por $17.376.963.427 del presupuesto total  disponible de inversión directa de la vigencia, lo que representa una ejecución del 22,44%.</t>
  </si>
  <si>
    <t>La alcaldía local realizó el registro de 392 contratos en SIPSE. De acuerdo con el número de contratos publicados en la plataforma SECOP I y II de la vigencia, esto representa una ejecución para el periodo del 99,75%. El contrato 378 no esta registrado en el sistema de informacion,</t>
  </si>
  <si>
    <t xml:space="preserve">La alcaldía local realizó el registro en SIPSE de 391 contratos registrados en SECOP en estado En ejecucion o Firmado, lo que representa una ejecución para el periodo del 99,49%. Los contratos 378 y 391 tienen novedades de cargue y falta completar el flujo. </t>
  </si>
  <si>
    <t>La alcaldía local profirió 2975 fallos en primera instancia sobre actuaciones de policía</t>
  </si>
  <si>
    <t>La alcaldía local profirió 2269 fallos de fondo en primera instancia sobre las actuaciones de policía que se encuentran a cargo de las inspecciones de policía</t>
  </si>
  <si>
    <t>La alcaldía local terminó (archivó) 197 actuaciones administrativas activas</t>
  </si>
  <si>
    <t>La alcaldía local terminó (archivó) 92 actuaciones administrativas en primera instancia</t>
  </si>
  <si>
    <t xml:space="preserve">
La calificación se otorga teniendo en cuenta los siguientes parámetros:  
*Inspección ambiental ( ponderación 60%): La Alcaldía obtiene calificación de  80% . 
*Indicadores agua, energía ( ponderación 20%): Información reportada a junio 2022.
* Reporte consumo de papel ( ponderación 10%):  Información reportada a junio 2022
*Reporte ciclistas ( ponderación 10%): información reportada con corte a junio 2022 sin terminar.</t>
  </si>
  <si>
    <t>Reporte de gestión ambiental</t>
  </si>
  <si>
    <t xml:space="preserve">La alcaldía local cuenta con 33 acciones de mejora vencidas de las 63 acciones de mejora abiertas, lo que representa una ejecución de la meta del 48%. </t>
  </si>
  <si>
    <t>Mediante memorando 20221400222393 del 15/07/2022, la Oficina Asesora de Comunicaciones de la SDG reporta el estado de avance en la publicación de información en la página web de la alcaldía local, en el que presenta el link con el reporte detallado sobre estado de cumplimiento por parte de la alcaldía local</t>
  </si>
  <si>
    <t>http://www.engativa.gov.co/tabla_archivos/107-registros-publicaciones</t>
  </si>
  <si>
    <t>La alcaldía local efectuó la respuesta al 100% de los requerimientos instaurados a 31 de diciembre de 2021</t>
  </si>
  <si>
    <t>Reporte de respuestas a la ciudadania SAC</t>
  </si>
  <si>
    <t>Mediante memorando No. 20224600216483 del 11/07/2022, la Subsecretaría de Gestión Institucional presentó el avance en las respuestas efectuadas por la alcaldía local con corte a 30 de junio de 2022.</t>
  </si>
  <si>
    <t>reporte sipse</t>
  </si>
  <si>
    <t>La informacion reportada en sipse se encuentra actualizada al 100% y coincide en la totalidad con bogdata</t>
  </si>
  <si>
    <t>Se practicaron 20 operativos en materia de espacio público</t>
  </si>
  <si>
    <t>Actas de operativo</t>
  </si>
  <si>
    <t>Se practicaron 79 operativos en materia de establecimientos de comercio</t>
  </si>
  <si>
    <t xml:space="preserve">Se practicaron 2 operativos en materia del Rio de Bogotá </t>
  </si>
  <si>
    <t>Para el segundo trimestre de la vigencia 2022, el plan de gestión de la Alcaldía Local alcanzó un nivel de desempeño del 88,64% de acuerdo con lo programado, y del 50,71% acumulado para la vigencia. De acuerdo con la comunicación de la Dirección de Gestión Policiva, se ajusta la ejecución de las metas 9 y 10 correspondiente al I trimestre de 2022, como resultado del proceso de revisión, depuración y actualización del aplicativo ARCO.</t>
  </si>
  <si>
    <t>La alcaldía local realizó 10107 impulsos procesales sobre las actuaciones de policía que se encuentran a cargo de las inspecciones de policía</t>
  </si>
  <si>
    <t>La alcaldía local realizó 8609 impulsos procesales en el periodo</t>
  </si>
  <si>
    <t>La alcaldía local realizó 6586 impulsos procesales en el periodo</t>
  </si>
  <si>
    <t>La alcaldía local profirió 1678 fallos en primera instancia sobre actuaciones de policía</t>
  </si>
  <si>
    <t>La alcaldía local terminó (archivó) 258 actuaciones administrativas activas</t>
  </si>
  <si>
    <t>La alcaldía local terminó (archivó) 131 actuaciones administrativas en primera instancia. Se recomienda tomar acciones para mejorar los resultados, dado que la meta presenta un considerable retraso.</t>
  </si>
  <si>
    <t>La alcaldía local efectuó giros acumulados por valor de $13.790.571.146 del presupuesto comprometido constituido como obligaciones por pagar de la vigencia 2021, lo que representa una ejecución del 58,85% para el periodo.</t>
  </si>
  <si>
    <t xml:space="preserve">La alcaldía local efectuó giros acumulados por valor de $5.311.985.626 del presupuesto comprometido constituido como obligaciones por pagar de la vigencia 2020 y anteriores, lo que representa una ejecución del 54,44% para el periodo. </t>
  </si>
  <si>
    <t>Para el periodo, se efectuaron compromisos por valor de $50.630.972.536 lo que representa una ejecución del 64,87% del presupuesto de inversión directa de la vigencia 2022.</t>
  </si>
  <si>
    <t>Para el periodo se han realizado giros acumulados por $23.317.368.949 del presupuesto total disponible de inversión directa de la vigencia, lo que representa una ejecución del 29,87%.</t>
  </si>
  <si>
    <t>La alcaldía local realizó el registro de 419 contratos en SIPSE. De acuerdo con el número de contratos publicados en la plataforma SECOP I y II de la vigencia, esto representa una ejecución de la meta para el periodo del 99,76%. El contrato 378 no esta registrado en el sistema de informacion.</t>
  </si>
  <si>
    <t>La alcaldía local realizó el registro en SIPSE de 419 contratos registrados en SECOP en estado En ejecucion o Firmado, lo que representa una ejecución de la meta para el periodo del 99,76%. El contrato 378 no esta registrado en el sistema de informacion,</t>
  </si>
  <si>
    <t>Se realizaron 33 operativos durante el tercer trimestre al espacio público . Dando un cumplimiento del 137,50% de lo proyectado para este periodo.</t>
  </si>
  <si>
    <t>Actas de Operativos</t>
  </si>
  <si>
    <t>Se realizaron 130 operativos durante el tercer trimestre a establecimientos comerciales y a obras</t>
  </si>
  <si>
    <t>Se realizaron 3 operativos durante el tercer trimestre al Rio Bogotá</t>
  </si>
  <si>
    <t>La alcaldía local cuenta con 0  acciones de mejora vencidas de las 18 acciones de mejora abiertas, lo que representa una ejecución de la meta del 57,24%.</t>
  </si>
  <si>
    <t>Oficina Asesora de Comunicaciones de la SDG reporta el estado de avance en la publicación de información en la página web de la alcaldía local, en el que presenta el link con el reporte detallado sobre estado de cumplimiento por parte de la alcaldía local</t>
  </si>
  <si>
    <t>La alcaldía local atendió los 41 requerimientos ciudadanos recibidos de vigencias anteriores</t>
  </si>
  <si>
    <t>Subsecretaría de Gestión Institucional presentó el avance en las respuestas efectuadas por la alcaldía local con corte a 30 de septiembre de 2022.</t>
  </si>
  <si>
    <t>29 de septiembre de 2022</t>
  </si>
  <si>
    <t>De acuerdo con la comunicación 20226030025243 del 31 de agosto de 2022 de la Alcaldía Local y concepto favorable de la Dirección para la Gestión Policiva mediante comunicación 20222200300543, se modifica la magnitud total y programación de los trimestres III y IV, así: Meta No. 12: se disminuye el número de actuaciones administrativas a terminar en primera instancia de 711 a 486. Caso Hola 268953</t>
  </si>
  <si>
    <r>
      <t xml:space="preserve">Terminar </t>
    </r>
    <r>
      <rPr>
        <b/>
        <sz val="11"/>
        <color theme="1"/>
        <rFont val="Calibri Light"/>
        <family val="2"/>
        <scheme val="major"/>
      </rPr>
      <t>486</t>
    </r>
    <r>
      <rPr>
        <sz val="11"/>
        <color theme="1"/>
        <rFont val="Calibri Light"/>
        <family val="2"/>
        <scheme val="major"/>
      </rPr>
      <t xml:space="preserve"> </t>
    </r>
    <r>
      <rPr>
        <sz val="11"/>
        <color indexed="8"/>
        <rFont val="Calibri Light"/>
        <family val="2"/>
      </rPr>
      <t>actuaciones administrativas en primera instancia</t>
    </r>
  </si>
  <si>
    <t>La alcaldía local atendió el 100% de requerimientos ciudadanos recibidos de vigencias anteriores</t>
  </si>
  <si>
    <t>27 de octubre de 2022</t>
  </si>
  <si>
    <t>La alcaldía local presenta un avance de metas PDL acumulado del 32,8% con corte al 30 de junio de 2022, que frente al avance de metas entregadas a 31/12/2021 del 17,8%, lo que representa una ejecución de la meta plan de gestión del 15% para el periodo.</t>
  </si>
  <si>
    <t>Para el tercer trimestre de la vigencia 2022, el plan de gestión de la Alcaldía Local alcanzó un nivel de desempeño del 99,31% de acuerdo con lo programado, y del 76,49% acumulado para la vigencia. De acuerdo con el memorando 20222200324063 de fecha 06/10/2022 de la Dirección de Gestión Policiva, se ajusta la ejecución de la meta de impulsos procesales correspondiente al I y II trimestre de 2022.</t>
  </si>
  <si>
    <t>30 de enero de 2023</t>
  </si>
  <si>
    <r>
      <t xml:space="preserve">FORMULACIÓN Y SEGUIMIENTO PLANES DE GESTIÓN NIVEL LOCAL
ALCALDÍA LOCAL DE </t>
    </r>
    <r>
      <rPr>
        <b/>
        <u/>
        <sz val="11"/>
        <color rgb="FF000000"/>
        <rFont val="Calibri Light"/>
        <family val="2"/>
      </rPr>
      <t>ENGATIVÁ</t>
    </r>
  </si>
  <si>
    <t>El FDLE efectuó giros acumulados por valor de $5.452.983.536 del presupuesto comprometido constituido como obligaciones por pagar de la vigencia 2020 y anteriores, lo que representa una ejecución del 55.88% para el periodo.  Cabe destacar que los giros realizados para este componente en funcionamiento alcanzó el 94%.</t>
  </si>
  <si>
    <t>Para el periodo de cierre, se efectuaron compromisos por valor de $77.874.978.174 lo que representa una ejecución del 99.77% del presupuesto de inversión directa de la vigencia 2022.</t>
  </si>
  <si>
    <t>Para el periodo de cierre se tienen giros acumulados por $ 39.897.931.057 
 del presupuesto total disponible de inversión directa de la vigencia, lo que representa una ejecución del 51.12%.</t>
  </si>
  <si>
    <t>se anexa reporte sipse</t>
  </si>
  <si>
    <t>La alcaldía local terminó (archivó) 174 actuaciones administrativas activas</t>
  </si>
  <si>
    <t>La alcaldía local terminó (archivó) 243 actuaciones administrativas en primera instancia, producto del esfuerzo del equipo en el IV trimestre 2022</t>
  </si>
  <si>
    <t>Se realizaron 29 operativos durante el cuarto  trimestre al espacio público . Dando un cumplimiento del 161% de lo proyectado para este periodo.</t>
  </si>
  <si>
    <t>Se realizaron 91 operativos durante el cuarto trimestre a establecimientos comerciales</t>
  </si>
  <si>
    <t>Se realizaron 5 operativos durante el cuarto trimestre al Rio Bogotá</t>
  </si>
  <si>
    <t>La alcaldía local presenta un avance de metas PDL acumulado del 51,4% con corte al 30 de junio de 2022, que frente al avance de metas entregadas a 31/12/2021 del 17,8%, lo que representa una ejecución de la meta plan de gestión del 33,6% para el periodo.</t>
  </si>
  <si>
    <t>El FDLE  efectuó giros acumulados por valor de $17.177.857.345 del presupuesto comprometido constituido como obligaciones por pagar de la vigencia 2021, lo que representa una ejecución del 73,31% para el periodo.</t>
  </si>
  <si>
    <t>La alcaldía local realizó el registro de 462 contratos en SIPSE. De acuerdo con el número de contratos publicados en la plataforma SECOP I y II de la vigencia, esto representa una ejecución para el periodo del 99,78%. El contrato 378 no esta registrado en el sistema de informacion por errores del aplicativo</t>
  </si>
  <si>
    <t>La alcaldía local realizó el registro de 479 contratos en SIPSE en estado Ejecución. De acuerdo con el número de contratos publicados en la plataforma SECOP I y II de la vigencia, esto representa una ejecución para el periodo del 99,78%.Falta por registrar en el sistema contrato 357, 515, 525 y 10 procesos en suscrito o legalizado sin completar el flujo.</t>
  </si>
  <si>
    <t>La meta presenta un resultado acumulado del 99,76%</t>
  </si>
  <si>
    <t>La meta presenta un resultado acumulado del 99,15%</t>
  </si>
  <si>
    <t xml:space="preserve">La meta presenta un resultado acumulado del 100%. </t>
  </si>
  <si>
    <t>La alcaldía local realizó 5072 impulsos procesales en el periodo</t>
  </si>
  <si>
    <t>La alcaldía local profirió 1597 fallos en primera instancia sobre actuaciones de policía</t>
  </si>
  <si>
    <t>La alcaldía local realizó 30,374 impulsos procesales sobre las actuaciones de policía que se encuentran a cargo de las inspecciones de policía</t>
  </si>
  <si>
    <t>La alcaldía local profirió 8519 fallos de fondo en primera instancia sobre las actuaciones de policía que se encuentran a cargo de las inspecciones de policía</t>
  </si>
  <si>
    <t>La alcaldía local terminó 658 actuaciones administrativas activas</t>
  </si>
  <si>
    <t xml:space="preserve">La alcaldía local terminó 501 actuaciones administrativas en primera instancia. </t>
  </si>
  <si>
    <t>Se realizarón 96 operativos en materia de espacio público</t>
  </si>
  <si>
    <t>Se realizaron 388 operativos durante el tercer trimestre a establecimientos comerciales y a obras</t>
  </si>
  <si>
    <t xml:space="preserve">Se realizaron 12 operativos de IVC para el cumplimiento a los fallos de Río Bogotá. </t>
  </si>
  <si>
    <t>La calificación se otorga teniendo en cuenta los siguientes parámetros:  
*Inspección ambiental ( ponderación 60%): La Alcaldía obtiene calificación de  80 % . 
*Indicadores agua, energía ( ponderación 20%): Información reportada noviembre de  2022.
* Reporte consumo de papel ( ponderación 10%):  Información reportada a noviembre de 2022
*Reporte ciclistas ( ponderación 10%): información reportada con corte a noviembre2022</t>
  </si>
  <si>
    <t>La alcaldía local cuenta con 0  acciones de mejora vencidas de las 9 acciones de mejora abiertas, lo que representa una ejecución de la meta del 100%.</t>
  </si>
  <si>
    <t xml:space="preserve">La alcaldía local cuenta con 0  acciones de mejora vencidas de las 9 acciones de mejora abiertas, lo que representa una ejecución de la meta del 100% para el IV trimestre de 2022 y del 82,24% acumulado para la vigencia. </t>
  </si>
  <si>
    <t>La  Oficina Asesora de Comunicaciones de la SDG reporta el estado de avance en la publicación de información en la página web de la alcaldía local, en el que presenta el link con el reporte detallado sobre estado de cumplimiento por parte de la alcaldía local</t>
  </si>
  <si>
    <t>El proceso participó en las capacitaciones del Sistema de Gestión programadas para el periodo</t>
  </si>
  <si>
    <t>Evidencias de capacitación</t>
  </si>
  <si>
    <t>Memorando 20234000001423</t>
  </si>
  <si>
    <t>La Subsecretaría de Gestión Institucional presentó el avance en las respuestas efectuadas por la alcaldía local con corte a 31 de diciembre de 2022: 772 requerimientos atendidos</t>
  </si>
  <si>
    <t xml:space="preserve">Para el tercer trimestre de la vigencia 2022, el plan de gestión de la Alcaldía Local alcanzó un nivel de desempeño del 98,24% de acuerdo con lo programado, y del 98,57% acumulado para la vigencia.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</si>
</sst>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3" x14ac:knownFonts="1">
    <font>
      <sz val="11"/>
      <color theme="1"/>
      <name val="Calibri"/>
      <family val="2"/>
      <scheme val="minor"/>
    </font>
    <font>
      <sz val="11"/>
      <color theme="1"/>
      <name val="Calibri"/>
      <family val="2"/>
      <scheme val="minor"/>
    </font>
    <font>
      <sz val="11"/>
      <color rgb="FF9C0006"/>
      <name val="Calibri"/>
      <family val="2"/>
      <scheme val="minor"/>
    </font>
    <font>
      <b/>
      <sz val="11"/>
      <color rgb="FF000000"/>
      <name val="Calibri Light"/>
      <family val="2"/>
    </font>
    <font>
      <sz val="11"/>
      <color rgb="FF000000"/>
      <name val="Calibri Light"/>
      <family val="2"/>
    </font>
    <font>
      <sz val="11"/>
      <color theme="1"/>
      <name val="Calibri Light"/>
      <family val="2"/>
      <scheme val="major"/>
    </font>
    <font>
      <sz val="9"/>
      <color rgb="FF323130"/>
      <name val="Segoe UI"/>
      <family val="2"/>
    </font>
    <font>
      <sz val="11"/>
      <name val="Calibri Light"/>
      <family val="2"/>
    </font>
    <font>
      <b/>
      <sz val="11"/>
      <name val="Calibri Light"/>
      <family val="2"/>
    </font>
    <font>
      <sz val="11"/>
      <color theme="1"/>
      <name val="Calibri Light"/>
      <family val="2"/>
    </font>
    <font>
      <b/>
      <sz val="11"/>
      <color theme="1"/>
      <name val="Calibri Light"/>
      <family val="2"/>
    </font>
    <font>
      <b/>
      <sz val="11"/>
      <color theme="1"/>
      <name val="Calibri Light"/>
      <family val="1"/>
      <scheme val="major"/>
    </font>
    <font>
      <sz val="11"/>
      <name val="Calibri Light"/>
      <family val="2"/>
      <scheme val="major"/>
    </font>
    <font>
      <b/>
      <sz val="11"/>
      <color indexed="8"/>
      <name val="Calibri Light"/>
      <family val="2"/>
    </font>
    <font>
      <sz val="11"/>
      <color indexed="8"/>
      <name val="Calibri Light"/>
      <family val="2"/>
    </font>
    <font>
      <sz val="11"/>
      <name val="Calibri"/>
      <family val="2"/>
      <scheme val="minor"/>
    </font>
    <font>
      <b/>
      <sz val="12"/>
      <color rgb="FF000000"/>
      <name val="Calibri Light"/>
      <family val="2"/>
    </font>
    <font>
      <sz val="11"/>
      <color rgb="FF0070C0"/>
      <name val="Calibri Light"/>
      <family val="2"/>
      <scheme val="major"/>
    </font>
    <font>
      <sz val="11"/>
      <color rgb="FF0070C0"/>
      <name val="Calibri Light"/>
      <family val="2"/>
    </font>
    <font>
      <sz val="11"/>
      <color theme="4"/>
      <name val="Calibri Light"/>
      <family val="2"/>
    </font>
    <font>
      <b/>
      <sz val="12"/>
      <color rgb="FF0070C0"/>
      <name val="Calibri Light"/>
      <family val="2"/>
      <scheme val="major"/>
    </font>
    <font>
      <b/>
      <sz val="14"/>
      <color theme="1"/>
      <name val="Calibri Light"/>
      <family val="2"/>
      <scheme val="major"/>
    </font>
    <font>
      <b/>
      <sz val="12"/>
      <color rgb="FF0070C0"/>
      <name val="Calibri Light"/>
      <family val="2"/>
    </font>
    <font>
      <b/>
      <sz val="14"/>
      <color rgb="FF000000"/>
      <name val="Calibri Light"/>
      <family val="2"/>
    </font>
    <font>
      <sz val="14"/>
      <color rgb="FF000000"/>
      <name val="Calibri Light"/>
      <family val="2"/>
    </font>
    <font>
      <b/>
      <sz val="11"/>
      <color theme="1"/>
      <name val="Calibri Light"/>
      <family val="2"/>
      <scheme val="major"/>
    </font>
    <font>
      <b/>
      <sz val="11"/>
      <name val="Calibri Light"/>
      <family val="2"/>
      <scheme val="major"/>
    </font>
    <font>
      <sz val="12"/>
      <color rgb="FF000000"/>
      <name val="Calibri Light"/>
      <family val="2"/>
    </font>
    <font>
      <sz val="12"/>
      <color rgb="FF0070C0"/>
      <name val="Calibri Light"/>
      <family val="2"/>
    </font>
    <font>
      <b/>
      <sz val="14"/>
      <color rgb="FF0070C0"/>
      <name val="Calibri Light"/>
      <family val="2"/>
      <scheme val="major"/>
    </font>
    <font>
      <sz val="11"/>
      <color rgb="FF000000"/>
      <name val="Calibri"/>
      <family val="2"/>
      <scheme val="minor"/>
    </font>
    <font>
      <sz val="11"/>
      <color rgb="FF444444"/>
      <name val="Calibri"/>
      <family val="2"/>
      <scheme val="minor"/>
    </font>
    <font>
      <b/>
      <u/>
      <sz val="11"/>
      <color rgb="FF000000"/>
      <name val="Calibri Light"/>
      <family val="2"/>
    </font>
  </fonts>
  <fills count="12">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FFF2CC"/>
        <bgColor rgb="FF000000"/>
      </patternFill>
    </fill>
    <fill>
      <patternFill patternType="solid">
        <fgColor theme="7" tint="0.59999389629810485"/>
        <bgColor rgb="FF000000"/>
      </patternFill>
    </fill>
    <fill>
      <patternFill patternType="solid">
        <fgColor theme="7" tint="0.79998168889431442"/>
        <bgColor rgb="FF000000"/>
      </patternFill>
    </fill>
    <fill>
      <patternFill patternType="solid">
        <fgColor rgb="FFB4C6E7"/>
        <bgColor rgb="FF000000"/>
      </patternFill>
    </fill>
    <fill>
      <patternFill patternType="solid">
        <fgColor theme="4" tint="0.39997558519241921"/>
        <bgColor rgb="FF000000"/>
      </patternFill>
    </fill>
    <fill>
      <patternFill patternType="solid">
        <fgColor theme="4" tint="0.59999389629810485"/>
        <bgColor rgb="FF000000"/>
      </patternFill>
    </fill>
    <fill>
      <patternFill patternType="solid">
        <fgColor rgb="FFC6E0B4"/>
        <bgColor rgb="FF000000"/>
      </patternFill>
    </fill>
    <fill>
      <patternFill patternType="solid">
        <fgColor rgb="FFFFE699"/>
        <bgColor rgb="FF000000"/>
      </patternFill>
    </fill>
  </fills>
  <borders count="6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s>
  <cellStyleXfs count="3">
    <xf numFmtId="0" fontId="0" fillId="0" borderId="0"/>
    <xf numFmtId="9" fontId="1" fillId="0" borderId="0" applyFont="0" applyFill="0" applyBorder="0" applyAlignment="0" applyProtection="0"/>
    <xf numFmtId="0" fontId="2" fillId="2" borderId="0" applyNumberFormat="0" applyBorder="0" applyAlignment="0" applyProtection="0"/>
  </cellStyleXfs>
  <cellXfs count="365">
    <xf numFmtId="0" fontId="0" fillId="0" borderId="0" xfId="0"/>
    <xf numFmtId="0" fontId="4" fillId="0" borderId="0" xfId="0" applyFont="1" applyAlignment="1">
      <alignment wrapText="1"/>
    </xf>
    <xf numFmtId="0" fontId="5" fillId="0" borderId="0" xfId="0" applyFont="1" applyAlignment="1">
      <alignment wrapText="1"/>
    </xf>
    <xf numFmtId="0" fontId="5" fillId="0" borderId="0" xfId="0" applyFont="1" applyAlignment="1">
      <alignment vertical="center" wrapText="1"/>
    </xf>
    <xf numFmtId="0" fontId="4" fillId="0" borderId="0" xfId="0" applyFont="1" applyAlignment="1">
      <alignment vertical="center" wrapText="1"/>
    </xf>
    <xf numFmtId="0" fontId="6" fillId="0" borderId="0" xfId="0" applyFont="1"/>
    <xf numFmtId="0" fontId="3" fillId="4" borderId="12" xfId="0" applyFont="1" applyFill="1" applyBorder="1" applyAlignment="1">
      <alignment horizontal="center" wrapText="1"/>
    </xf>
    <xf numFmtId="0" fontId="4" fillId="0" borderId="12" xfId="0" applyFont="1" applyBorder="1" applyAlignment="1">
      <alignment horizontal="center" wrapText="1"/>
    </xf>
    <xf numFmtId="0" fontId="4" fillId="0" borderId="24" xfId="0" applyFont="1" applyBorder="1" applyAlignment="1">
      <alignment wrapText="1"/>
    </xf>
    <xf numFmtId="0" fontId="5" fillId="0" borderId="0" xfId="0" applyFont="1" applyAlignment="1">
      <alignment horizontal="left" vertical="top" wrapText="1"/>
    </xf>
    <xf numFmtId="0" fontId="3" fillId="4" borderId="34" xfId="0" applyFont="1"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5" borderId="35" xfId="0" applyFont="1" applyFill="1" applyBorder="1" applyAlignment="1">
      <alignment horizontal="center" vertical="center" wrapText="1"/>
    </xf>
    <xf numFmtId="0" fontId="3" fillId="5" borderId="38" xfId="0" applyFont="1" applyFill="1" applyBorder="1" applyAlignment="1">
      <alignment horizontal="center" vertical="center" wrapText="1"/>
    </xf>
    <xf numFmtId="0" fontId="3" fillId="6" borderId="37" xfId="0" applyFont="1" applyFill="1" applyBorder="1" applyAlignment="1">
      <alignment horizontal="center" vertical="center" wrapText="1"/>
    </xf>
    <xf numFmtId="0" fontId="3" fillId="6" borderId="35" xfId="0" applyFont="1" applyFill="1" applyBorder="1" applyAlignment="1">
      <alignment horizontal="center" vertical="center" wrapText="1"/>
    </xf>
    <xf numFmtId="0" fontId="3" fillId="6" borderId="38" xfId="0" applyFont="1" applyFill="1" applyBorder="1" applyAlignment="1">
      <alignment horizontal="center" vertical="center" wrapText="1"/>
    </xf>
    <xf numFmtId="0" fontId="3" fillId="7" borderId="37" xfId="0" applyFont="1" applyFill="1" applyBorder="1" applyAlignment="1">
      <alignment horizontal="center" vertical="center" wrapText="1"/>
    </xf>
    <xf numFmtId="0" fontId="3" fillId="7" borderId="35" xfId="0" applyFont="1" applyFill="1" applyBorder="1" applyAlignment="1">
      <alignment horizontal="center" vertical="center" wrapText="1"/>
    </xf>
    <xf numFmtId="0" fontId="3" fillId="7" borderId="38" xfId="0" applyFont="1" applyFill="1" applyBorder="1" applyAlignment="1">
      <alignment horizontal="center" vertical="center" wrapText="1"/>
    </xf>
    <xf numFmtId="0" fontId="3" fillId="8" borderId="34" xfId="0" applyFont="1" applyFill="1" applyBorder="1" applyAlignment="1">
      <alignment horizontal="center" vertical="center" wrapText="1"/>
    </xf>
    <xf numFmtId="0" fontId="3" fillId="8" borderId="35" xfId="0" applyFont="1" applyFill="1" applyBorder="1" applyAlignment="1">
      <alignment horizontal="center" vertical="center" wrapText="1"/>
    </xf>
    <xf numFmtId="0" fontId="3" fillId="8" borderId="38" xfId="0" applyFont="1" applyFill="1" applyBorder="1" applyAlignment="1">
      <alignment horizontal="center" vertical="center" wrapText="1"/>
    </xf>
    <xf numFmtId="0" fontId="16" fillId="0" borderId="24" xfId="0" applyFont="1" applyBorder="1" applyAlignment="1">
      <alignment wrapText="1"/>
    </xf>
    <xf numFmtId="0" fontId="17" fillId="0" borderId="0" xfId="0" applyFont="1" applyAlignment="1">
      <alignment wrapText="1"/>
    </xf>
    <xf numFmtId="0" fontId="18" fillId="0" borderId="31" xfId="0" applyFont="1" applyBorder="1" applyAlignment="1">
      <alignment horizontal="center" vertical="center" wrapText="1"/>
    </xf>
    <xf numFmtId="0" fontId="18" fillId="0" borderId="31" xfId="0" applyFont="1" applyBorder="1" applyAlignment="1">
      <alignment horizontal="left" vertical="center" wrapText="1"/>
    </xf>
    <xf numFmtId="0" fontId="19" fillId="0" borderId="12" xfId="0" applyFont="1" applyBorder="1" applyAlignment="1">
      <alignment horizontal="center" vertical="center" wrapText="1"/>
    </xf>
    <xf numFmtId="0" fontId="18" fillId="0" borderId="50" xfId="0" applyFont="1" applyBorder="1" applyAlignment="1">
      <alignment horizontal="center" vertical="center" wrapText="1"/>
    </xf>
    <xf numFmtId="0" fontId="18" fillId="0" borderId="42" xfId="0" applyFont="1" applyBorder="1" applyAlignment="1">
      <alignment horizontal="left" vertical="center" wrapText="1"/>
    </xf>
    <xf numFmtId="0" fontId="18" fillId="0" borderId="8" xfId="0" applyFont="1" applyBorder="1" applyAlignment="1">
      <alignment horizontal="left" vertical="center" wrapText="1"/>
    </xf>
    <xf numFmtId="0" fontId="18" fillId="0" borderId="6" xfId="0" applyFont="1" applyBorder="1" applyAlignment="1">
      <alignment horizontal="left" vertical="center" wrapText="1"/>
    </xf>
    <xf numFmtId="0" fontId="18" fillId="0" borderId="32" xfId="0" applyFont="1" applyBorder="1" applyAlignment="1">
      <alignment horizontal="left" vertical="center" wrapText="1"/>
    </xf>
    <xf numFmtId="0" fontId="18" fillId="0" borderId="3" xfId="0" applyFont="1" applyBorder="1" applyAlignment="1">
      <alignment horizontal="center" vertical="center" wrapText="1"/>
    </xf>
    <xf numFmtId="0" fontId="20" fillId="0" borderId="0" xfId="0" applyFont="1" applyAlignment="1">
      <alignment wrapText="1"/>
    </xf>
    <xf numFmtId="0" fontId="18" fillId="0" borderId="12" xfId="0" applyFont="1" applyBorder="1" applyAlignment="1">
      <alignment horizontal="center" vertical="center" wrapText="1"/>
    </xf>
    <xf numFmtId="0" fontId="18" fillId="0" borderId="12" xfId="0" applyFont="1" applyBorder="1" applyAlignment="1">
      <alignment horizontal="left" vertical="center" wrapText="1"/>
    </xf>
    <xf numFmtId="0" fontId="18" fillId="0" borderId="41" xfId="0" applyFont="1" applyBorder="1" applyAlignment="1">
      <alignment horizontal="left" vertical="center" wrapText="1"/>
    </xf>
    <xf numFmtId="0" fontId="18" fillId="0" borderId="11" xfId="0" applyFont="1" applyBorder="1" applyAlignment="1">
      <alignment horizontal="left" vertical="center" wrapText="1"/>
    </xf>
    <xf numFmtId="0" fontId="21" fillId="0" borderId="0" xfId="0" applyFont="1" applyAlignment="1">
      <alignment wrapText="1"/>
    </xf>
    <xf numFmtId="0" fontId="18" fillId="0" borderId="38" xfId="0" applyFont="1" applyBorder="1" applyAlignment="1">
      <alignment horizontal="left" vertical="center" wrapText="1"/>
    </xf>
    <xf numFmtId="0" fontId="22" fillId="0" borderId="24" xfId="0" applyFont="1" applyBorder="1" applyAlignment="1">
      <alignment wrapText="1"/>
    </xf>
    <xf numFmtId="0" fontId="23" fillId="0" borderId="24" xfId="0" applyFont="1" applyBorder="1" applyAlignment="1">
      <alignment vertical="center" wrapText="1"/>
    </xf>
    <xf numFmtId="0" fontId="4" fillId="0" borderId="0" xfId="0" applyFont="1" applyAlignment="1">
      <alignment horizontal="center" wrapText="1"/>
    </xf>
    <xf numFmtId="2" fontId="4" fillId="0" borderId="0" xfId="0" applyNumberFormat="1" applyFont="1" applyAlignment="1">
      <alignment wrapText="1"/>
    </xf>
    <xf numFmtId="0" fontId="16" fillId="4" borderId="47" xfId="0" applyFont="1" applyFill="1" applyBorder="1" applyAlignment="1">
      <alignment wrapText="1"/>
    </xf>
    <xf numFmtId="0" fontId="16" fillId="4" borderId="45" xfId="0" applyFont="1" applyFill="1" applyBorder="1" applyAlignment="1">
      <alignment wrapText="1"/>
    </xf>
    <xf numFmtId="0" fontId="16" fillId="4" borderId="48" xfId="0" applyFont="1" applyFill="1" applyBorder="1" applyAlignment="1">
      <alignment wrapText="1"/>
    </xf>
    <xf numFmtId="0" fontId="23" fillId="0" borderId="13" xfId="0" applyFont="1" applyBorder="1" applyAlignment="1">
      <alignment wrapText="1"/>
    </xf>
    <xf numFmtId="0" fontId="23" fillId="0" borderId="17" xfId="0" applyFont="1" applyBorder="1" applyAlignment="1">
      <alignment wrapText="1"/>
    </xf>
    <xf numFmtId="0" fontId="23" fillId="0" borderId="19" xfId="0" applyFont="1" applyBorder="1" applyAlignment="1">
      <alignment wrapText="1"/>
    </xf>
    <xf numFmtId="0" fontId="22" fillId="4" borderId="47" xfId="0" applyFont="1" applyFill="1" applyBorder="1" applyAlignment="1">
      <alignment wrapText="1"/>
    </xf>
    <xf numFmtId="0" fontId="22" fillId="4" borderId="45" xfId="0" applyFont="1" applyFill="1" applyBorder="1" applyAlignment="1">
      <alignment wrapText="1"/>
    </xf>
    <xf numFmtId="0" fontId="22" fillId="4" borderId="48" xfId="0" applyFont="1" applyFill="1" applyBorder="1" applyAlignment="1">
      <alignment wrapText="1"/>
    </xf>
    <xf numFmtId="0" fontId="4" fillId="3" borderId="40" xfId="0" applyFont="1" applyFill="1" applyBorder="1" applyAlignment="1">
      <alignment horizontal="center" vertical="center" wrapText="1"/>
    </xf>
    <xf numFmtId="0" fontId="4" fillId="3" borderId="31" xfId="0" applyFont="1" applyFill="1" applyBorder="1" applyAlignment="1">
      <alignment horizontal="left" vertical="center" wrapText="1"/>
    </xf>
    <xf numFmtId="9" fontId="4" fillId="3" borderId="31" xfId="0" applyNumberFormat="1" applyFont="1" applyFill="1" applyBorder="1" applyAlignment="1">
      <alignment horizontal="center" vertical="center" wrapText="1"/>
    </xf>
    <xf numFmtId="0" fontId="4" fillId="3" borderId="31" xfId="0" applyFont="1" applyFill="1" applyBorder="1" applyAlignment="1">
      <alignment horizontal="center" vertical="center" wrapText="1"/>
    </xf>
    <xf numFmtId="0" fontId="7" fillId="3" borderId="12" xfId="0" applyFont="1" applyFill="1" applyBorder="1" applyAlignment="1">
      <alignment horizontal="left" vertical="center" wrapText="1"/>
    </xf>
    <xf numFmtId="0" fontId="4" fillId="3" borderId="12" xfId="0" applyFont="1" applyFill="1" applyBorder="1" applyAlignment="1">
      <alignment horizontal="center" vertical="center" wrapText="1"/>
    </xf>
    <xf numFmtId="0" fontId="4" fillId="3" borderId="12" xfId="0" applyFont="1" applyFill="1" applyBorder="1" applyAlignment="1">
      <alignment horizontal="left" vertical="center" wrapText="1"/>
    </xf>
    <xf numFmtId="0" fontId="4" fillId="3" borderId="12" xfId="0" applyFont="1" applyFill="1" applyBorder="1" applyAlignment="1">
      <alignment horizontal="left" vertical="top" wrapText="1"/>
    </xf>
    <xf numFmtId="10" fontId="4" fillId="3" borderId="12" xfId="0" applyNumberFormat="1" applyFont="1" applyFill="1" applyBorder="1" applyAlignment="1">
      <alignment horizontal="center" vertical="center" wrapText="1"/>
    </xf>
    <xf numFmtId="9" fontId="4" fillId="3" borderId="12" xfId="1" applyFont="1" applyFill="1" applyBorder="1" applyAlignment="1">
      <alignment horizontal="center" vertical="center" wrapText="1"/>
    </xf>
    <xf numFmtId="0" fontId="4" fillId="3" borderId="41"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4" fillId="3" borderId="53" xfId="0" applyFont="1" applyFill="1" applyBorder="1" applyAlignment="1">
      <alignment horizontal="left" vertical="center" wrapText="1"/>
    </xf>
    <xf numFmtId="0" fontId="4" fillId="3" borderId="42" xfId="0" applyFont="1" applyFill="1" applyBorder="1" applyAlignment="1">
      <alignment horizontal="left" vertical="center" wrapText="1"/>
    </xf>
    <xf numFmtId="9" fontId="4" fillId="3" borderId="8" xfId="0" applyNumberFormat="1" applyFont="1" applyFill="1" applyBorder="1" applyAlignment="1">
      <alignment horizontal="center" vertical="center" wrapText="1"/>
    </xf>
    <xf numFmtId="9" fontId="4" fillId="3" borderId="31" xfId="1" applyFont="1" applyFill="1" applyBorder="1" applyAlignment="1">
      <alignment horizontal="center" vertical="center" wrapText="1"/>
    </xf>
    <xf numFmtId="0" fontId="5" fillId="3" borderId="0" xfId="0" applyFont="1" applyFill="1" applyAlignment="1">
      <alignment horizontal="left" vertical="top" wrapText="1"/>
    </xf>
    <xf numFmtId="0" fontId="4" fillId="3" borderId="43" xfId="0" applyFont="1" applyFill="1" applyBorder="1" applyAlignment="1">
      <alignment horizontal="center" vertical="center" wrapText="1"/>
    </xf>
    <xf numFmtId="0" fontId="9" fillId="3" borderId="12" xfId="0" applyFont="1" applyFill="1" applyBorder="1" applyAlignment="1" applyProtection="1">
      <alignment horizontal="left" vertical="center" wrapText="1"/>
      <protection hidden="1"/>
    </xf>
    <xf numFmtId="9" fontId="9" fillId="3" borderId="12" xfId="0" applyNumberFormat="1" applyFont="1" applyFill="1" applyBorder="1" applyAlignment="1" applyProtection="1">
      <alignment horizontal="center" vertical="center" wrapText="1"/>
      <protection hidden="1"/>
    </xf>
    <xf numFmtId="0" fontId="9" fillId="3" borderId="12" xfId="0" applyFont="1" applyFill="1" applyBorder="1" applyAlignment="1" applyProtection="1">
      <alignment horizontal="center" vertical="center" wrapText="1"/>
      <protection hidden="1"/>
    </xf>
    <xf numFmtId="9" fontId="9" fillId="3" borderId="12" xfId="0" applyNumberFormat="1" applyFont="1" applyFill="1" applyBorder="1" applyAlignment="1">
      <alignment horizontal="center" vertical="center" wrapText="1"/>
    </xf>
    <xf numFmtId="9" fontId="9" fillId="3" borderId="12" xfId="1" applyFont="1" applyFill="1" applyBorder="1" applyAlignment="1">
      <alignment horizontal="center" vertical="center" wrapText="1"/>
    </xf>
    <xf numFmtId="9" fontId="4" fillId="3" borderId="12" xfId="0" applyNumberFormat="1" applyFont="1" applyFill="1" applyBorder="1" applyAlignment="1">
      <alignment horizontal="center" vertical="center" wrapText="1"/>
    </xf>
    <xf numFmtId="0" fontId="9" fillId="3" borderId="41" xfId="0" applyFont="1" applyFill="1" applyBorder="1" applyAlignment="1" applyProtection="1">
      <alignment horizontal="left" vertical="center" wrapText="1"/>
      <protection hidden="1"/>
    </xf>
    <xf numFmtId="0" fontId="9" fillId="3" borderId="11" xfId="0" applyFont="1" applyFill="1" applyBorder="1" applyAlignment="1" applyProtection="1">
      <alignment horizontal="left" vertical="center" wrapText="1"/>
      <protection hidden="1"/>
    </xf>
    <xf numFmtId="0" fontId="9" fillId="3" borderId="12" xfId="0" applyFont="1" applyFill="1" applyBorder="1" applyAlignment="1">
      <alignment horizontal="left" vertical="center" wrapText="1"/>
    </xf>
    <xf numFmtId="10" fontId="9" fillId="3" borderId="12" xfId="0" applyNumberFormat="1" applyFont="1" applyFill="1" applyBorder="1" applyAlignment="1" applyProtection="1">
      <alignment horizontal="center" vertical="center" wrapText="1"/>
      <protection hidden="1"/>
    </xf>
    <xf numFmtId="0" fontId="7" fillId="3" borderId="41" xfId="0" applyFont="1" applyFill="1" applyBorder="1" applyAlignment="1" applyProtection="1">
      <alignment horizontal="left" vertical="center" wrapText="1"/>
      <protection hidden="1"/>
    </xf>
    <xf numFmtId="0" fontId="7" fillId="3" borderId="12" xfId="0" applyFont="1" applyFill="1" applyBorder="1" applyAlignment="1" applyProtection="1">
      <alignment horizontal="left" vertical="center" wrapText="1"/>
      <protection hidden="1"/>
    </xf>
    <xf numFmtId="0" fontId="7" fillId="3" borderId="11" xfId="0" applyFont="1" applyFill="1" applyBorder="1" applyAlignment="1" applyProtection="1">
      <alignment horizontal="left" vertical="center" wrapText="1"/>
      <protection hidden="1"/>
    </xf>
    <xf numFmtId="0" fontId="5" fillId="3" borderId="12" xfId="0" applyFont="1" applyFill="1" applyBorder="1" applyAlignment="1" applyProtection="1">
      <alignment horizontal="left" vertical="center" wrapText="1"/>
      <protection hidden="1"/>
    </xf>
    <xf numFmtId="0" fontId="5" fillId="3" borderId="12" xfId="0" applyFont="1" applyFill="1" applyBorder="1" applyAlignment="1" applyProtection="1">
      <alignment horizontal="center" vertical="center" wrapText="1"/>
      <protection hidden="1"/>
    </xf>
    <xf numFmtId="1" fontId="4" fillId="3" borderId="12" xfId="0" applyNumberFormat="1" applyFont="1" applyFill="1" applyBorder="1" applyAlignment="1">
      <alignment horizontal="center" vertical="center" wrapText="1"/>
    </xf>
    <xf numFmtId="0" fontId="5" fillId="3" borderId="41" xfId="0" applyFont="1" applyFill="1" applyBorder="1" applyAlignment="1" applyProtection="1">
      <alignment horizontal="left" vertical="center" wrapText="1"/>
      <protection hidden="1"/>
    </xf>
    <xf numFmtId="0" fontId="12" fillId="3" borderId="11" xfId="0" applyFont="1" applyFill="1" applyBorder="1" applyAlignment="1" applyProtection="1">
      <alignment horizontal="left" vertical="center" wrapText="1"/>
      <protection hidden="1"/>
    </xf>
    <xf numFmtId="0" fontId="5" fillId="3" borderId="12" xfId="0" applyFont="1" applyFill="1" applyBorder="1" applyAlignment="1">
      <alignment horizontal="left" vertical="center" wrapText="1"/>
    </xf>
    <xf numFmtId="0" fontId="12" fillId="3" borderId="41" xfId="0" applyFont="1" applyFill="1" applyBorder="1" applyAlignment="1" applyProtection="1">
      <alignment horizontal="left" vertical="center" wrapText="1"/>
      <protection hidden="1"/>
    </xf>
    <xf numFmtId="1" fontId="4" fillId="3" borderId="8" xfId="0" applyNumberFormat="1" applyFont="1" applyFill="1" applyBorder="1" applyAlignment="1">
      <alignment horizontal="center" vertical="center" wrapText="1"/>
    </xf>
    <xf numFmtId="0" fontId="15" fillId="3" borderId="11" xfId="2" applyFont="1" applyFill="1" applyBorder="1" applyAlignment="1" applyProtection="1">
      <alignment horizontal="left" vertical="center" wrapText="1"/>
      <protection hidden="1"/>
    </xf>
    <xf numFmtId="0" fontId="12" fillId="3" borderId="38" xfId="0" applyFont="1" applyFill="1" applyBorder="1" applyAlignment="1" applyProtection="1">
      <alignment horizontal="left" vertical="center" wrapText="1"/>
      <protection hidden="1"/>
    </xf>
    <xf numFmtId="9" fontId="18" fillId="0" borderId="31" xfId="0" applyNumberFormat="1" applyFont="1" applyBorder="1" applyAlignment="1">
      <alignment horizontal="left" vertical="center" wrapText="1"/>
    </xf>
    <xf numFmtId="9" fontId="18" fillId="0" borderId="50" xfId="1" applyFont="1" applyBorder="1" applyAlignment="1">
      <alignment horizontal="center" vertical="center" wrapText="1"/>
    </xf>
    <xf numFmtId="9" fontId="18" fillId="0" borderId="1" xfId="1" applyFont="1" applyBorder="1" applyAlignment="1">
      <alignment horizontal="center" vertical="center" wrapText="1"/>
    </xf>
    <xf numFmtId="9" fontId="18" fillId="0" borderId="3" xfId="0" applyNumberFormat="1" applyFont="1" applyBorder="1" applyAlignment="1">
      <alignment horizontal="center" vertical="center" wrapText="1"/>
    </xf>
    <xf numFmtId="164" fontId="18" fillId="0" borderId="3" xfId="1" applyNumberFormat="1" applyFont="1" applyBorder="1" applyAlignment="1">
      <alignment horizontal="center" vertical="center" wrapText="1"/>
    </xf>
    <xf numFmtId="9" fontId="18" fillId="0" borderId="3" xfId="1" applyFont="1" applyBorder="1" applyAlignment="1">
      <alignment horizontal="center" vertical="center" wrapText="1"/>
    </xf>
    <xf numFmtId="0" fontId="18" fillId="0" borderId="51" xfId="0" applyFont="1" applyBorder="1" applyAlignment="1">
      <alignment horizontal="left" vertical="center" wrapText="1"/>
    </xf>
    <xf numFmtId="0" fontId="7" fillId="3" borderId="43"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12" fillId="3" borderId="12" xfId="0" applyFont="1" applyFill="1" applyBorder="1" applyAlignment="1" applyProtection="1">
      <alignment horizontal="left" vertical="center" wrapText="1"/>
      <protection hidden="1"/>
    </xf>
    <xf numFmtId="0" fontId="7" fillId="3" borderId="12" xfId="0" applyFont="1" applyFill="1" applyBorder="1" applyAlignment="1" applyProtection="1">
      <alignment horizontal="center" vertical="center" wrapText="1"/>
      <protection hidden="1"/>
    </xf>
    <xf numFmtId="0" fontId="12" fillId="3" borderId="35" xfId="0" applyFont="1" applyFill="1" applyBorder="1" applyAlignment="1" applyProtection="1">
      <alignment horizontal="left" vertical="center" wrapText="1"/>
      <protection hidden="1"/>
    </xf>
    <xf numFmtId="0" fontId="7" fillId="3" borderId="35" xfId="0" applyFont="1" applyFill="1" applyBorder="1" applyAlignment="1">
      <alignment horizontal="center" vertical="center" wrapText="1"/>
    </xf>
    <xf numFmtId="0" fontId="12" fillId="3" borderId="35" xfId="0" applyFont="1" applyFill="1" applyBorder="1" applyAlignment="1" applyProtection="1">
      <alignment horizontal="center" vertical="center" wrapText="1"/>
      <protection hidden="1"/>
    </xf>
    <xf numFmtId="1" fontId="7" fillId="3" borderId="12" xfId="0" applyNumberFormat="1" applyFont="1" applyFill="1" applyBorder="1" applyAlignment="1">
      <alignment horizontal="center" vertical="center" wrapText="1"/>
    </xf>
    <xf numFmtId="0" fontId="7" fillId="3" borderId="38" xfId="0" applyFont="1" applyFill="1" applyBorder="1" applyAlignment="1">
      <alignment horizontal="left" vertical="center" wrapText="1"/>
    </xf>
    <xf numFmtId="1" fontId="7" fillId="3" borderId="8" xfId="0" applyNumberFormat="1" applyFont="1" applyFill="1" applyBorder="1" applyAlignment="1">
      <alignment horizontal="center" vertical="center" wrapText="1"/>
    </xf>
    <xf numFmtId="0" fontId="12" fillId="3" borderId="0" xfId="0" applyFont="1" applyFill="1" applyAlignment="1">
      <alignment horizontal="left" vertical="top" wrapText="1"/>
    </xf>
    <xf numFmtId="0" fontId="4" fillId="0" borderId="12" xfId="0" applyFont="1" applyBorder="1" applyAlignment="1">
      <alignment horizontal="center" vertical="center" wrapText="1"/>
    </xf>
    <xf numFmtId="9" fontId="18" fillId="0" borderId="50" xfId="0" applyNumberFormat="1" applyFont="1" applyBorder="1" applyAlignment="1">
      <alignment horizontal="center" vertical="center"/>
    </xf>
    <xf numFmtId="0" fontId="4" fillId="0" borderId="0" xfId="0" applyFont="1" applyAlignment="1">
      <alignment horizontal="justify" vertical="center" wrapText="1"/>
    </xf>
    <xf numFmtId="0" fontId="4" fillId="0" borderId="0" xfId="0" applyFont="1" applyAlignment="1">
      <alignment horizontal="justify" wrapText="1"/>
    </xf>
    <xf numFmtId="0" fontId="4" fillId="3" borderId="31" xfId="0" applyFont="1" applyFill="1" applyBorder="1" applyAlignment="1">
      <alignment horizontal="justify" vertical="center" wrapText="1"/>
    </xf>
    <xf numFmtId="0" fontId="4" fillId="3" borderId="12" xfId="0" applyFont="1" applyFill="1" applyBorder="1" applyAlignment="1">
      <alignment horizontal="justify" vertical="center" wrapText="1"/>
    </xf>
    <xf numFmtId="0" fontId="7" fillId="3" borderId="12" xfId="0" applyFont="1" applyFill="1" applyBorder="1" applyAlignment="1">
      <alignment horizontal="justify" vertical="center" wrapText="1"/>
    </xf>
    <xf numFmtId="0" fontId="18" fillId="0" borderId="50" xfId="0" applyFont="1" applyBorder="1" applyAlignment="1">
      <alignment horizontal="justify" vertical="center" wrapText="1"/>
    </xf>
    <xf numFmtId="0" fontId="5" fillId="0" borderId="0" xfId="0" applyFont="1" applyAlignment="1">
      <alignment horizontal="justify" wrapText="1"/>
    </xf>
    <xf numFmtId="0" fontId="4" fillId="3" borderId="32" xfId="0" applyFont="1" applyFill="1" applyBorder="1" applyAlignment="1">
      <alignment horizontal="justify" vertical="center" wrapText="1"/>
    </xf>
    <xf numFmtId="0" fontId="4" fillId="3" borderId="41" xfId="0" applyFont="1" applyFill="1" applyBorder="1" applyAlignment="1">
      <alignment horizontal="justify" vertical="center" wrapText="1"/>
    </xf>
    <xf numFmtId="0" fontId="7" fillId="3" borderId="41" xfId="0" applyFont="1" applyFill="1" applyBorder="1" applyAlignment="1">
      <alignment horizontal="justify" vertical="center" wrapText="1"/>
    </xf>
    <xf numFmtId="0" fontId="18" fillId="0" borderId="51" xfId="0" applyFont="1" applyBorder="1" applyAlignment="1">
      <alignment horizontal="justify" vertical="center" wrapText="1"/>
    </xf>
    <xf numFmtId="0" fontId="24" fillId="11" borderId="39" xfId="0" applyFont="1" applyFill="1" applyBorder="1" applyAlignment="1">
      <alignment horizontal="justify" vertical="center" wrapText="1"/>
    </xf>
    <xf numFmtId="10" fontId="4" fillId="3" borderId="12" xfId="1" applyNumberFormat="1" applyFont="1" applyFill="1" applyBorder="1" applyAlignment="1">
      <alignment horizontal="center" vertical="center" wrapText="1"/>
    </xf>
    <xf numFmtId="10" fontId="4" fillId="3" borderId="31" xfId="0" applyNumberFormat="1" applyFont="1" applyFill="1" applyBorder="1" applyAlignment="1">
      <alignment horizontal="center" vertical="center" wrapText="1"/>
    </xf>
    <xf numFmtId="10" fontId="16" fillId="4" borderId="49" xfId="0" applyNumberFormat="1" applyFont="1" applyFill="1" applyBorder="1" applyAlignment="1">
      <alignment horizontal="center" wrapText="1"/>
    </xf>
    <xf numFmtId="10" fontId="22" fillId="4" borderId="49" xfId="0" applyNumberFormat="1" applyFont="1" applyFill="1" applyBorder="1" applyAlignment="1">
      <alignment horizontal="center" wrapText="1"/>
    </xf>
    <xf numFmtId="10" fontId="23" fillId="11" borderId="45" xfId="1" applyNumberFormat="1" applyFont="1" applyFill="1" applyBorder="1" applyAlignment="1">
      <alignment horizontal="center" vertical="center" wrapText="1"/>
    </xf>
    <xf numFmtId="9" fontId="18" fillId="0" borderId="50" xfId="0" applyNumberFormat="1" applyFont="1" applyBorder="1" applyAlignment="1">
      <alignment horizontal="center" vertical="center" wrapText="1"/>
    </xf>
    <xf numFmtId="9" fontId="18" fillId="0" borderId="50" xfId="1" applyFont="1" applyFill="1" applyBorder="1" applyAlignment="1">
      <alignment horizontal="center" vertical="center" wrapText="1"/>
    </xf>
    <xf numFmtId="9" fontId="18" fillId="0" borderId="1" xfId="1" applyFont="1" applyFill="1" applyBorder="1" applyAlignment="1">
      <alignment horizontal="center" vertical="center" wrapText="1"/>
    </xf>
    <xf numFmtId="164" fontId="18" fillId="0" borderId="3" xfId="1" applyNumberFormat="1" applyFont="1" applyFill="1" applyBorder="1" applyAlignment="1">
      <alignment horizontal="center" vertical="center" wrapText="1"/>
    </xf>
    <xf numFmtId="0" fontId="29" fillId="0" borderId="0" xfId="0" applyFont="1" applyAlignment="1">
      <alignment wrapText="1"/>
    </xf>
    <xf numFmtId="10" fontId="18" fillId="0" borderId="50" xfId="0" applyNumberFormat="1" applyFont="1" applyBorder="1" applyAlignment="1">
      <alignment horizontal="center" vertical="center" wrapText="1"/>
    </xf>
    <xf numFmtId="10" fontId="4" fillId="3" borderId="31" xfId="1" applyNumberFormat="1" applyFont="1" applyFill="1" applyBorder="1" applyAlignment="1">
      <alignment horizontal="center" vertical="center" wrapText="1"/>
    </xf>
    <xf numFmtId="0" fontId="18" fillId="0" borderId="50" xfId="0" applyFont="1" applyBorder="1" applyAlignment="1">
      <alignment horizontal="left" vertical="center" wrapText="1"/>
    </xf>
    <xf numFmtId="10" fontId="18" fillId="0" borderId="50" xfId="0" applyNumberFormat="1" applyFont="1" applyBorder="1" applyAlignment="1">
      <alignment horizontal="center" vertical="center"/>
    </xf>
    <xf numFmtId="10" fontId="18" fillId="3" borderId="12" xfId="1" applyNumberFormat="1" applyFont="1" applyFill="1" applyBorder="1" applyAlignment="1">
      <alignment horizontal="center" vertical="center" wrapText="1"/>
    </xf>
    <xf numFmtId="0" fontId="4" fillId="0" borderId="12" xfId="0" applyFont="1" applyBorder="1" applyAlignment="1">
      <alignment horizontal="justify" vertical="center" wrapText="1"/>
    </xf>
    <xf numFmtId="9" fontId="18" fillId="0" borderId="12" xfId="0" applyNumberFormat="1" applyFont="1" applyBorder="1" applyAlignment="1">
      <alignment horizontal="center" vertical="center"/>
    </xf>
    <xf numFmtId="0" fontId="31" fillId="0" borderId="12" xfId="0" applyFont="1" applyBorder="1" applyAlignment="1">
      <alignment horizontal="justify" vertical="center" wrapText="1"/>
    </xf>
    <xf numFmtId="0" fontId="18" fillId="0" borderId="1" xfId="0" applyFont="1" applyBorder="1" applyAlignment="1">
      <alignment horizontal="justify" vertical="center" wrapText="1"/>
    </xf>
    <xf numFmtId="0" fontId="18" fillId="0" borderId="1" xfId="0" applyFont="1" applyBorder="1" applyAlignment="1">
      <alignment horizontal="center" vertical="center" wrapText="1"/>
    </xf>
    <xf numFmtId="10" fontId="18" fillId="0" borderId="12" xfId="1" applyNumberFormat="1" applyFont="1" applyBorder="1" applyAlignment="1">
      <alignment horizontal="center" vertical="center" wrapText="1"/>
    </xf>
    <xf numFmtId="0" fontId="18" fillId="0" borderId="12" xfId="0" applyFont="1" applyBorder="1" applyAlignment="1">
      <alignment horizontal="justify" vertical="center" wrapText="1"/>
    </xf>
    <xf numFmtId="10" fontId="18" fillId="0" borderId="12" xfId="0" applyNumberFormat="1" applyFont="1" applyBorder="1" applyAlignment="1">
      <alignment horizontal="center" vertical="center" wrapText="1"/>
    </xf>
    <xf numFmtId="9" fontId="18" fillId="0" borderId="12" xfId="0" applyNumberFormat="1" applyFont="1" applyBorder="1" applyAlignment="1">
      <alignment horizontal="center" vertical="center" wrapText="1"/>
    </xf>
    <xf numFmtId="0" fontId="18" fillId="0" borderId="58" xfId="0" applyFont="1" applyBorder="1" applyAlignment="1">
      <alignment horizontal="center" vertical="center" wrapText="1"/>
    </xf>
    <xf numFmtId="9" fontId="18" fillId="0" borderId="53" xfId="0" applyNumberFormat="1" applyFont="1" applyBorder="1" applyAlignment="1">
      <alignment horizontal="center" vertical="center"/>
    </xf>
    <xf numFmtId="9" fontId="18" fillId="0" borderId="43" xfId="1" applyFont="1" applyFill="1" applyBorder="1" applyAlignment="1">
      <alignment horizontal="center" vertical="center" wrapText="1"/>
    </xf>
    <xf numFmtId="0" fontId="18" fillId="0" borderId="41" xfId="0" applyFont="1" applyBorder="1" applyAlignment="1">
      <alignment horizontal="justify" vertical="center" wrapText="1"/>
    </xf>
    <xf numFmtId="9" fontId="18" fillId="0" borderId="43" xfId="1" applyFont="1" applyBorder="1" applyAlignment="1">
      <alignment horizontal="center" vertical="center" wrapText="1"/>
    </xf>
    <xf numFmtId="0" fontId="18" fillId="0" borderId="43" xfId="0" applyFont="1" applyBorder="1" applyAlignment="1">
      <alignment horizontal="center" vertical="center" wrapText="1"/>
    </xf>
    <xf numFmtId="9" fontId="18" fillId="0" borderId="34" xfId="1" applyFont="1" applyBorder="1" applyAlignment="1">
      <alignment horizontal="center" vertical="center" wrapText="1"/>
    </xf>
    <xf numFmtId="10" fontId="18" fillId="0" borderId="35" xfId="0" applyNumberFormat="1" applyFont="1" applyBorder="1" applyAlignment="1">
      <alignment horizontal="center" vertical="center" wrapText="1"/>
    </xf>
    <xf numFmtId="0" fontId="18" fillId="0" borderId="35" xfId="0" applyFont="1" applyBorder="1" applyAlignment="1">
      <alignment horizontal="justify" vertical="center" wrapText="1"/>
    </xf>
    <xf numFmtId="0" fontId="18" fillId="0" borderId="38" xfId="0" applyFont="1" applyBorder="1" applyAlignment="1">
      <alignment horizontal="justify" vertical="center" wrapText="1"/>
    </xf>
    <xf numFmtId="0" fontId="4" fillId="3" borderId="9" xfId="0" applyFont="1" applyFill="1" applyBorder="1" applyAlignment="1">
      <alignment horizontal="center" vertical="center" wrapText="1"/>
    </xf>
    <xf numFmtId="0" fontId="4" fillId="3" borderId="0" xfId="0" applyFont="1" applyFill="1" applyAlignment="1">
      <alignment horizontal="left" vertical="top" wrapText="1"/>
    </xf>
    <xf numFmtId="0" fontId="7" fillId="3" borderId="0" xfId="0" applyFont="1" applyFill="1" applyAlignment="1">
      <alignment horizontal="left" vertical="top" wrapText="1"/>
    </xf>
    <xf numFmtId="0" fontId="3" fillId="10" borderId="3" xfId="0" applyFont="1" applyFill="1" applyBorder="1" applyAlignment="1">
      <alignment horizontal="center" vertical="center" wrapText="1"/>
    </xf>
    <xf numFmtId="0" fontId="3" fillId="10" borderId="50" xfId="0" applyFont="1" applyFill="1" applyBorder="1" applyAlignment="1">
      <alignment horizontal="center" vertical="center" wrapText="1"/>
    </xf>
    <xf numFmtId="0" fontId="3" fillId="10" borderId="51" xfId="0" applyFont="1" applyFill="1" applyBorder="1" applyAlignment="1">
      <alignment horizontal="center" vertical="center" wrapText="1"/>
    </xf>
    <xf numFmtId="1" fontId="4" fillId="3" borderId="12" xfId="1" applyNumberFormat="1" applyFont="1" applyFill="1" applyBorder="1" applyAlignment="1">
      <alignment horizontal="center" vertical="center" wrapText="1"/>
    </xf>
    <xf numFmtId="9" fontId="4" fillId="3" borderId="58" xfId="0" applyNumberFormat="1" applyFont="1" applyFill="1" applyBorder="1" applyAlignment="1">
      <alignment horizontal="center" vertical="center" wrapText="1"/>
    </xf>
    <xf numFmtId="10" fontId="4" fillId="3" borderId="53" xfId="0" applyNumberFormat="1" applyFont="1" applyFill="1" applyBorder="1" applyAlignment="1">
      <alignment horizontal="center" vertical="center" wrapText="1"/>
    </xf>
    <xf numFmtId="9" fontId="4" fillId="3" borderId="43" xfId="0" applyNumberFormat="1" applyFont="1" applyFill="1" applyBorder="1" applyAlignment="1">
      <alignment horizontal="center" vertical="center" wrapText="1"/>
    </xf>
    <xf numFmtId="1" fontId="4" fillId="3" borderId="43" xfId="1" applyNumberFormat="1" applyFont="1" applyFill="1" applyBorder="1" applyAlignment="1">
      <alignment horizontal="center" vertical="center" wrapText="1"/>
    </xf>
    <xf numFmtId="1" fontId="7" fillId="3" borderId="34" xfId="1" applyNumberFormat="1" applyFont="1" applyFill="1" applyBorder="1" applyAlignment="1">
      <alignment horizontal="center" vertical="center" wrapText="1"/>
    </xf>
    <xf numFmtId="10" fontId="4" fillId="3" borderId="35" xfId="0" applyNumberFormat="1" applyFont="1" applyFill="1" applyBorder="1" applyAlignment="1">
      <alignment horizontal="center" vertical="center" wrapText="1"/>
    </xf>
    <xf numFmtId="0" fontId="7" fillId="3" borderId="38" xfId="0" applyFont="1" applyFill="1" applyBorder="1" applyAlignment="1">
      <alignment horizontal="justify" vertical="center" wrapText="1"/>
    </xf>
    <xf numFmtId="0" fontId="4" fillId="3" borderId="6" xfId="0" applyFont="1" applyFill="1" applyBorder="1" applyAlignment="1">
      <alignment horizontal="justify" vertical="center" wrapText="1"/>
    </xf>
    <xf numFmtId="0" fontId="4" fillId="0" borderId="6" xfId="0" applyFont="1" applyBorder="1" applyAlignment="1">
      <alignment horizontal="justify" vertical="center" wrapText="1"/>
    </xf>
    <xf numFmtId="0" fontId="3" fillId="9" borderId="52" xfId="0" applyFont="1" applyFill="1" applyBorder="1" applyAlignment="1">
      <alignment horizontal="center" vertical="center" wrapText="1"/>
    </xf>
    <xf numFmtId="0" fontId="3" fillId="9" borderId="50" xfId="0" applyFont="1" applyFill="1" applyBorder="1" applyAlignment="1">
      <alignment horizontal="center" vertical="center" wrapText="1"/>
    </xf>
    <xf numFmtId="0" fontId="3" fillId="9" borderId="51" xfId="0" applyFont="1" applyFill="1" applyBorder="1" applyAlignment="1">
      <alignment horizontal="center" vertical="center" wrapText="1"/>
    </xf>
    <xf numFmtId="0" fontId="30" fillId="0" borderId="12" xfId="0" applyFont="1" applyBorder="1" applyAlignment="1">
      <alignment horizontal="justify" vertical="center" wrapText="1"/>
    </xf>
    <xf numFmtId="9" fontId="4" fillId="3" borderId="53" xfId="1" applyFont="1" applyFill="1" applyBorder="1" applyAlignment="1">
      <alignment horizontal="center" vertical="center" wrapText="1"/>
    </xf>
    <xf numFmtId="0" fontId="4" fillId="3" borderId="53" xfId="0" applyFont="1" applyFill="1" applyBorder="1" applyAlignment="1">
      <alignment horizontal="justify" vertical="center" wrapText="1"/>
    </xf>
    <xf numFmtId="0" fontId="4" fillId="3" borderId="42" xfId="0" applyFont="1" applyFill="1" applyBorder="1" applyAlignment="1">
      <alignment horizontal="justify" vertical="center" wrapText="1"/>
    </xf>
    <xf numFmtId="1" fontId="4" fillId="3" borderId="43" xfId="0" applyNumberFormat="1" applyFont="1" applyFill="1" applyBorder="1" applyAlignment="1">
      <alignment horizontal="center" vertical="center" wrapText="1"/>
    </xf>
    <xf numFmtId="1" fontId="7" fillId="3" borderId="34" xfId="0" applyNumberFormat="1" applyFont="1" applyFill="1" applyBorder="1" applyAlignment="1">
      <alignment horizontal="center" vertical="center" wrapText="1"/>
    </xf>
    <xf numFmtId="1" fontId="7" fillId="3" borderId="35" xfId="0" applyNumberFormat="1" applyFont="1" applyFill="1" applyBorder="1" applyAlignment="1">
      <alignment horizontal="center" vertical="center" wrapText="1"/>
    </xf>
    <xf numFmtId="0" fontId="31" fillId="0" borderId="35" xfId="0" applyFont="1" applyBorder="1" applyAlignment="1">
      <alignment horizontal="justify" vertical="center" wrapText="1"/>
    </xf>
    <xf numFmtId="9" fontId="18" fillId="0" borderId="12" xfId="0" applyNumberFormat="1" applyFont="1" applyBorder="1" applyAlignment="1">
      <alignment horizontal="left" vertical="center"/>
    </xf>
    <xf numFmtId="0" fontId="31" fillId="0" borderId="41" xfId="0" applyFont="1" applyBorder="1" applyAlignment="1">
      <alignment horizontal="justify" vertical="center" wrapText="1"/>
    </xf>
    <xf numFmtId="10" fontId="18" fillId="3" borderId="53" xfId="0" applyNumberFormat="1" applyFont="1" applyFill="1" applyBorder="1" applyAlignment="1">
      <alignment horizontal="center" vertical="center" wrapText="1"/>
    </xf>
    <xf numFmtId="9" fontId="18" fillId="3" borderId="12" xfId="1" applyFont="1" applyFill="1" applyBorder="1" applyAlignment="1">
      <alignment horizontal="center" vertical="center" wrapText="1"/>
    </xf>
    <xf numFmtId="9" fontId="18" fillId="0" borderId="22" xfId="0" applyNumberFormat="1" applyFont="1" applyBorder="1" applyAlignment="1">
      <alignment horizontal="center" vertical="center"/>
    </xf>
    <xf numFmtId="0" fontId="18" fillId="0" borderId="9" xfId="0" applyFont="1" applyBorder="1" applyAlignment="1">
      <alignment horizontal="justify" vertical="center" wrapText="1"/>
    </xf>
    <xf numFmtId="9" fontId="18" fillId="0" borderId="9" xfId="0" applyNumberFormat="1" applyFont="1" applyBorder="1" applyAlignment="1">
      <alignment horizontal="center" vertical="center"/>
    </xf>
    <xf numFmtId="0" fontId="18" fillId="0" borderId="39" xfId="0" applyFont="1" applyBorder="1" applyAlignment="1">
      <alignment horizontal="justify" vertical="center" wrapText="1"/>
    </xf>
    <xf numFmtId="0" fontId="18" fillId="0" borderId="0" xfId="0" applyFont="1" applyAlignment="1">
      <alignment wrapText="1"/>
    </xf>
    <xf numFmtId="0" fontId="27" fillId="4" borderId="26" xfId="0" applyFont="1" applyFill="1" applyBorder="1" applyAlignment="1">
      <alignment horizontal="justify" vertical="center" wrapText="1"/>
    </xf>
    <xf numFmtId="10" fontId="22" fillId="4" borderId="36" xfId="0" applyNumberFormat="1" applyFont="1" applyFill="1" applyBorder="1" applyAlignment="1">
      <alignment horizontal="center" wrapText="1"/>
    </xf>
    <xf numFmtId="0" fontId="28" fillId="4" borderId="59" xfId="0" applyFont="1" applyFill="1" applyBorder="1" applyAlignment="1">
      <alignment horizontal="justify" vertical="center" wrapText="1"/>
    </xf>
    <xf numFmtId="10" fontId="18" fillId="3" borderId="12" xfId="0" applyNumberFormat="1" applyFont="1" applyFill="1" applyBorder="1" applyAlignment="1">
      <alignment horizontal="center" vertical="center" wrapText="1"/>
    </xf>
    <xf numFmtId="9" fontId="18" fillId="0" borderId="58" xfId="0" applyNumberFormat="1" applyFont="1" applyBorder="1" applyAlignment="1">
      <alignment horizontal="center" vertical="center" wrapText="1"/>
    </xf>
    <xf numFmtId="9" fontId="18" fillId="0" borderId="53" xfId="0" applyNumberFormat="1" applyFont="1" applyBorder="1" applyAlignment="1">
      <alignment horizontal="center" vertical="center" wrapText="1"/>
    </xf>
    <xf numFmtId="10" fontId="18" fillId="0" borderId="53" xfId="0" applyNumberFormat="1" applyFont="1" applyBorder="1" applyAlignment="1">
      <alignment horizontal="center" vertical="center" wrapText="1"/>
    </xf>
    <xf numFmtId="0" fontId="18" fillId="0" borderId="42" xfId="0" applyFont="1" applyBorder="1" applyAlignment="1">
      <alignment horizontal="justify" vertical="center" wrapText="1"/>
    </xf>
    <xf numFmtId="9" fontId="18" fillId="0" borderId="43" xfId="0" applyNumberFormat="1" applyFont="1" applyBorder="1" applyAlignment="1">
      <alignment horizontal="center" vertical="center" wrapText="1"/>
    </xf>
    <xf numFmtId="9" fontId="18" fillId="0" borderId="34" xfId="0" applyNumberFormat="1" applyFont="1" applyBorder="1" applyAlignment="1">
      <alignment horizontal="center" vertical="center" wrapText="1"/>
    </xf>
    <xf numFmtId="10" fontId="18" fillId="3" borderId="35" xfId="0" applyNumberFormat="1" applyFont="1" applyFill="1" applyBorder="1" applyAlignment="1">
      <alignment horizontal="center" vertical="center" wrapText="1"/>
    </xf>
    <xf numFmtId="10" fontId="18" fillId="3" borderId="35" xfId="1" applyNumberFormat="1" applyFont="1" applyFill="1" applyBorder="1" applyAlignment="1">
      <alignment horizontal="center" vertical="center" wrapText="1"/>
    </xf>
    <xf numFmtId="0" fontId="4" fillId="3" borderId="22" xfId="0" applyFont="1" applyFill="1" applyBorder="1" applyAlignment="1">
      <alignment horizontal="justify" vertical="center" wrapText="1"/>
    </xf>
    <xf numFmtId="0" fontId="4" fillId="3" borderId="9" xfId="0" applyFont="1" applyFill="1" applyBorder="1" applyAlignment="1">
      <alignment horizontal="justify" vertical="center" wrapText="1"/>
    </xf>
    <xf numFmtId="0" fontId="4" fillId="3" borderId="39" xfId="0" applyFont="1" applyFill="1" applyBorder="1" applyAlignment="1">
      <alignment horizontal="center" vertical="center" wrapText="1"/>
    </xf>
    <xf numFmtId="0" fontId="3" fillId="8" borderId="52" xfId="0" applyFont="1" applyFill="1" applyBorder="1" applyAlignment="1">
      <alignment horizontal="center" vertical="center" wrapText="1"/>
    </xf>
    <xf numFmtId="0" fontId="3" fillId="8" borderId="50" xfId="0" applyFont="1" applyFill="1" applyBorder="1" applyAlignment="1">
      <alignment horizontal="center" vertical="center" wrapText="1"/>
    </xf>
    <xf numFmtId="0" fontId="3" fillId="8" borderId="51" xfId="0" applyFont="1" applyFill="1" applyBorder="1" applyAlignment="1">
      <alignment horizontal="center" vertical="center" wrapText="1"/>
    </xf>
    <xf numFmtId="10" fontId="16" fillId="4" borderId="25" xfId="0" applyNumberFormat="1" applyFont="1" applyFill="1" applyBorder="1" applyAlignment="1">
      <alignment horizontal="center" wrapText="1"/>
    </xf>
    <xf numFmtId="1" fontId="4" fillId="3" borderId="35" xfId="1" applyNumberFormat="1" applyFont="1" applyFill="1" applyBorder="1" applyAlignment="1">
      <alignment horizontal="center" vertical="center" wrapText="1"/>
    </xf>
    <xf numFmtId="0" fontId="7" fillId="3" borderId="35" xfId="0" applyFont="1" applyFill="1" applyBorder="1" applyAlignment="1">
      <alignment horizontal="justify" vertical="center" wrapText="1"/>
    </xf>
    <xf numFmtId="0" fontId="18" fillId="0" borderId="53" xfId="0" applyFont="1" applyBorder="1" applyAlignment="1">
      <alignment horizontal="justify" vertical="center" wrapText="1"/>
    </xf>
    <xf numFmtId="0" fontId="5" fillId="0" borderId="0" xfId="0" applyFont="1" applyAlignment="1">
      <alignment horizontal="justify" vertical="center" wrapText="1"/>
    </xf>
    <xf numFmtId="0" fontId="7" fillId="3" borderId="39" xfId="0" applyFont="1" applyFill="1" applyBorder="1" applyAlignment="1">
      <alignment horizontal="justify" vertical="center" wrapText="1"/>
    </xf>
    <xf numFmtId="0" fontId="18" fillId="0" borderId="22" xfId="0" applyFont="1" applyBorder="1" applyAlignment="1">
      <alignment horizontal="justify" vertical="center" wrapText="1"/>
    </xf>
    <xf numFmtId="0" fontId="23" fillId="11" borderId="44" xfId="0" applyFont="1" applyFill="1" applyBorder="1" applyAlignment="1">
      <alignment horizontal="center" wrapText="1"/>
    </xf>
    <xf numFmtId="0" fontId="23" fillId="11" borderId="45" xfId="0" applyFont="1" applyFill="1" applyBorder="1" applyAlignment="1">
      <alignment horizontal="center" wrapText="1"/>
    </xf>
    <xf numFmtId="0" fontId="23" fillId="11" borderId="46" xfId="0" applyFont="1" applyFill="1" applyBorder="1" applyAlignment="1">
      <alignment horizontal="center" wrapText="1"/>
    </xf>
    <xf numFmtId="0" fontId="24" fillId="11" borderId="44" xfId="0" applyFont="1" applyFill="1" applyBorder="1" applyAlignment="1">
      <alignment horizontal="center" vertical="center" wrapText="1"/>
    </xf>
    <xf numFmtId="0" fontId="24" fillId="11" borderId="46" xfId="0" applyFont="1" applyFill="1" applyBorder="1" applyAlignment="1">
      <alignment horizontal="center" vertical="center" wrapText="1"/>
    </xf>
    <xf numFmtId="0" fontId="24" fillId="11" borderId="47" xfId="0" applyFont="1" applyFill="1" applyBorder="1" applyAlignment="1">
      <alignment horizontal="center" vertical="center" wrapText="1"/>
    </xf>
    <xf numFmtId="0" fontId="24" fillId="11" borderId="48" xfId="0" applyFont="1" applyFill="1" applyBorder="1" applyAlignment="1">
      <alignment horizontal="center" vertical="center" wrapText="1"/>
    </xf>
    <xf numFmtId="0" fontId="27" fillId="4" borderId="4" xfId="0" applyFont="1" applyFill="1" applyBorder="1" applyAlignment="1">
      <alignment horizontal="center" wrapText="1"/>
    </xf>
    <xf numFmtId="0" fontId="27" fillId="4" borderId="27" xfId="0" applyFont="1" applyFill="1" applyBorder="1" applyAlignment="1">
      <alignment horizontal="center" wrapText="1"/>
    </xf>
    <xf numFmtId="0" fontId="27" fillId="4" borderId="24" xfId="0" applyFont="1" applyFill="1" applyBorder="1" applyAlignment="1">
      <alignment horizontal="center" wrapText="1"/>
    </xf>
    <xf numFmtId="0" fontId="27" fillId="4" borderId="5" xfId="0" applyFont="1" applyFill="1" applyBorder="1" applyAlignment="1">
      <alignment horizontal="center" wrapText="1"/>
    </xf>
    <xf numFmtId="0" fontId="22" fillId="4" borderId="44" xfId="0" applyFont="1" applyFill="1" applyBorder="1" applyAlignment="1">
      <alignment horizontal="center" vertical="center"/>
    </xf>
    <xf numFmtId="0" fontId="22" fillId="4" borderId="45" xfId="0" applyFont="1" applyFill="1" applyBorder="1" applyAlignment="1">
      <alignment horizontal="center" vertical="center"/>
    </xf>
    <xf numFmtId="0" fontId="22" fillId="4" borderId="46" xfId="0" applyFont="1" applyFill="1" applyBorder="1" applyAlignment="1">
      <alignment horizontal="center" vertical="center"/>
    </xf>
    <xf numFmtId="0" fontId="28" fillId="4" borderId="45" xfId="0" applyFont="1" applyFill="1" applyBorder="1" applyAlignment="1">
      <alignment horizontal="center" wrapText="1"/>
    </xf>
    <xf numFmtId="0" fontId="28" fillId="4" borderId="46" xfId="0" applyFont="1" applyFill="1" applyBorder="1" applyAlignment="1">
      <alignment horizontal="center" wrapText="1"/>
    </xf>
    <xf numFmtId="0" fontId="28" fillId="4" borderId="47" xfId="0" applyFont="1" applyFill="1" applyBorder="1" applyAlignment="1">
      <alignment horizontal="center" wrapText="1"/>
    </xf>
    <xf numFmtId="0" fontId="28" fillId="4" borderId="48" xfId="0" applyFont="1" applyFill="1" applyBorder="1" applyAlignment="1">
      <alignment horizontal="center" wrapText="1"/>
    </xf>
    <xf numFmtId="0" fontId="28" fillId="4" borderId="44" xfId="0" applyFont="1" applyFill="1" applyBorder="1" applyAlignment="1">
      <alignment horizontal="center" wrapText="1"/>
    </xf>
    <xf numFmtId="0" fontId="28" fillId="4" borderId="54" xfId="0" applyFont="1" applyFill="1" applyBorder="1" applyAlignment="1">
      <alignment horizontal="center" wrapText="1"/>
    </xf>
    <xf numFmtId="0" fontId="28" fillId="4" borderId="55" xfId="0" applyFont="1" applyFill="1" applyBorder="1" applyAlignment="1">
      <alignment horizontal="center" wrapText="1"/>
    </xf>
    <xf numFmtId="0" fontId="28" fillId="4" borderId="56" xfId="0" applyFont="1" applyFill="1" applyBorder="1" applyAlignment="1">
      <alignment horizontal="center" wrapText="1"/>
    </xf>
    <xf numFmtId="0" fontId="28" fillId="4" borderId="57" xfId="0" applyFont="1" applyFill="1" applyBorder="1" applyAlignment="1">
      <alignment horizontal="center" wrapText="1"/>
    </xf>
    <xf numFmtId="0" fontId="16" fillId="4" borderId="44" xfId="0" applyFont="1" applyFill="1" applyBorder="1" applyAlignment="1">
      <alignment horizontal="center" vertical="center"/>
    </xf>
    <xf numFmtId="0" fontId="16" fillId="4" borderId="45" xfId="0" applyFont="1" applyFill="1" applyBorder="1" applyAlignment="1">
      <alignment horizontal="center" vertical="center"/>
    </xf>
    <xf numFmtId="0" fontId="16" fillId="4" borderId="46" xfId="0" applyFont="1" applyFill="1" applyBorder="1" applyAlignment="1">
      <alignment horizontal="center" vertical="center"/>
    </xf>
    <xf numFmtId="0" fontId="27" fillId="4" borderId="45" xfId="0" applyFont="1" applyFill="1" applyBorder="1" applyAlignment="1">
      <alignment horizontal="center" wrapText="1"/>
    </xf>
    <xf numFmtId="0" fontId="27" fillId="4" borderId="46" xfId="0" applyFont="1" applyFill="1" applyBorder="1" applyAlignment="1">
      <alignment horizontal="center" wrapText="1"/>
    </xf>
    <xf numFmtId="0" fontId="27" fillId="4" borderId="47" xfId="0" applyFont="1" applyFill="1" applyBorder="1" applyAlignment="1">
      <alignment horizontal="center" wrapText="1"/>
    </xf>
    <xf numFmtId="0" fontId="27" fillId="4" borderId="48" xfId="0" applyFont="1" applyFill="1" applyBorder="1" applyAlignment="1">
      <alignment horizontal="center" wrapText="1"/>
    </xf>
    <xf numFmtId="0" fontId="27" fillId="4" borderId="44" xfId="0" applyFont="1" applyFill="1" applyBorder="1" applyAlignment="1">
      <alignment horizontal="center" wrapText="1"/>
    </xf>
    <xf numFmtId="1" fontId="27" fillId="4" borderId="24" xfId="0" applyNumberFormat="1" applyFont="1" applyFill="1" applyBorder="1" applyAlignment="1">
      <alignment horizontal="center" wrapText="1"/>
    </xf>
    <xf numFmtId="1" fontId="27" fillId="4" borderId="5" xfId="0" applyNumberFormat="1" applyFont="1" applyFill="1" applyBorder="1" applyAlignment="1">
      <alignment horizontal="center" wrapText="1"/>
    </xf>
    <xf numFmtId="0" fontId="3" fillId="6" borderId="13" xfId="0" applyFont="1" applyFill="1" applyBorder="1" applyAlignment="1">
      <alignment horizontal="center" vertical="center" wrapText="1"/>
    </xf>
    <xf numFmtId="0" fontId="3" fillId="6" borderId="17" xfId="0" applyFont="1" applyFill="1" applyBorder="1" applyAlignment="1">
      <alignment horizontal="center" vertical="center" wrapText="1"/>
    </xf>
    <xf numFmtId="0" fontId="3" fillId="6" borderId="19" xfId="0" applyFont="1" applyFill="1" applyBorder="1" applyAlignment="1">
      <alignment horizontal="center" vertical="center" wrapText="1"/>
    </xf>
    <xf numFmtId="0" fontId="3" fillId="6" borderId="24" xfId="0" applyFont="1" applyFill="1" applyBorder="1" applyAlignment="1">
      <alignment horizontal="center" vertical="center" wrapText="1"/>
    </xf>
    <xf numFmtId="0" fontId="3" fillId="6" borderId="0" xfId="0" applyFont="1" applyFill="1" applyAlignment="1">
      <alignment horizontal="center" vertical="center" wrapText="1"/>
    </xf>
    <xf numFmtId="0" fontId="3" fillId="6" borderId="27" xfId="0" applyFont="1" applyFill="1" applyBorder="1" applyAlignment="1">
      <alignment horizontal="center" vertical="center" wrapText="1"/>
    </xf>
    <xf numFmtId="0" fontId="3" fillId="6" borderId="30"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33" xfId="0" applyFont="1" applyFill="1" applyBorder="1" applyAlignment="1">
      <alignment horizontal="center" vertical="center" wrapText="1"/>
    </xf>
    <xf numFmtId="0" fontId="3" fillId="7" borderId="20" xfId="0" applyFont="1" applyFill="1" applyBorder="1" applyAlignment="1">
      <alignment horizontal="center" vertical="center" wrapText="1"/>
    </xf>
    <xf numFmtId="0" fontId="3" fillId="7" borderId="21" xfId="0" applyFont="1" applyFill="1" applyBorder="1" applyAlignment="1">
      <alignment horizontal="center" vertical="center" wrapText="1"/>
    </xf>
    <xf numFmtId="0" fontId="3" fillId="8" borderId="22" xfId="0" applyFont="1" applyFill="1" applyBorder="1" applyAlignment="1">
      <alignment horizontal="center" vertical="center" wrapText="1"/>
    </xf>
    <xf numFmtId="0" fontId="3" fillId="8" borderId="20" xfId="0" applyFont="1" applyFill="1" applyBorder="1" applyAlignment="1">
      <alignment horizontal="center" vertical="center" wrapText="1"/>
    </xf>
    <xf numFmtId="0" fontId="3" fillId="8" borderId="21" xfId="0" applyFont="1" applyFill="1" applyBorder="1" applyAlignment="1">
      <alignment horizontal="center" vertical="center" wrapText="1"/>
    </xf>
    <xf numFmtId="0" fontId="3" fillId="9" borderId="20" xfId="0" applyFont="1" applyFill="1" applyBorder="1" applyAlignment="1">
      <alignment horizontal="center" vertical="center" wrapText="1"/>
    </xf>
    <xf numFmtId="0" fontId="3" fillId="9" borderId="21"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7" borderId="28" xfId="0" applyFont="1" applyFill="1" applyBorder="1" applyAlignment="1">
      <alignment horizontal="center" vertical="center" wrapText="1"/>
    </xf>
    <xf numFmtId="0" fontId="3" fillId="7" borderId="7" xfId="0" applyFont="1" applyFill="1" applyBorder="1" applyAlignment="1">
      <alignment horizontal="center" vertical="center" wrapText="1"/>
    </xf>
    <xf numFmtId="0" fontId="3" fillId="7" borderId="33" xfId="0" applyFont="1" applyFill="1" applyBorder="1" applyAlignment="1">
      <alignment horizontal="center" vertical="center" wrapText="1"/>
    </xf>
    <xf numFmtId="0" fontId="3" fillId="8" borderId="29" xfId="0" applyFont="1" applyFill="1" applyBorder="1" applyAlignment="1">
      <alignment horizontal="center" vertical="center" wrapText="1"/>
    </xf>
    <xf numFmtId="0" fontId="3" fillId="8" borderId="2" xfId="0" applyFont="1" applyFill="1" applyBorder="1" applyAlignment="1">
      <alignment horizontal="center" vertical="center" wrapText="1"/>
    </xf>
    <xf numFmtId="0" fontId="3" fillId="8" borderId="28" xfId="0" applyFont="1" applyFill="1" applyBorder="1" applyAlignment="1">
      <alignment horizontal="center" vertical="center" wrapText="1"/>
    </xf>
    <xf numFmtId="0" fontId="3" fillId="8" borderId="30" xfId="0" applyFont="1" applyFill="1" applyBorder="1" applyAlignment="1">
      <alignment horizontal="center" vertical="center" wrapText="1"/>
    </xf>
    <xf numFmtId="0" fontId="3" fillId="8" borderId="7" xfId="0" applyFont="1" applyFill="1" applyBorder="1" applyAlignment="1">
      <alignment horizontal="center" vertical="center" wrapText="1"/>
    </xf>
    <xf numFmtId="0" fontId="3" fillId="8" borderId="33"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3" fillId="9" borderId="2" xfId="0" applyFont="1" applyFill="1" applyBorder="1" applyAlignment="1">
      <alignment horizontal="center" vertical="center" wrapText="1"/>
    </xf>
    <xf numFmtId="0" fontId="3" fillId="9" borderId="28" xfId="0" applyFont="1" applyFill="1" applyBorder="1" applyAlignment="1">
      <alignment horizontal="center" vertical="center" wrapText="1"/>
    </xf>
    <xf numFmtId="0" fontId="3" fillId="9" borderId="30" xfId="0" applyFont="1" applyFill="1" applyBorder="1" applyAlignment="1">
      <alignment horizontal="center" vertical="center" wrapText="1"/>
    </xf>
    <xf numFmtId="0" fontId="3" fillId="9" borderId="7" xfId="0" applyFont="1" applyFill="1" applyBorder="1" applyAlignment="1">
      <alignment horizontal="center" vertical="center" wrapText="1"/>
    </xf>
    <xf numFmtId="0" fontId="3" fillId="9" borderId="33"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2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30"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25" xfId="0" applyFont="1" applyFill="1" applyBorder="1" applyAlignment="1">
      <alignment horizontal="center" vertical="center" wrapText="1"/>
    </xf>
    <xf numFmtId="0" fontId="3" fillId="4" borderId="36"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0" xfId="0" applyFont="1" applyFill="1" applyAlignment="1">
      <alignment horizontal="center" vertical="center" wrapText="1"/>
    </xf>
    <xf numFmtId="0" fontId="3" fillId="4" borderId="6"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8" xfId="0" applyFont="1" applyFill="1" applyBorder="1"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31" xfId="0" applyFont="1" applyFill="1" applyBorder="1" applyAlignment="1">
      <alignment horizontal="center" vertical="center" wrapText="1"/>
    </xf>
    <xf numFmtId="0" fontId="3" fillId="5" borderId="32" xfId="0" applyFont="1" applyFill="1" applyBorder="1" applyAlignment="1">
      <alignment horizontal="center" vertical="center" wrapText="1"/>
    </xf>
    <xf numFmtId="0" fontId="4" fillId="0" borderId="0" xfId="0" applyFont="1" applyAlignment="1">
      <alignment wrapText="1"/>
    </xf>
    <xf numFmtId="0" fontId="4" fillId="0" borderId="0" xfId="0" applyFont="1" applyAlignment="1">
      <alignment horizontal="justify" vertical="center" wrapText="1"/>
    </xf>
    <xf numFmtId="0" fontId="3" fillId="10" borderId="29"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3" fillId="10" borderId="28" xfId="0" applyFont="1" applyFill="1" applyBorder="1" applyAlignment="1">
      <alignment horizontal="center" vertical="center" wrapText="1"/>
    </xf>
    <xf numFmtId="0" fontId="3" fillId="10" borderId="30" xfId="0" applyFont="1" applyFill="1" applyBorder="1" applyAlignment="1">
      <alignment horizontal="center" vertical="center" wrapText="1"/>
    </xf>
    <xf numFmtId="0" fontId="3" fillId="10" borderId="7" xfId="0" applyFont="1" applyFill="1" applyBorder="1" applyAlignment="1">
      <alignment horizontal="center" vertical="center" wrapText="1"/>
    </xf>
    <xf numFmtId="0" fontId="3" fillId="10" borderId="33" xfId="0" applyFont="1" applyFill="1" applyBorder="1" applyAlignment="1">
      <alignment horizontal="center" vertical="center" wrapText="1"/>
    </xf>
    <xf numFmtId="0" fontId="3" fillId="10" borderId="23" xfId="0" applyFont="1" applyFill="1" applyBorder="1" applyAlignment="1">
      <alignment horizontal="center" vertical="center" wrapText="1"/>
    </xf>
    <xf numFmtId="0" fontId="3" fillId="10" borderId="20" xfId="0" applyFont="1" applyFill="1" applyBorder="1" applyAlignment="1">
      <alignment horizontal="center" vertical="center" wrapText="1"/>
    </xf>
    <xf numFmtId="0" fontId="3" fillId="10" borderId="21" xfId="0" applyFont="1" applyFill="1" applyBorder="1" applyAlignment="1">
      <alignment horizontal="center" vertical="center" wrapText="1"/>
    </xf>
    <xf numFmtId="0" fontId="3" fillId="4" borderId="9" xfId="0" applyFont="1" applyFill="1" applyBorder="1" applyAlignment="1">
      <alignment horizontal="center" wrapText="1"/>
    </xf>
    <xf numFmtId="0" fontId="3" fillId="4" borderId="11" xfId="0" applyFont="1" applyFill="1" applyBorder="1" applyAlignment="1">
      <alignment horizontal="center" wrapText="1"/>
    </xf>
    <xf numFmtId="0" fontId="4" fillId="0" borderId="9" xfId="0" applyFont="1" applyBorder="1" applyAlignment="1">
      <alignment horizontal="center" wrapText="1"/>
    </xf>
    <xf numFmtId="0" fontId="4" fillId="0" borderId="11" xfId="0" applyFont="1" applyBorder="1" applyAlignment="1">
      <alignment horizontal="center"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9" xfId="0" applyFont="1" applyBorder="1" applyAlignment="1">
      <alignment horizontal="justify" vertical="center" wrapText="1"/>
    </xf>
    <xf numFmtId="0" fontId="4" fillId="0" borderId="10" xfId="0" applyFont="1" applyBorder="1" applyAlignment="1">
      <alignment horizontal="justify" vertical="center" wrapText="1"/>
    </xf>
    <xf numFmtId="0" fontId="4" fillId="0" borderId="11" xfId="0" applyFont="1" applyBorder="1" applyAlignment="1">
      <alignment horizontal="justify" vertical="center" wrapText="1"/>
    </xf>
    <xf numFmtId="0" fontId="3" fillId="3" borderId="4"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5"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Alignment="1">
      <alignment horizontal="center" vertical="center" wrapText="1"/>
    </xf>
    <xf numFmtId="0" fontId="3" fillId="4" borderId="1"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4" borderId="9"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10" xfId="0" applyFont="1" applyFill="1" applyBorder="1" applyAlignment="1">
      <alignment horizontal="center" wrapText="1"/>
    </xf>
    <xf numFmtId="0" fontId="4" fillId="0" borderId="9" xfId="0" applyFont="1" applyBorder="1" applyAlignment="1">
      <alignment horizontal="justify" wrapText="1"/>
    </xf>
    <xf numFmtId="0" fontId="4" fillId="0" borderId="10" xfId="0" applyFont="1" applyBorder="1" applyAlignment="1">
      <alignment horizontal="justify" wrapText="1"/>
    </xf>
    <xf numFmtId="0" fontId="4" fillId="0" borderId="11" xfId="0" applyFont="1" applyBorder="1" applyAlignment="1">
      <alignment horizontal="justify" wrapText="1"/>
    </xf>
    <xf numFmtId="0" fontId="4" fillId="0" borderId="0" xfId="0" applyFont="1" applyAlignment="1">
      <alignment horizontal="justify"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4" fillId="0" borderId="4" xfId="0" applyFont="1" applyBorder="1" applyAlignment="1">
      <alignment wrapText="1"/>
    </xf>
  </cellXfs>
  <cellStyles count="3">
    <cellStyle name="Incorrecto" xfId="2" builtinId="27"/>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19051</xdr:rowOff>
    </xdr:from>
    <xdr:to>
      <xdr:col>1</xdr:col>
      <xdr:colOff>1419224</xdr:colOff>
      <xdr:row>1</xdr:row>
      <xdr:rowOff>19050</xdr:rowOff>
    </xdr:to>
    <xdr:pic>
      <xdr:nvPicPr>
        <xdr:cNvPr id="2" name="Imagen 1">
          <a:extLst>
            <a:ext uri="{FF2B5EF4-FFF2-40B4-BE49-F238E27FC236}">
              <a16:creationId xmlns:a16="http://schemas.microsoft.com/office/drawing/2014/main" id="{8BA562EF-D35C-4599-BE46-B4E6A0ACEBD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19051"/>
          <a:ext cx="1876423" cy="89534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AD645-1A1A-4E66-B519-F0A27F36BB34}">
  <dimension ref="A1:AW46"/>
  <sheetViews>
    <sheetView tabSelected="1" topLeftCell="D14" zoomScale="85" zoomScaleNormal="85" workbookViewId="0">
      <pane xSplit="2" ySplit="7" topLeftCell="AL21" activePane="bottomRight" state="frozen"/>
      <selection activeCell="D14" sqref="D14"/>
      <selection pane="topRight" activeCell="F14" sqref="F14"/>
      <selection pane="bottomLeft" activeCell="D21" sqref="D21"/>
      <selection pane="bottomRight" activeCell="AU17" sqref="AU17"/>
    </sheetView>
  </sheetViews>
  <sheetFormatPr baseColWidth="10" defaultColWidth="10.85546875" defaultRowHeight="15" x14ac:dyDescent="0.25"/>
  <cols>
    <col min="1" max="1" width="6.85546875" style="2" customWidth="1"/>
    <col min="2" max="2" width="32.140625" style="2" customWidth="1"/>
    <col min="3" max="3" width="13" style="2" customWidth="1"/>
    <col min="4" max="4" width="9.28515625" style="2" customWidth="1"/>
    <col min="5" max="5" width="51" style="2" customWidth="1"/>
    <col min="6" max="6" width="15.85546875" style="2" customWidth="1"/>
    <col min="7" max="7" width="20.28515625" style="2" customWidth="1"/>
    <col min="8" max="8" width="32.140625" style="2" customWidth="1"/>
    <col min="9" max="9" width="23.140625" style="2" customWidth="1"/>
    <col min="10" max="10" width="34.42578125" style="2" customWidth="1"/>
    <col min="11" max="11" width="18.7109375" style="2" customWidth="1"/>
    <col min="12" max="13" width="18.28515625" style="2" customWidth="1"/>
    <col min="14" max="14" width="16.140625" style="2" customWidth="1"/>
    <col min="15" max="15" width="15.140625" style="2" customWidth="1"/>
    <col min="16" max="16" width="19.7109375" style="2" customWidth="1"/>
    <col min="17" max="17" width="15.5703125" style="2" customWidth="1"/>
    <col min="18" max="18" width="21.85546875" style="2" customWidth="1"/>
    <col min="19" max="23" width="17.85546875" style="2" customWidth="1"/>
    <col min="24" max="24" width="24.5703125" style="2" customWidth="1"/>
    <col min="25" max="25" width="16.85546875" style="2" customWidth="1"/>
    <col min="26" max="26" width="40.5703125" style="122" customWidth="1"/>
    <col min="27" max="27" width="15.7109375" style="122" customWidth="1"/>
    <col min="28" max="28" width="19.42578125" style="2" customWidth="1"/>
    <col min="29" max="29" width="15.7109375" style="2" customWidth="1"/>
    <col min="30" max="30" width="16.42578125" style="2" customWidth="1"/>
    <col min="31" max="31" width="59.85546875" style="2" customWidth="1"/>
    <col min="32" max="32" width="27.28515625" style="2" customWidth="1"/>
    <col min="33" max="33" width="20.140625" style="2" customWidth="1"/>
    <col min="34" max="34" width="16.42578125" style="2" customWidth="1"/>
    <col min="35" max="35" width="15.85546875" style="2" customWidth="1"/>
    <col min="36" max="36" width="39.7109375" style="122" customWidth="1"/>
    <col min="37" max="37" width="17.7109375" style="2" customWidth="1"/>
    <col min="38" max="38" width="18.85546875" style="2" bestFit="1" customWidth="1"/>
    <col min="39" max="39" width="16.42578125" style="2" customWidth="1"/>
    <col min="40" max="40" width="15.85546875" style="2" customWidth="1"/>
    <col min="41" max="41" width="44.85546875" style="220" customWidth="1"/>
    <col min="42" max="42" width="21.140625" style="220" customWidth="1"/>
    <col min="43" max="43" width="18.85546875" style="2" customWidth="1"/>
    <col min="44" max="44" width="16.42578125" style="2" customWidth="1"/>
    <col min="45" max="45" width="15.7109375" style="2" customWidth="1"/>
    <col min="46" max="46" width="51.7109375" style="220" customWidth="1"/>
    <col min="47" max="47" width="17.5703125" style="2" customWidth="1"/>
    <col min="48" max="48" width="16.28515625" style="2" customWidth="1"/>
    <col min="49" max="16384" width="10.85546875" style="2"/>
  </cols>
  <sheetData>
    <row r="1" spans="1:49" ht="70.5" customHeight="1" x14ac:dyDescent="0.25">
      <c r="A1" s="355" t="s">
        <v>289</v>
      </c>
      <c r="B1" s="356"/>
      <c r="C1" s="356"/>
      <c r="D1" s="356"/>
      <c r="E1" s="356"/>
      <c r="F1" s="356"/>
      <c r="G1" s="356"/>
      <c r="H1" s="356"/>
      <c r="I1" s="356"/>
      <c r="J1" s="356"/>
      <c r="K1" s="356"/>
      <c r="L1" s="356"/>
      <c r="M1" s="357"/>
      <c r="N1" s="358" t="s">
        <v>197</v>
      </c>
      <c r="O1" s="359"/>
      <c r="P1" s="359"/>
      <c r="Q1" s="359"/>
      <c r="R1" s="360"/>
      <c r="S1" s="364"/>
      <c r="T1" s="309"/>
      <c r="U1" s="309"/>
      <c r="V1" s="309"/>
      <c r="W1" s="1"/>
      <c r="X1" s="309"/>
      <c r="Y1" s="309"/>
      <c r="Z1" s="354"/>
      <c r="AA1" s="354"/>
      <c r="AB1" s="309"/>
      <c r="AC1" s="309"/>
      <c r="AD1" s="309"/>
      <c r="AE1" s="309"/>
      <c r="AF1" s="309"/>
      <c r="AG1" s="309"/>
      <c r="AH1" s="309"/>
      <c r="AI1" s="309"/>
      <c r="AJ1" s="354"/>
      <c r="AK1" s="309"/>
      <c r="AL1" s="309"/>
      <c r="AM1" s="309"/>
      <c r="AN1" s="309"/>
      <c r="AO1" s="310"/>
      <c r="AP1" s="310"/>
      <c r="AQ1" s="309"/>
      <c r="AR1" s="309"/>
      <c r="AS1" s="309"/>
      <c r="AT1" s="310"/>
      <c r="AU1" s="309"/>
      <c r="AV1" s="309"/>
      <c r="AW1" s="309"/>
    </row>
    <row r="2" spans="1:49" s="3" customFormat="1" ht="23.45" customHeight="1" x14ac:dyDescent="0.25">
      <c r="A2" s="329"/>
      <c r="B2" s="330"/>
      <c r="C2" s="330"/>
      <c r="D2" s="330"/>
      <c r="E2" s="330"/>
      <c r="F2" s="330"/>
      <c r="G2" s="330"/>
      <c r="H2" s="330"/>
      <c r="I2" s="330"/>
      <c r="J2" s="330"/>
      <c r="K2" s="330"/>
      <c r="L2" s="330"/>
      <c r="M2" s="331"/>
      <c r="N2" s="361"/>
      <c r="O2" s="362"/>
      <c r="P2" s="362"/>
      <c r="Q2" s="362"/>
      <c r="R2" s="363"/>
      <c r="S2" s="364"/>
      <c r="T2" s="309"/>
      <c r="U2" s="309"/>
      <c r="V2" s="309"/>
      <c r="W2" s="1"/>
      <c r="X2" s="309"/>
      <c r="Y2" s="309"/>
      <c r="Z2" s="354"/>
      <c r="AA2" s="354"/>
      <c r="AB2" s="309"/>
      <c r="AC2" s="309"/>
      <c r="AD2" s="309"/>
      <c r="AE2" s="309"/>
      <c r="AF2" s="309"/>
      <c r="AG2" s="309"/>
      <c r="AH2" s="309"/>
      <c r="AI2" s="309"/>
      <c r="AJ2" s="354"/>
      <c r="AK2" s="309"/>
      <c r="AL2" s="309"/>
      <c r="AM2" s="309"/>
      <c r="AN2" s="309"/>
      <c r="AO2" s="310"/>
      <c r="AP2" s="310"/>
      <c r="AQ2" s="309"/>
      <c r="AR2" s="309"/>
      <c r="AS2" s="309"/>
      <c r="AT2" s="310"/>
      <c r="AU2" s="309"/>
      <c r="AV2" s="309"/>
      <c r="AW2" s="309"/>
    </row>
    <row r="3" spans="1:49" ht="15" customHeight="1" x14ac:dyDescent="0.25">
      <c r="A3" s="332"/>
      <c r="B3" s="333"/>
      <c r="C3" s="333"/>
      <c r="D3" s="333"/>
      <c r="E3" s="333"/>
      <c r="F3" s="333"/>
      <c r="G3" s="333"/>
      <c r="H3" s="333"/>
      <c r="I3" s="333"/>
      <c r="J3" s="333"/>
      <c r="K3" s="333"/>
      <c r="L3" s="333"/>
      <c r="M3" s="333"/>
      <c r="N3" s="333"/>
      <c r="O3" s="333"/>
      <c r="P3" s="333"/>
      <c r="Q3" s="333"/>
      <c r="R3" s="333"/>
      <c r="S3" s="4"/>
      <c r="T3" s="4"/>
      <c r="U3" s="4"/>
      <c r="V3" s="4"/>
      <c r="W3" s="4"/>
      <c r="X3" s="4"/>
      <c r="Y3" s="4"/>
      <c r="Z3" s="116"/>
      <c r="AA3" s="116"/>
      <c r="AB3" s="4"/>
      <c r="AC3" s="4"/>
      <c r="AD3" s="4"/>
      <c r="AE3" s="4"/>
      <c r="AF3" s="4"/>
      <c r="AG3" s="4"/>
      <c r="AH3" s="4"/>
      <c r="AI3" s="4"/>
      <c r="AJ3" s="116"/>
      <c r="AK3" s="4"/>
      <c r="AL3" s="4"/>
      <c r="AM3" s="4"/>
      <c r="AN3" s="4"/>
      <c r="AO3" s="116"/>
      <c r="AP3" s="116"/>
      <c r="AQ3" s="4"/>
      <c r="AR3" s="4"/>
      <c r="AS3" s="4"/>
      <c r="AT3" s="116"/>
      <c r="AU3" s="4"/>
      <c r="AV3" s="4"/>
      <c r="AW3" s="4"/>
    </row>
    <row r="4" spans="1:49" ht="15" customHeight="1" x14ac:dyDescent="0.25">
      <c r="A4" s="334" t="s">
        <v>0</v>
      </c>
      <c r="B4" s="335"/>
      <c r="C4" s="335"/>
      <c r="D4" s="335"/>
      <c r="E4" s="335"/>
      <c r="F4" s="335"/>
      <c r="G4" s="335"/>
      <c r="H4" s="335"/>
      <c r="I4" s="335"/>
      <c r="J4" s="335"/>
      <c r="K4" s="335"/>
      <c r="L4" s="335"/>
      <c r="M4" s="335"/>
      <c r="N4" s="335"/>
      <c r="O4" s="335"/>
      <c r="P4" s="335"/>
      <c r="Q4" s="335"/>
      <c r="R4" s="335"/>
      <c r="S4" s="4"/>
      <c r="T4" s="4"/>
      <c r="U4" s="4"/>
      <c r="V4" s="4"/>
      <c r="W4" s="4"/>
      <c r="X4" s="4"/>
      <c r="Y4" s="4"/>
      <c r="Z4" s="116"/>
      <c r="AA4" s="116"/>
      <c r="AB4" s="4"/>
      <c r="AC4" s="4"/>
      <c r="AD4" s="4"/>
      <c r="AE4" s="4"/>
      <c r="AF4" s="4"/>
      <c r="AG4" s="4"/>
      <c r="AH4" s="4"/>
      <c r="AI4" s="4"/>
      <c r="AJ4" s="116"/>
      <c r="AK4" s="4"/>
      <c r="AL4" s="4"/>
      <c r="AM4" s="4"/>
      <c r="AN4" s="4"/>
      <c r="AO4" s="116"/>
      <c r="AP4" s="116"/>
      <c r="AQ4" s="4"/>
      <c r="AR4" s="4"/>
      <c r="AS4" s="4"/>
      <c r="AT4" s="116"/>
      <c r="AU4" s="4"/>
      <c r="AV4" s="4"/>
      <c r="AW4" s="4"/>
    </row>
    <row r="5" spans="1:49" ht="15.75" customHeight="1" x14ac:dyDescent="0.25">
      <c r="A5" s="1"/>
      <c r="B5" s="1"/>
      <c r="C5" s="1"/>
      <c r="D5" s="1"/>
      <c r="E5" s="5"/>
      <c r="F5" s="1"/>
      <c r="G5" s="1"/>
      <c r="H5" s="1"/>
      <c r="I5" s="1"/>
      <c r="J5" s="1"/>
      <c r="K5" s="1"/>
      <c r="L5" s="1"/>
      <c r="M5" s="1"/>
      <c r="N5" s="1"/>
      <c r="O5" s="1"/>
      <c r="P5" s="1"/>
      <c r="Q5" s="1"/>
      <c r="R5" s="1"/>
      <c r="S5" s="1"/>
      <c r="T5" s="1"/>
      <c r="U5" s="1"/>
      <c r="V5" s="1"/>
      <c r="W5" s="1"/>
      <c r="X5" s="1"/>
      <c r="Y5" s="1"/>
      <c r="Z5" s="117"/>
      <c r="AA5" s="117"/>
      <c r="AB5" s="1"/>
      <c r="AC5" s="1"/>
      <c r="AD5" s="1"/>
      <c r="AE5" s="1"/>
      <c r="AF5" s="1"/>
      <c r="AG5" s="1"/>
      <c r="AH5" s="1"/>
      <c r="AI5" s="1"/>
      <c r="AJ5" s="117"/>
      <c r="AK5" s="1"/>
      <c r="AL5" s="1"/>
      <c r="AM5" s="1"/>
      <c r="AN5" s="1"/>
      <c r="AO5" s="116"/>
      <c r="AP5" s="116"/>
      <c r="AQ5" s="1"/>
      <c r="AR5" s="1"/>
      <c r="AS5" s="1"/>
      <c r="AT5" s="116"/>
      <c r="AU5" s="1"/>
      <c r="AV5" s="1"/>
      <c r="AW5" s="1"/>
    </row>
    <row r="6" spans="1:49" ht="15" customHeight="1" x14ac:dyDescent="0.25">
      <c r="A6" s="336" t="s">
        <v>1</v>
      </c>
      <c r="B6" s="337"/>
      <c r="C6" s="338" t="s">
        <v>199</v>
      </c>
      <c r="D6" s="339"/>
      <c r="E6" s="340"/>
      <c r="F6" s="347" t="s">
        <v>2</v>
      </c>
      <c r="G6" s="348"/>
      <c r="H6" s="348"/>
      <c r="I6" s="348"/>
      <c r="J6" s="348"/>
      <c r="K6" s="348"/>
      <c r="L6" s="348"/>
      <c r="M6" s="349"/>
      <c r="N6" s="1"/>
      <c r="O6" s="1"/>
      <c r="P6" s="1"/>
      <c r="Q6" s="1"/>
      <c r="R6" s="1"/>
      <c r="S6" s="1"/>
      <c r="T6" s="1"/>
      <c r="U6" s="1"/>
      <c r="V6" s="1"/>
      <c r="W6" s="1"/>
      <c r="X6" s="1"/>
      <c r="Y6" s="1"/>
      <c r="Z6" s="117"/>
      <c r="AA6" s="117"/>
      <c r="AB6" s="1"/>
      <c r="AC6" s="1"/>
      <c r="AD6" s="1"/>
      <c r="AE6" s="1"/>
      <c r="AF6" s="1"/>
      <c r="AG6" s="1"/>
      <c r="AH6" s="1"/>
      <c r="AI6" s="1"/>
      <c r="AJ6" s="117"/>
      <c r="AK6" s="1"/>
      <c r="AL6" s="1"/>
      <c r="AM6" s="1"/>
      <c r="AN6" s="1"/>
      <c r="AO6" s="116"/>
      <c r="AP6" s="116"/>
      <c r="AQ6" s="1"/>
      <c r="AR6" s="1"/>
      <c r="AS6" s="1"/>
      <c r="AT6" s="116"/>
      <c r="AU6" s="1"/>
      <c r="AV6" s="1"/>
      <c r="AW6" s="1"/>
    </row>
    <row r="7" spans="1:49" ht="15" customHeight="1" x14ac:dyDescent="0.25">
      <c r="A7" s="299"/>
      <c r="B7" s="291"/>
      <c r="C7" s="341"/>
      <c r="D7" s="342"/>
      <c r="E7" s="343"/>
      <c r="F7" s="6" t="s">
        <v>3</v>
      </c>
      <c r="G7" s="320" t="s">
        <v>4</v>
      </c>
      <c r="H7" s="321"/>
      <c r="I7" s="320" t="s">
        <v>5</v>
      </c>
      <c r="J7" s="350"/>
      <c r="K7" s="350"/>
      <c r="L7" s="350"/>
      <c r="M7" s="321"/>
      <c r="N7" s="1"/>
      <c r="O7" s="1"/>
      <c r="P7" s="1"/>
      <c r="Q7" s="1"/>
      <c r="R7" s="1"/>
      <c r="S7" s="1"/>
      <c r="T7" s="1"/>
      <c r="U7" s="1"/>
      <c r="V7" s="1"/>
      <c r="W7" s="1"/>
      <c r="X7" s="1"/>
      <c r="Y7" s="1"/>
      <c r="Z7" s="117"/>
      <c r="AA7" s="117"/>
      <c r="AB7" s="1"/>
      <c r="AC7" s="1"/>
      <c r="AD7" s="1"/>
      <c r="AE7" s="1"/>
      <c r="AF7" s="1"/>
      <c r="AG7" s="1"/>
      <c r="AH7" s="1"/>
      <c r="AI7" s="1"/>
      <c r="AJ7" s="117"/>
      <c r="AK7" s="1"/>
      <c r="AL7" s="1"/>
      <c r="AM7" s="1"/>
      <c r="AN7" s="1"/>
      <c r="AO7" s="116"/>
      <c r="AP7" s="116"/>
      <c r="AQ7" s="1"/>
      <c r="AR7" s="1"/>
      <c r="AS7" s="1"/>
      <c r="AT7" s="116"/>
      <c r="AU7" s="1"/>
      <c r="AV7" s="1"/>
      <c r="AW7" s="1"/>
    </row>
    <row r="8" spans="1:49" ht="15" customHeight="1" x14ac:dyDescent="0.25">
      <c r="A8" s="299"/>
      <c r="B8" s="291"/>
      <c r="C8" s="341"/>
      <c r="D8" s="342"/>
      <c r="E8" s="343"/>
      <c r="F8" s="7">
        <v>1</v>
      </c>
      <c r="G8" s="322" t="s">
        <v>202</v>
      </c>
      <c r="H8" s="323"/>
      <c r="I8" s="351" t="s">
        <v>198</v>
      </c>
      <c r="J8" s="352"/>
      <c r="K8" s="352"/>
      <c r="L8" s="352"/>
      <c r="M8" s="353"/>
      <c r="N8" s="1"/>
      <c r="O8" s="1"/>
      <c r="P8" s="1"/>
      <c r="Q8" s="1"/>
      <c r="R8" s="1"/>
      <c r="S8" s="1"/>
      <c r="T8" s="1"/>
      <c r="U8" s="1"/>
      <c r="V8" s="1"/>
      <c r="W8" s="1"/>
      <c r="X8" s="1"/>
      <c r="Y8" s="1"/>
      <c r="Z8" s="117"/>
      <c r="AA8" s="117"/>
      <c r="AB8" s="1"/>
      <c r="AC8" s="1"/>
      <c r="AD8" s="1"/>
      <c r="AE8" s="1"/>
      <c r="AF8" s="1"/>
      <c r="AG8" s="1"/>
      <c r="AH8" s="1"/>
      <c r="AI8" s="1"/>
      <c r="AJ8" s="117"/>
      <c r="AK8" s="1"/>
      <c r="AL8" s="1"/>
      <c r="AM8" s="1"/>
      <c r="AN8" s="1"/>
      <c r="AO8" s="116"/>
      <c r="AP8" s="116"/>
      <c r="AQ8" s="1"/>
      <c r="AR8" s="1"/>
      <c r="AS8" s="1"/>
      <c r="AT8" s="116"/>
      <c r="AU8" s="1"/>
      <c r="AV8" s="1"/>
      <c r="AW8" s="1"/>
    </row>
    <row r="9" spans="1:49" ht="34.5" customHeight="1" x14ac:dyDescent="0.25">
      <c r="A9" s="299"/>
      <c r="B9" s="291"/>
      <c r="C9" s="341"/>
      <c r="D9" s="342"/>
      <c r="E9" s="343"/>
      <c r="F9" s="114">
        <v>2</v>
      </c>
      <c r="G9" s="324" t="s">
        <v>200</v>
      </c>
      <c r="H9" s="325"/>
      <c r="I9" s="351" t="s">
        <v>201</v>
      </c>
      <c r="J9" s="352"/>
      <c r="K9" s="352"/>
      <c r="L9" s="352"/>
      <c r="M9" s="353"/>
      <c r="N9" s="1"/>
      <c r="O9" s="1"/>
      <c r="P9" s="1"/>
      <c r="Q9" s="1"/>
      <c r="R9" s="1"/>
      <c r="S9" s="1"/>
      <c r="T9" s="1"/>
      <c r="U9" s="1"/>
      <c r="V9" s="1"/>
      <c r="W9" s="1"/>
      <c r="X9" s="1"/>
      <c r="Y9" s="1"/>
      <c r="Z9" s="117"/>
      <c r="AA9" s="117"/>
      <c r="AB9" s="1"/>
      <c r="AC9" s="1"/>
      <c r="AD9" s="1"/>
      <c r="AE9" s="1"/>
      <c r="AF9" s="1"/>
      <c r="AG9" s="1"/>
      <c r="AH9" s="1"/>
      <c r="AI9" s="1"/>
      <c r="AJ9" s="117"/>
      <c r="AK9" s="1"/>
      <c r="AL9" s="1"/>
      <c r="AM9" s="1"/>
      <c r="AN9" s="1"/>
      <c r="AO9" s="116"/>
      <c r="AP9" s="116"/>
      <c r="AQ9" s="1"/>
      <c r="AR9" s="1"/>
      <c r="AS9" s="1"/>
      <c r="AT9" s="116"/>
      <c r="AU9" s="1"/>
      <c r="AV9" s="1"/>
      <c r="AW9" s="1"/>
    </row>
    <row r="10" spans="1:49" ht="33" customHeight="1" x14ac:dyDescent="0.25">
      <c r="A10" s="299"/>
      <c r="B10" s="291"/>
      <c r="C10" s="341"/>
      <c r="D10" s="342"/>
      <c r="E10" s="343"/>
      <c r="F10" s="114">
        <v>3</v>
      </c>
      <c r="G10" s="324" t="s">
        <v>203</v>
      </c>
      <c r="H10" s="325"/>
      <c r="I10" s="326" t="s">
        <v>204</v>
      </c>
      <c r="J10" s="327"/>
      <c r="K10" s="327"/>
      <c r="L10" s="327"/>
      <c r="M10" s="328"/>
      <c r="N10" s="1"/>
      <c r="O10" s="1"/>
      <c r="P10" s="1"/>
      <c r="Q10" s="1"/>
      <c r="R10" s="1"/>
      <c r="S10" s="1"/>
      <c r="T10" s="1"/>
      <c r="U10" s="1"/>
      <c r="V10" s="1"/>
      <c r="W10" s="1"/>
      <c r="X10" s="1"/>
      <c r="Y10" s="1"/>
      <c r="Z10" s="117"/>
      <c r="AA10" s="117"/>
      <c r="AB10" s="1"/>
      <c r="AC10" s="1"/>
      <c r="AD10" s="1"/>
      <c r="AE10" s="1"/>
      <c r="AF10" s="1"/>
      <c r="AG10" s="1"/>
      <c r="AH10" s="1"/>
      <c r="AI10" s="1"/>
      <c r="AJ10" s="117"/>
      <c r="AK10" s="1"/>
      <c r="AL10" s="1"/>
      <c r="AM10" s="1"/>
      <c r="AN10" s="1"/>
      <c r="AO10" s="116"/>
      <c r="AP10" s="116"/>
      <c r="AQ10" s="1"/>
      <c r="AR10" s="1"/>
      <c r="AS10" s="1"/>
      <c r="AT10" s="116"/>
      <c r="AU10" s="1"/>
      <c r="AV10" s="1"/>
      <c r="AW10" s="1"/>
    </row>
    <row r="11" spans="1:49" ht="42.75" customHeight="1" x14ac:dyDescent="0.25">
      <c r="A11" s="299"/>
      <c r="B11" s="291"/>
      <c r="C11" s="341"/>
      <c r="D11" s="342"/>
      <c r="E11" s="343"/>
      <c r="F11" s="114">
        <v>4</v>
      </c>
      <c r="G11" s="324" t="s">
        <v>205</v>
      </c>
      <c r="H11" s="325"/>
      <c r="I11" s="326" t="s">
        <v>232</v>
      </c>
      <c r="J11" s="327"/>
      <c r="K11" s="327"/>
      <c r="L11" s="327"/>
      <c r="M11" s="328"/>
      <c r="N11" s="1"/>
      <c r="O11" s="1"/>
      <c r="P11" s="1"/>
      <c r="Q11" s="1"/>
      <c r="R11" s="1"/>
      <c r="S11" s="1"/>
      <c r="T11" s="1"/>
      <c r="U11" s="1"/>
      <c r="V11" s="1"/>
      <c r="W11" s="1"/>
      <c r="X11" s="1"/>
      <c r="Y11" s="1"/>
      <c r="Z11" s="117"/>
      <c r="AA11" s="117"/>
      <c r="AB11" s="1"/>
      <c r="AC11" s="1"/>
      <c r="AD11" s="1"/>
      <c r="AE11" s="1"/>
      <c r="AF11" s="1"/>
      <c r="AG11" s="1"/>
      <c r="AH11" s="1"/>
      <c r="AI11" s="1"/>
      <c r="AJ11" s="117"/>
      <c r="AK11" s="1"/>
      <c r="AL11" s="1"/>
      <c r="AM11" s="1"/>
      <c r="AN11" s="1"/>
      <c r="AO11" s="116"/>
      <c r="AP11" s="116"/>
      <c r="AQ11" s="1"/>
      <c r="AR11" s="1"/>
      <c r="AS11" s="1"/>
      <c r="AT11" s="116"/>
      <c r="AU11" s="1"/>
      <c r="AV11" s="1"/>
      <c r="AW11" s="1"/>
    </row>
    <row r="12" spans="1:49" ht="67.5" customHeight="1" x14ac:dyDescent="0.25">
      <c r="A12" s="299"/>
      <c r="B12" s="291"/>
      <c r="C12" s="341"/>
      <c r="D12" s="342"/>
      <c r="E12" s="343"/>
      <c r="F12" s="114">
        <v>5</v>
      </c>
      <c r="G12" s="324" t="s">
        <v>233</v>
      </c>
      <c r="H12" s="325"/>
      <c r="I12" s="326" t="s">
        <v>260</v>
      </c>
      <c r="J12" s="327"/>
      <c r="K12" s="327"/>
      <c r="L12" s="327"/>
      <c r="M12" s="328"/>
      <c r="N12" s="1"/>
      <c r="O12" s="1"/>
      <c r="P12" s="1"/>
      <c r="Q12" s="1"/>
      <c r="R12" s="1"/>
      <c r="S12" s="1"/>
      <c r="T12" s="1"/>
      <c r="U12" s="1"/>
      <c r="V12" s="1"/>
      <c r="W12" s="1"/>
      <c r="X12" s="1"/>
      <c r="Y12" s="1"/>
      <c r="Z12" s="117"/>
      <c r="AA12" s="117"/>
      <c r="AB12" s="1"/>
      <c r="AC12" s="1"/>
      <c r="AD12" s="1"/>
      <c r="AE12" s="1"/>
      <c r="AF12" s="1"/>
      <c r="AG12" s="1"/>
      <c r="AH12" s="1"/>
      <c r="AI12" s="1"/>
      <c r="AJ12" s="117"/>
      <c r="AK12" s="1"/>
      <c r="AL12" s="1"/>
      <c r="AM12" s="1"/>
      <c r="AN12" s="1"/>
      <c r="AO12" s="116"/>
      <c r="AP12" s="116"/>
      <c r="AQ12" s="1"/>
      <c r="AR12" s="1"/>
      <c r="AS12" s="1"/>
      <c r="AT12" s="116"/>
      <c r="AU12" s="1"/>
      <c r="AV12" s="1"/>
      <c r="AW12" s="1"/>
    </row>
    <row r="13" spans="1:49" ht="66" customHeight="1" x14ac:dyDescent="0.25">
      <c r="A13" s="299"/>
      <c r="B13" s="291"/>
      <c r="C13" s="341"/>
      <c r="D13" s="342"/>
      <c r="E13" s="343"/>
      <c r="F13" s="114">
        <v>6</v>
      </c>
      <c r="G13" s="324" t="s">
        <v>281</v>
      </c>
      <c r="H13" s="325"/>
      <c r="I13" s="326" t="s">
        <v>282</v>
      </c>
      <c r="J13" s="327"/>
      <c r="K13" s="327"/>
      <c r="L13" s="327"/>
      <c r="M13" s="328"/>
      <c r="N13" s="1"/>
      <c r="O13" s="1"/>
      <c r="P13" s="1"/>
      <c r="Q13" s="1"/>
      <c r="R13" s="1"/>
      <c r="S13" s="1"/>
      <c r="T13" s="1"/>
      <c r="U13" s="1"/>
      <c r="V13" s="1"/>
      <c r="W13" s="1"/>
      <c r="X13" s="1"/>
      <c r="Y13" s="1"/>
      <c r="Z13" s="117"/>
      <c r="AA13" s="117"/>
      <c r="AB13" s="1"/>
      <c r="AC13" s="1"/>
      <c r="AD13" s="1"/>
      <c r="AE13" s="1"/>
      <c r="AF13" s="1"/>
      <c r="AG13" s="1"/>
      <c r="AH13" s="1"/>
      <c r="AI13" s="1"/>
      <c r="AJ13" s="117"/>
      <c r="AK13" s="1"/>
      <c r="AL13" s="1"/>
      <c r="AM13" s="1"/>
      <c r="AN13" s="1"/>
      <c r="AO13" s="116"/>
      <c r="AP13" s="116"/>
      <c r="AQ13" s="1"/>
      <c r="AR13" s="1"/>
      <c r="AS13" s="1"/>
      <c r="AT13" s="116"/>
      <c r="AU13" s="1"/>
      <c r="AV13" s="1"/>
      <c r="AW13" s="1"/>
    </row>
    <row r="14" spans="1:49" ht="69" customHeight="1" x14ac:dyDescent="0.25">
      <c r="A14" s="299"/>
      <c r="B14" s="291"/>
      <c r="C14" s="341"/>
      <c r="D14" s="342"/>
      <c r="E14" s="343"/>
      <c r="F14" s="114">
        <v>7</v>
      </c>
      <c r="G14" s="324" t="s">
        <v>285</v>
      </c>
      <c r="H14" s="325"/>
      <c r="I14" s="326" t="s">
        <v>287</v>
      </c>
      <c r="J14" s="327"/>
      <c r="K14" s="327"/>
      <c r="L14" s="327"/>
      <c r="M14" s="328"/>
      <c r="N14" s="1"/>
      <c r="O14" s="1"/>
      <c r="P14" s="1"/>
      <c r="Q14" s="1"/>
      <c r="R14" s="1"/>
      <c r="S14" s="1"/>
      <c r="T14" s="1"/>
      <c r="U14" s="1"/>
      <c r="V14" s="1"/>
      <c r="W14" s="1"/>
      <c r="X14" s="1"/>
      <c r="Y14" s="1"/>
      <c r="Z14" s="117"/>
      <c r="AA14" s="117"/>
      <c r="AB14" s="1"/>
      <c r="AC14" s="1"/>
      <c r="AD14" s="1"/>
      <c r="AE14" s="1"/>
      <c r="AF14" s="1"/>
      <c r="AG14" s="1"/>
      <c r="AH14" s="1"/>
      <c r="AI14" s="1"/>
      <c r="AJ14" s="117"/>
      <c r="AK14" s="1"/>
      <c r="AL14" s="1"/>
      <c r="AM14" s="1"/>
      <c r="AN14" s="1"/>
      <c r="AO14" s="116"/>
      <c r="AP14" s="116"/>
      <c r="AQ14" s="1"/>
      <c r="AR14" s="1"/>
      <c r="AS14" s="1"/>
      <c r="AT14" s="116"/>
      <c r="AU14" s="1"/>
      <c r="AV14" s="1"/>
      <c r="AW14" s="1"/>
    </row>
    <row r="15" spans="1:49" ht="51" customHeight="1" x14ac:dyDescent="0.25">
      <c r="A15" s="301"/>
      <c r="B15" s="293"/>
      <c r="C15" s="344"/>
      <c r="D15" s="345"/>
      <c r="E15" s="346"/>
      <c r="F15" s="114">
        <v>8</v>
      </c>
      <c r="G15" s="324" t="s">
        <v>288</v>
      </c>
      <c r="H15" s="325"/>
      <c r="I15" s="326" t="s">
        <v>323</v>
      </c>
      <c r="J15" s="327"/>
      <c r="K15" s="327"/>
      <c r="L15" s="327"/>
      <c r="M15" s="328"/>
      <c r="N15" s="1"/>
      <c r="O15" s="1"/>
      <c r="P15" s="1"/>
      <c r="Q15" s="1"/>
      <c r="R15" s="1"/>
      <c r="S15" s="1"/>
      <c r="T15" s="1"/>
      <c r="U15" s="1"/>
      <c r="V15" s="1"/>
      <c r="W15" s="1"/>
      <c r="X15" s="1"/>
      <c r="Y15" s="1"/>
      <c r="Z15" s="117"/>
      <c r="AA15" s="117"/>
      <c r="AB15" s="1"/>
      <c r="AC15" s="1"/>
      <c r="AD15" s="1"/>
      <c r="AE15" s="1"/>
      <c r="AF15" s="1"/>
      <c r="AG15" s="1"/>
      <c r="AH15" s="1"/>
      <c r="AI15" s="1"/>
      <c r="AJ15" s="117"/>
      <c r="AK15" s="1"/>
      <c r="AL15" s="1"/>
      <c r="AM15" s="1"/>
      <c r="AN15" s="1"/>
      <c r="AO15" s="116"/>
      <c r="AP15" s="116"/>
      <c r="AQ15" s="1"/>
      <c r="AR15" s="1"/>
      <c r="AS15" s="1"/>
      <c r="AT15" s="116"/>
      <c r="AU15" s="1"/>
      <c r="AV15" s="1"/>
      <c r="AW15" s="1"/>
    </row>
    <row r="16" spans="1:49" ht="19.5" customHeight="1" thickBot="1" x14ac:dyDescent="0.3">
      <c r="A16" s="1"/>
      <c r="B16" s="1"/>
      <c r="C16" s="1"/>
      <c r="D16" s="1"/>
      <c r="E16" s="1"/>
      <c r="F16" s="1"/>
      <c r="G16" s="1"/>
      <c r="H16" s="1"/>
      <c r="I16" s="1"/>
      <c r="J16" s="1"/>
      <c r="K16" s="1"/>
      <c r="L16" s="1"/>
      <c r="M16" s="1"/>
      <c r="N16" s="1"/>
      <c r="O16" s="1"/>
      <c r="P16" s="1"/>
      <c r="Q16" s="1"/>
      <c r="R16" s="1"/>
      <c r="S16" s="1"/>
      <c r="T16" s="1"/>
      <c r="U16" s="1"/>
      <c r="V16" s="1"/>
      <c r="W16" s="1"/>
      <c r="X16" s="1"/>
      <c r="Y16" s="1"/>
      <c r="Z16" s="117"/>
      <c r="AA16" s="117"/>
      <c r="AB16" s="1"/>
      <c r="AC16" s="1"/>
      <c r="AD16" s="1"/>
      <c r="AE16" s="1"/>
      <c r="AF16" s="1"/>
      <c r="AG16" s="1"/>
      <c r="AH16" s="1"/>
      <c r="AI16" s="1"/>
      <c r="AJ16" s="117"/>
      <c r="AK16" s="1"/>
      <c r="AL16" s="1"/>
      <c r="AM16" s="1"/>
      <c r="AN16" s="1"/>
      <c r="AO16" s="116"/>
      <c r="AP16" s="116"/>
      <c r="AQ16" s="1"/>
      <c r="AR16" s="1"/>
      <c r="AS16" s="1"/>
      <c r="AT16" s="116"/>
      <c r="AU16" s="1"/>
      <c r="AV16" s="1"/>
      <c r="AW16" s="1"/>
    </row>
    <row r="17" spans="1:47" ht="15" customHeight="1" x14ac:dyDescent="0.25">
      <c r="A17" s="288" t="s">
        <v>6</v>
      </c>
      <c r="B17" s="289"/>
      <c r="C17" s="294" t="s">
        <v>7</v>
      </c>
      <c r="D17" s="297" t="s">
        <v>8</v>
      </c>
      <c r="E17" s="298"/>
      <c r="F17" s="289"/>
      <c r="G17" s="303" t="s">
        <v>9</v>
      </c>
      <c r="H17" s="303"/>
      <c r="I17" s="303"/>
      <c r="J17" s="303"/>
      <c r="K17" s="303"/>
      <c r="L17" s="303"/>
      <c r="M17" s="303"/>
      <c r="N17" s="303"/>
      <c r="O17" s="303"/>
      <c r="P17" s="303"/>
      <c r="Q17" s="304"/>
      <c r="R17" s="256" t="s">
        <v>10</v>
      </c>
      <c r="S17" s="257"/>
      <c r="T17" s="257"/>
      <c r="U17" s="257"/>
      <c r="V17" s="258"/>
      <c r="W17" s="265" t="s">
        <v>11</v>
      </c>
      <c r="X17" s="265"/>
      <c r="Y17" s="265"/>
      <c r="Z17" s="265"/>
      <c r="AA17" s="266"/>
      <c r="AB17" s="267" t="s">
        <v>12</v>
      </c>
      <c r="AC17" s="268"/>
      <c r="AD17" s="268"/>
      <c r="AE17" s="268"/>
      <c r="AF17" s="269"/>
      <c r="AG17" s="270" t="s">
        <v>12</v>
      </c>
      <c r="AH17" s="270"/>
      <c r="AI17" s="270"/>
      <c r="AJ17" s="270"/>
      <c r="AK17" s="271"/>
      <c r="AL17" s="268" t="s">
        <v>12</v>
      </c>
      <c r="AM17" s="268"/>
      <c r="AN17" s="268"/>
      <c r="AO17" s="268"/>
      <c r="AP17" s="269"/>
      <c r="AQ17" s="317" t="s">
        <v>13</v>
      </c>
      <c r="AR17" s="318"/>
      <c r="AS17" s="318"/>
      <c r="AT17" s="319"/>
      <c r="AU17" s="8"/>
    </row>
    <row r="18" spans="1:47" s="9" customFormat="1" x14ac:dyDescent="0.25">
      <c r="A18" s="290"/>
      <c r="B18" s="291"/>
      <c r="C18" s="295"/>
      <c r="D18" s="299"/>
      <c r="E18" s="300"/>
      <c r="F18" s="291"/>
      <c r="G18" s="305"/>
      <c r="H18" s="305"/>
      <c r="I18" s="305"/>
      <c r="J18" s="305"/>
      <c r="K18" s="305"/>
      <c r="L18" s="305"/>
      <c r="M18" s="305"/>
      <c r="N18" s="305"/>
      <c r="O18" s="305"/>
      <c r="P18" s="305"/>
      <c r="Q18" s="306"/>
      <c r="R18" s="259"/>
      <c r="S18" s="260"/>
      <c r="T18" s="260"/>
      <c r="U18" s="260"/>
      <c r="V18" s="261"/>
      <c r="W18" s="272" t="s">
        <v>14</v>
      </c>
      <c r="X18" s="272"/>
      <c r="Y18" s="272"/>
      <c r="Z18" s="272"/>
      <c r="AA18" s="273"/>
      <c r="AB18" s="276" t="s">
        <v>15</v>
      </c>
      <c r="AC18" s="277"/>
      <c r="AD18" s="277"/>
      <c r="AE18" s="277"/>
      <c r="AF18" s="278"/>
      <c r="AG18" s="282" t="s">
        <v>16</v>
      </c>
      <c r="AH18" s="283"/>
      <c r="AI18" s="283"/>
      <c r="AJ18" s="283"/>
      <c r="AK18" s="284"/>
      <c r="AL18" s="276" t="s">
        <v>17</v>
      </c>
      <c r="AM18" s="277"/>
      <c r="AN18" s="277"/>
      <c r="AO18" s="277"/>
      <c r="AP18" s="278"/>
      <c r="AQ18" s="311" t="s">
        <v>18</v>
      </c>
      <c r="AR18" s="312"/>
      <c r="AS18" s="312"/>
      <c r="AT18" s="313"/>
      <c r="AU18" s="8"/>
    </row>
    <row r="19" spans="1:47" s="9" customFormat="1" x14ac:dyDescent="0.25">
      <c r="A19" s="292"/>
      <c r="B19" s="293"/>
      <c r="C19" s="295"/>
      <c r="D19" s="301"/>
      <c r="E19" s="302"/>
      <c r="F19" s="293"/>
      <c r="G19" s="307"/>
      <c r="H19" s="307"/>
      <c r="I19" s="307"/>
      <c r="J19" s="307"/>
      <c r="K19" s="307"/>
      <c r="L19" s="307"/>
      <c r="M19" s="307"/>
      <c r="N19" s="307"/>
      <c r="O19" s="307"/>
      <c r="P19" s="307"/>
      <c r="Q19" s="308"/>
      <c r="R19" s="262"/>
      <c r="S19" s="263"/>
      <c r="T19" s="263"/>
      <c r="U19" s="263"/>
      <c r="V19" s="264"/>
      <c r="W19" s="274"/>
      <c r="X19" s="274"/>
      <c r="Y19" s="274"/>
      <c r="Z19" s="274"/>
      <c r="AA19" s="275"/>
      <c r="AB19" s="279"/>
      <c r="AC19" s="280"/>
      <c r="AD19" s="280"/>
      <c r="AE19" s="280"/>
      <c r="AF19" s="281"/>
      <c r="AG19" s="285"/>
      <c r="AH19" s="286"/>
      <c r="AI19" s="286"/>
      <c r="AJ19" s="286"/>
      <c r="AK19" s="287"/>
      <c r="AL19" s="279"/>
      <c r="AM19" s="280"/>
      <c r="AN19" s="280"/>
      <c r="AO19" s="280"/>
      <c r="AP19" s="281"/>
      <c r="AQ19" s="314"/>
      <c r="AR19" s="315"/>
      <c r="AS19" s="315"/>
      <c r="AT19" s="316"/>
      <c r="AU19" s="8"/>
    </row>
    <row r="20" spans="1:47" s="9" customFormat="1" ht="75.75" thickBot="1" x14ac:dyDescent="0.3">
      <c r="A20" s="10" t="s">
        <v>19</v>
      </c>
      <c r="B20" s="11" t="s">
        <v>20</v>
      </c>
      <c r="C20" s="296"/>
      <c r="D20" s="12" t="s">
        <v>21</v>
      </c>
      <c r="E20" s="11" t="s">
        <v>22</v>
      </c>
      <c r="F20" s="11" t="s">
        <v>23</v>
      </c>
      <c r="G20" s="13" t="s">
        <v>24</v>
      </c>
      <c r="H20" s="13" t="s">
        <v>25</v>
      </c>
      <c r="I20" s="13" t="s">
        <v>26</v>
      </c>
      <c r="J20" s="13" t="s">
        <v>27</v>
      </c>
      <c r="K20" s="13" t="s">
        <v>28</v>
      </c>
      <c r="L20" s="13" t="s">
        <v>29</v>
      </c>
      <c r="M20" s="13" t="s">
        <v>30</v>
      </c>
      <c r="N20" s="13" t="s">
        <v>31</v>
      </c>
      <c r="O20" s="13" t="s">
        <v>32</v>
      </c>
      <c r="P20" s="13" t="s">
        <v>33</v>
      </c>
      <c r="Q20" s="14" t="s">
        <v>34</v>
      </c>
      <c r="R20" s="15" t="s">
        <v>35</v>
      </c>
      <c r="S20" s="16" t="s">
        <v>36</v>
      </c>
      <c r="T20" s="16" t="s">
        <v>37</v>
      </c>
      <c r="U20" s="16" t="s">
        <v>38</v>
      </c>
      <c r="V20" s="17" t="s">
        <v>128</v>
      </c>
      <c r="W20" s="18" t="s">
        <v>39</v>
      </c>
      <c r="X20" s="19" t="s">
        <v>40</v>
      </c>
      <c r="Y20" s="19" t="s">
        <v>41</v>
      </c>
      <c r="Z20" s="19" t="s">
        <v>42</v>
      </c>
      <c r="AA20" s="20" t="s">
        <v>43</v>
      </c>
      <c r="AB20" s="21" t="s">
        <v>39</v>
      </c>
      <c r="AC20" s="22" t="s">
        <v>40</v>
      </c>
      <c r="AD20" s="22" t="s">
        <v>41</v>
      </c>
      <c r="AE20" s="22" t="s">
        <v>42</v>
      </c>
      <c r="AF20" s="23" t="s">
        <v>43</v>
      </c>
      <c r="AG20" s="178" t="s">
        <v>39</v>
      </c>
      <c r="AH20" s="179" t="s">
        <v>40</v>
      </c>
      <c r="AI20" s="179" t="s">
        <v>41</v>
      </c>
      <c r="AJ20" s="179" t="s">
        <v>42</v>
      </c>
      <c r="AK20" s="180" t="s">
        <v>43</v>
      </c>
      <c r="AL20" s="213" t="s">
        <v>39</v>
      </c>
      <c r="AM20" s="214" t="s">
        <v>40</v>
      </c>
      <c r="AN20" s="214" t="s">
        <v>41</v>
      </c>
      <c r="AO20" s="214" t="s">
        <v>42</v>
      </c>
      <c r="AP20" s="215" t="s">
        <v>43</v>
      </c>
      <c r="AQ20" s="165" t="s">
        <v>39</v>
      </c>
      <c r="AR20" s="166" t="s">
        <v>44</v>
      </c>
      <c r="AS20" s="166" t="s">
        <v>45</v>
      </c>
      <c r="AT20" s="167" t="s">
        <v>46</v>
      </c>
      <c r="AU20" s="8"/>
    </row>
    <row r="21" spans="1:47" s="71" customFormat="1" ht="111" customHeight="1" x14ac:dyDescent="0.25">
      <c r="A21" s="55">
        <v>4</v>
      </c>
      <c r="B21" s="56" t="s">
        <v>47</v>
      </c>
      <c r="C21" s="57" t="s">
        <v>48</v>
      </c>
      <c r="D21" s="58">
        <v>1</v>
      </c>
      <c r="E21" s="59" t="s">
        <v>129</v>
      </c>
      <c r="F21" s="60" t="s">
        <v>49</v>
      </c>
      <c r="G21" s="61" t="s">
        <v>50</v>
      </c>
      <c r="H21" s="62" t="s">
        <v>51</v>
      </c>
      <c r="I21" s="63" t="s">
        <v>195</v>
      </c>
      <c r="J21" s="58" t="s">
        <v>52</v>
      </c>
      <c r="K21" s="56" t="s">
        <v>53</v>
      </c>
      <c r="L21" s="64">
        <v>0</v>
      </c>
      <c r="M21" s="64">
        <v>0.05</v>
      </c>
      <c r="N21" s="64">
        <v>0.1</v>
      </c>
      <c r="O21" s="64">
        <v>0.2</v>
      </c>
      <c r="P21" s="64">
        <f t="shared" ref="P21:P28" si="0">+O21</f>
        <v>0.2</v>
      </c>
      <c r="Q21" s="65" t="s">
        <v>54</v>
      </c>
      <c r="R21" s="66" t="s">
        <v>55</v>
      </c>
      <c r="S21" s="61" t="s">
        <v>56</v>
      </c>
      <c r="T21" s="56" t="s">
        <v>57</v>
      </c>
      <c r="U21" s="67" t="s">
        <v>59</v>
      </c>
      <c r="V21" s="68" t="s">
        <v>58</v>
      </c>
      <c r="W21" s="69" t="s">
        <v>148</v>
      </c>
      <c r="X21" s="70" t="s">
        <v>148</v>
      </c>
      <c r="Y21" s="57" t="s">
        <v>148</v>
      </c>
      <c r="Z21" s="118" t="s">
        <v>207</v>
      </c>
      <c r="AA21" s="123" t="s">
        <v>208</v>
      </c>
      <c r="AB21" s="69">
        <f t="shared" ref="AB21:AB35" si="1">+M21</f>
        <v>0.05</v>
      </c>
      <c r="AC21" s="139">
        <v>4.9000000000000002E-2</v>
      </c>
      <c r="AD21" s="129">
        <f>IF(AC21/AB21&gt;100%,100%,AC21/AB21)</f>
        <v>0.98</v>
      </c>
      <c r="AE21" s="119" t="s">
        <v>234</v>
      </c>
      <c r="AF21" s="176" t="s">
        <v>208</v>
      </c>
      <c r="AG21" s="169">
        <f t="shared" ref="AG21:AG35" si="2">+N21</f>
        <v>0.1</v>
      </c>
      <c r="AH21" s="182">
        <v>0.15</v>
      </c>
      <c r="AI21" s="170">
        <f t="shared" ref="AI21:AI35" si="3">IF(AH21/AG21&gt;100%,100%,AH21/AG21)</f>
        <v>1</v>
      </c>
      <c r="AJ21" s="183" t="s">
        <v>286</v>
      </c>
      <c r="AK21" s="210" t="s">
        <v>208</v>
      </c>
      <c r="AL21" s="169">
        <f t="shared" ref="AL21:AL35" si="4">+O21</f>
        <v>0.2</v>
      </c>
      <c r="AM21" s="170">
        <v>0.33600000000000002</v>
      </c>
      <c r="AN21" s="170">
        <f t="shared" ref="AN21:AN42" si="5">IF(AM21/AL21&gt;100%,100%,AM21/AL21)</f>
        <v>1</v>
      </c>
      <c r="AO21" s="183" t="s">
        <v>299</v>
      </c>
      <c r="AP21" s="210" t="s">
        <v>208</v>
      </c>
      <c r="AQ21" s="169">
        <f t="shared" ref="AQ21:AQ35" si="6">+P21</f>
        <v>0.2</v>
      </c>
      <c r="AR21" s="170">
        <v>0.33600000000000002</v>
      </c>
      <c r="AS21" s="170">
        <f>IF(AR21/AQ21&gt;100%,100%,AR21/AQ21)</f>
        <v>1</v>
      </c>
      <c r="AT21" s="184" t="s">
        <v>299</v>
      </c>
      <c r="AU21" s="163"/>
    </row>
    <row r="22" spans="1:47" s="71" customFormat="1" ht="125.25" customHeight="1" x14ac:dyDescent="0.25">
      <c r="A22" s="72">
        <v>4</v>
      </c>
      <c r="B22" s="61" t="s">
        <v>47</v>
      </c>
      <c r="C22" s="64" t="s">
        <v>60</v>
      </c>
      <c r="D22" s="60">
        <v>2</v>
      </c>
      <c r="E22" s="73" t="s">
        <v>61</v>
      </c>
      <c r="F22" s="60" t="s">
        <v>49</v>
      </c>
      <c r="G22" s="73" t="s">
        <v>62</v>
      </c>
      <c r="H22" s="73" t="s">
        <v>63</v>
      </c>
      <c r="I22" s="74">
        <v>0.6</v>
      </c>
      <c r="J22" s="75" t="s">
        <v>52</v>
      </c>
      <c r="K22" s="56" t="s">
        <v>53</v>
      </c>
      <c r="L22" s="76">
        <v>0.12</v>
      </c>
      <c r="M22" s="76">
        <v>0.34</v>
      </c>
      <c r="N22" s="77">
        <v>0.51</v>
      </c>
      <c r="O22" s="77">
        <v>0.68</v>
      </c>
      <c r="P22" s="78">
        <f t="shared" si="0"/>
        <v>0.68</v>
      </c>
      <c r="Q22" s="79" t="s">
        <v>64</v>
      </c>
      <c r="R22" s="80" t="s">
        <v>65</v>
      </c>
      <c r="S22" s="73" t="s">
        <v>66</v>
      </c>
      <c r="T22" s="56" t="s">
        <v>57</v>
      </c>
      <c r="U22" s="81" t="s">
        <v>59</v>
      </c>
      <c r="V22" s="79" t="s">
        <v>67</v>
      </c>
      <c r="W22" s="69">
        <f t="shared" ref="W22:W35" si="7">+L22</f>
        <v>0.12</v>
      </c>
      <c r="X22" s="128">
        <v>0.14990000000000001</v>
      </c>
      <c r="Y22" s="129">
        <f>IF(X22/W22&gt;100%,100%,X22/W22)</f>
        <v>1</v>
      </c>
      <c r="Z22" s="119" t="s">
        <v>210</v>
      </c>
      <c r="AA22" s="123" t="s">
        <v>208</v>
      </c>
      <c r="AB22" s="69">
        <f t="shared" si="1"/>
        <v>0.34</v>
      </c>
      <c r="AC22" s="139">
        <v>0.3211</v>
      </c>
      <c r="AD22" s="129">
        <f t="shared" ref="AD22:AD42" si="8">IF(AC22/AB22&gt;100%,100%,AC22/AB22)</f>
        <v>0.94441176470588228</v>
      </c>
      <c r="AE22" s="119" t="s">
        <v>235</v>
      </c>
      <c r="AF22" s="176" t="s">
        <v>208</v>
      </c>
      <c r="AG22" s="171">
        <f t="shared" si="2"/>
        <v>0.51</v>
      </c>
      <c r="AH22" s="128">
        <v>0.58850000000000002</v>
      </c>
      <c r="AI22" s="63">
        <f t="shared" si="3"/>
        <v>1</v>
      </c>
      <c r="AJ22" s="181" t="s">
        <v>267</v>
      </c>
      <c r="AK22" s="211" t="s">
        <v>208</v>
      </c>
      <c r="AL22" s="171">
        <f t="shared" si="4"/>
        <v>0.68</v>
      </c>
      <c r="AM22" s="63">
        <v>0.73309999999999997</v>
      </c>
      <c r="AN22" s="63">
        <f t="shared" si="5"/>
        <v>1</v>
      </c>
      <c r="AO22" s="119" t="s">
        <v>300</v>
      </c>
      <c r="AP22" s="211" t="s">
        <v>208</v>
      </c>
      <c r="AQ22" s="171">
        <f t="shared" si="6"/>
        <v>0.68</v>
      </c>
      <c r="AR22" s="63">
        <v>0.73309999999999997</v>
      </c>
      <c r="AS22" s="63">
        <f t="shared" ref="AS22:AS42" si="9">IF(AR22/AQ22&gt;100%,100%,AR22/AQ22)</f>
        <v>1</v>
      </c>
      <c r="AT22" s="124" t="s">
        <v>300</v>
      </c>
      <c r="AU22" s="163"/>
    </row>
    <row r="23" spans="1:47" s="71" customFormat="1" ht="156" customHeight="1" x14ac:dyDescent="0.25">
      <c r="A23" s="72">
        <v>4</v>
      </c>
      <c r="B23" s="61" t="s">
        <v>47</v>
      </c>
      <c r="C23" s="64" t="s">
        <v>60</v>
      </c>
      <c r="D23" s="60">
        <v>3</v>
      </c>
      <c r="E23" s="73" t="s">
        <v>130</v>
      </c>
      <c r="F23" s="60" t="s">
        <v>49</v>
      </c>
      <c r="G23" s="73" t="s">
        <v>68</v>
      </c>
      <c r="H23" s="73" t="s">
        <v>69</v>
      </c>
      <c r="I23" s="74">
        <v>0.6</v>
      </c>
      <c r="J23" s="75" t="s">
        <v>52</v>
      </c>
      <c r="K23" s="56" t="s">
        <v>53</v>
      </c>
      <c r="L23" s="64">
        <v>0.12</v>
      </c>
      <c r="M23" s="64">
        <v>0.3</v>
      </c>
      <c r="N23" s="64">
        <v>0.48</v>
      </c>
      <c r="O23" s="64">
        <v>0.65</v>
      </c>
      <c r="P23" s="64">
        <f t="shared" si="0"/>
        <v>0.65</v>
      </c>
      <c r="Q23" s="79" t="s">
        <v>64</v>
      </c>
      <c r="R23" s="80" t="s">
        <v>65</v>
      </c>
      <c r="S23" s="73" t="s">
        <v>66</v>
      </c>
      <c r="T23" s="56" t="s">
        <v>57</v>
      </c>
      <c r="U23" s="81" t="s">
        <v>59</v>
      </c>
      <c r="V23" s="79" t="s">
        <v>67</v>
      </c>
      <c r="W23" s="69">
        <f t="shared" si="7"/>
        <v>0.12</v>
      </c>
      <c r="X23" s="128">
        <v>0.02</v>
      </c>
      <c r="Y23" s="129">
        <f t="shared" ref="Y23:Y35" si="10">IF(X23/W23&gt;100%,100%,X23/W23)</f>
        <v>0.16666666666666669</v>
      </c>
      <c r="Z23" s="119" t="s">
        <v>211</v>
      </c>
      <c r="AA23" s="123" t="s">
        <v>208</v>
      </c>
      <c r="AB23" s="69">
        <f t="shared" si="1"/>
        <v>0.3</v>
      </c>
      <c r="AC23" s="139">
        <v>0.12529999999999999</v>
      </c>
      <c r="AD23" s="129">
        <f t="shared" si="8"/>
        <v>0.41766666666666669</v>
      </c>
      <c r="AE23" s="119" t="s">
        <v>236</v>
      </c>
      <c r="AF23" s="176" t="s">
        <v>208</v>
      </c>
      <c r="AG23" s="171">
        <f t="shared" si="2"/>
        <v>0.48</v>
      </c>
      <c r="AH23" s="128">
        <v>0.5444</v>
      </c>
      <c r="AI23" s="63">
        <f t="shared" si="3"/>
        <v>1</v>
      </c>
      <c r="AJ23" s="145" t="s">
        <v>268</v>
      </c>
      <c r="AK23" s="211" t="s">
        <v>208</v>
      </c>
      <c r="AL23" s="171">
        <f t="shared" si="4"/>
        <v>0.65</v>
      </c>
      <c r="AM23" s="63">
        <v>0.55879999999999996</v>
      </c>
      <c r="AN23" s="63">
        <f t="shared" si="5"/>
        <v>0.85969230769230764</v>
      </c>
      <c r="AO23" s="119" t="s">
        <v>290</v>
      </c>
      <c r="AP23" s="211" t="s">
        <v>208</v>
      </c>
      <c r="AQ23" s="171">
        <f t="shared" si="6"/>
        <v>0.65</v>
      </c>
      <c r="AR23" s="63">
        <v>0.55879999999999996</v>
      </c>
      <c r="AS23" s="63">
        <f t="shared" si="9"/>
        <v>0.85969230769230764</v>
      </c>
      <c r="AT23" s="124" t="s">
        <v>290</v>
      </c>
      <c r="AU23" s="163"/>
    </row>
    <row r="24" spans="1:47" s="71" customFormat="1" ht="125.25" customHeight="1" x14ac:dyDescent="0.25">
      <c r="A24" s="72">
        <v>4</v>
      </c>
      <c r="B24" s="61" t="s">
        <v>47</v>
      </c>
      <c r="C24" s="64" t="s">
        <v>60</v>
      </c>
      <c r="D24" s="60">
        <v>4</v>
      </c>
      <c r="E24" s="73" t="s">
        <v>131</v>
      </c>
      <c r="F24" s="60" t="s">
        <v>49</v>
      </c>
      <c r="G24" s="73" t="s">
        <v>70</v>
      </c>
      <c r="H24" s="73" t="s">
        <v>71</v>
      </c>
      <c r="I24" s="82">
        <v>0.96489999999999998</v>
      </c>
      <c r="J24" s="75" t="s">
        <v>52</v>
      </c>
      <c r="K24" s="56" t="s">
        <v>53</v>
      </c>
      <c r="L24" s="64">
        <v>0.2</v>
      </c>
      <c r="M24" s="64">
        <v>0.4</v>
      </c>
      <c r="N24" s="64">
        <v>0.6</v>
      </c>
      <c r="O24" s="64">
        <v>0.95</v>
      </c>
      <c r="P24" s="64">
        <f t="shared" si="0"/>
        <v>0.95</v>
      </c>
      <c r="Q24" s="79" t="s">
        <v>64</v>
      </c>
      <c r="R24" s="80" t="s">
        <v>65</v>
      </c>
      <c r="S24" s="73" t="s">
        <v>66</v>
      </c>
      <c r="T24" s="56" t="s">
        <v>57</v>
      </c>
      <c r="U24" s="81" t="s">
        <v>59</v>
      </c>
      <c r="V24" s="79" t="s">
        <v>72</v>
      </c>
      <c r="W24" s="69">
        <f t="shared" si="7"/>
        <v>0.2</v>
      </c>
      <c r="X24" s="128">
        <v>0.33300000000000002</v>
      </c>
      <c r="Y24" s="129">
        <f t="shared" si="10"/>
        <v>1</v>
      </c>
      <c r="Z24" s="119" t="s">
        <v>212</v>
      </c>
      <c r="AA24" s="123" t="s">
        <v>208</v>
      </c>
      <c r="AB24" s="69">
        <f t="shared" si="1"/>
        <v>0.4</v>
      </c>
      <c r="AC24" s="139">
        <v>0.4778</v>
      </c>
      <c r="AD24" s="129">
        <f t="shared" si="8"/>
        <v>1</v>
      </c>
      <c r="AE24" s="119" t="s">
        <v>237</v>
      </c>
      <c r="AF24" s="176" t="s">
        <v>208</v>
      </c>
      <c r="AG24" s="171">
        <f t="shared" si="2"/>
        <v>0.6</v>
      </c>
      <c r="AH24" s="128">
        <v>0.64870000000000005</v>
      </c>
      <c r="AI24" s="63">
        <f t="shared" si="3"/>
        <v>1</v>
      </c>
      <c r="AJ24" s="145" t="s">
        <v>269</v>
      </c>
      <c r="AK24" s="162" t="s">
        <v>208</v>
      </c>
      <c r="AL24" s="171">
        <f t="shared" si="4"/>
        <v>0.95</v>
      </c>
      <c r="AM24" s="63">
        <v>0.99770000000000003</v>
      </c>
      <c r="AN24" s="63">
        <f t="shared" si="5"/>
        <v>1</v>
      </c>
      <c r="AO24" s="119" t="s">
        <v>291</v>
      </c>
      <c r="AP24" s="211" t="s">
        <v>208</v>
      </c>
      <c r="AQ24" s="171">
        <f t="shared" si="6"/>
        <v>0.95</v>
      </c>
      <c r="AR24" s="63">
        <v>0.99770000000000003</v>
      </c>
      <c r="AS24" s="63">
        <f t="shared" si="9"/>
        <v>1</v>
      </c>
      <c r="AT24" s="124" t="s">
        <v>291</v>
      </c>
      <c r="AU24" s="163"/>
    </row>
    <row r="25" spans="1:47" s="71" customFormat="1" ht="100.5" customHeight="1" x14ac:dyDescent="0.25">
      <c r="A25" s="72">
        <v>4</v>
      </c>
      <c r="B25" s="61" t="s">
        <v>47</v>
      </c>
      <c r="C25" s="64" t="s">
        <v>60</v>
      </c>
      <c r="D25" s="60">
        <v>5</v>
      </c>
      <c r="E25" s="61" t="s">
        <v>132</v>
      </c>
      <c r="F25" s="60" t="s">
        <v>49</v>
      </c>
      <c r="G25" s="61" t="s">
        <v>73</v>
      </c>
      <c r="H25" s="61" t="s">
        <v>74</v>
      </c>
      <c r="I25" s="78">
        <v>0.25</v>
      </c>
      <c r="J25" s="60" t="s">
        <v>52</v>
      </c>
      <c r="K25" s="56" t="s">
        <v>53</v>
      </c>
      <c r="L25" s="64">
        <v>0.08</v>
      </c>
      <c r="M25" s="64">
        <v>0.2</v>
      </c>
      <c r="N25" s="64">
        <v>0.3</v>
      </c>
      <c r="O25" s="64">
        <v>0.45</v>
      </c>
      <c r="P25" s="64">
        <f t="shared" si="0"/>
        <v>0.45</v>
      </c>
      <c r="Q25" s="65" t="s">
        <v>64</v>
      </c>
      <c r="R25" s="66" t="s">
        <v>65</v>
      </c>
      <c r="S25" s="73" t="s">
        <v>66</v>
      </c>
      <c r="T25" s="56" t="s">
        <v>57</v>
      </c>
      <c r="U25" s="81" t="s">
        <v>59</v>
      </c>
      <c r="V25" s="79" t="s">
        <v>72</v>
      </c>
      <c r="W25" s="69">
        <f t="shared" si="7"/>
        <v>0.08</v>
      </c>
      <c r="X25" s="128">
        <v>0.1547</v>
      </c>
      <c r="Y25" s="129">
        <f t="shared" si="10"/>
        <v>1</v>
      </c>
      <c r="Z25" s="119" t="s">
        <v>213</v>
      </c>
      <c r="AA25" s="123" t="s">
        <v>208</v>
      </c>
      <c r="AB25" s="69">
        <f t="shared" si="1"/>
        <v>0.2</v>
      </c>
      <c r="AC25" s="139">
        <v>0.22439999999999999</v>
      </c>
      <c r="AD25" s="129">
        <f t="shared" si="8"/>
        <v>1</v>
      </c>
      <c r="AE25" s="119" t="s">
        <v>239</v>
      </c>
      <c r="AF25" s="176" t="s">
        <v>208</v>
      </c>
      <c r="AG25" s="171">
        <f t="shared" si="2"/>
        <v>0.3</v>
      </c>
      <c r="AH25" s="128">
        <v>0.29870000000000002</v>
      </c>
      <c r="AI25" s="63">
        <f t="shared" si="3"/>
        <v>0.99566666666666681</v>
      </c>
      <c r="AJ25" s="181" t="s">
        <v>270</v>
      </c>
      <c r="AK25" s="162" t="s">
        <v>208</v>
      </c>
      <c r="AL25" s="171">
        <f t="shared" si="4"/>
        <v>0.45</v>
      </c>
      <c r="AM25" s="63">
        <v>0.51119999999999999</v>
      </c>
      <c r="AN25" s="63">
        <f t="shared" si="5"/>
        <v>1</v>
      </c>
      <c r="AO25" s="119" t="s">
        <v>292</v>
      </c>
      <c r="AP25" s="211" t="s">
        <v>208</v>
      </c>
      <c r="AQ25" s="171">
        <f t="shared" si="6"/>
        <v>0.45</v>
      </c>
      <c r="AR25" s="63">
        <v>0.51119999999999999</v>
      </c>
      <c r="AS25" s="63">
        <f t="shared" si="9"/>
        <v>1</v>
      </c>
      <c r="AT25" s="124" t="s">
        <v>292</v>
      </c>
      <c r="AU25" s="163"/>
    </row>
    <row r="26" spans="1:47" s="71" customFormat="1" ht="88.5" customHeight="1" x14ac:dyDescent="0.25">
      <c r="A26" s="72">
        <v>4</v>
      </c>
      <c r="B26" s="61" t="s">
        <v>47</v>
      </c>
      <c r="C26" s="64" t="s">
        <v>60</v>
      </c>
      <c r="D26" s="60">
        <v>6</v>
      </c>
      <c r="E26" s="73" t="s">
        <v>133</v>
      </c>
      <c r="F26" s="75" t="s">
        <v>75</v>
      </c>
      <c r="G26" s="73" t="s">
        <v>76</v>
      </c>
      <c r="H26" s="73" t="s">
        <v>77</v>
      </c>
      <c r="I26" s="74">
        <v>0.95</v>
      </c>
      <c r="J26" s="75" t="s">
        <v>78</v>
      </c>
      <c r="K26" s="56" t="s">
        <v>53</v>
      </c>
      <c r="L26" s="64">
        <v>0.98</v>
      </c>
      <c r="M26" s="64">
        <v>1</v>
      </c>
      <c r="N26" s="64">
        <v>1</v>
      </c>
      <c r="O26" s="64">
        <v>1</v>
      </c>
      <c r="P26" s="64">
        <f t="shared" si="0"/>
        <v>1</v>
      </c>
      <c r="Q26" s="79" t="s">
        <v>64</v>
      </c>
      <c r="R26" s="80" t="s">
        <v>79</v>
      </c>
      <c r="S26" s="73" t="s">
        <v>80</v>
      </c>
      <c r="T26" s="56" t="s">
        <v>57</v>
      </c>
      <c r="U26" s="81" t="s">
        <v>59</v>
      </c>
      <c r="V26" s="83" t="s">
        <v>81</v>
      </c>
      <c r="W26" s="69">
        <f t="shared" si="7"/>
        <v>0.98</v>
      </c>
      <c r="X26" s="128">
        <f>373/374</f>
        <v>0.99732620320855614</v>
      </c>
      <c r="Y26" s="129">
        <f t="shared" si="10"/>
        <v>1</v>
      </c>
      <c r="Z26" s="119" t="s">
        <v>214</v>
      </c>
      <c r="AA26" s="123" t="s">
        <v>208</v>
      </c>
      <c r="AB26" s="69">
        <f t="shared" si="1"/>
        <v>1</v>
      </c>
      <c r="AC26" s="139">
        <v>0.99750000000000005</v>
      </c>
      <c r="AD26" s="129">
        <f t="shared" si="8"/>
        <v>0.99750000000000005</v>
      </c>
      <c r="AE26" s="119" t="s">
        <v>240</v>
      </c>
      <c r="AF26" s="176" t="s">
        <v>208</v>
      </c>
      <c r="AG26" s="171">
        <f t="shared" si="2"/>
        <v>1</v>
      </c>
      <c r="AH26" s="128">
        <v>0.99760000000000004</v>
      </c>
      <c r="AI26" s="63">
        <f t="shared" si="3"/>
        <v>0.99760000000000004</v>
      </c>
      <c r="AJ26" s="145" t="s">
        <v>271</v>
      </c>
      <c r="AK26" s="211" t="s">
        <v>208</v>
      </c>
      <c r="AL26" s="171">
        <f t="shared" si="4"/>
        <v>1</v>
      </c>
      <c r="AM26" s="63">
        <v>0.99780000000000002</v>
      </c>
      <c r="AN26" s="63">
        <f t="shared" si="5"/>
        <v>0.99780000000000002</v>
      </c>
      <c r="AO26" s="119" t="s">
        <v>301</v>
      </c>
      <c r="AP26" s="211" t="s">
        <v>293</v>
      </c>
      <c r="AQ26" s="171">
        <f t="shared" si="6"/>
        <v>1</v>
      </c>
      <c r="AR26" s="128">
        <f>AVERAGE(X26,AC26,AH26,AM26)</f>
        <v>0.99755655080213912</v>
      </c>
      <c r="AS26" s="63">
        <f t="shared" si="9"/>
        <v>0.99755655080213912</v>
      </c>
      <c r="AT26" s="190" t="s">
        <v>303</v>
      </c>
      <c r="AU26" s="163"/>
    </row>
    <row r="27" spans="1:47" s="71" customFormat="1" ht="141.75" customHeight="1" x14ac:dyDescent="0.25">
      <c r="A27" s="72">
        <v>4</v>
      </c>
      <c r="B27" s="61" t="s">
        <v>47</v>
      </c>
      <c r="C27" s="64" t="s">
        <v>60</v>
      </c>
      <c r="D27" s="60">
        <v>7</v>
      </c>
      <c r="E27" s="73" t="s">
        <v>82</v>
      </c>
      <c r="F27" s="60" t="s">
        <v>49</v>
      </c>
      <c r="G27" s="73" t="s">
        <v>83</v>
      </c>
      <c r="H27" s="73" t="s">
        <v>84</v>
      </c>
      <c r="I27" s="74">
        <v>1</v>
      </c>
      <c r="J27" s="75" t="s">
        <v>78</v>
      </c>
      <c r="K27" s="56" t="s">
        <v>53</v>
      </c>
      <c r="L27" s="76">
        <v>1</v>
      </c>
      <c r="M27" s="76">
        <v>1</v>
      </c>
      <c r="N27" s="76">
        <v>1</v>
      </c>
      <c r="O27" s="76">
        <v>1</v>
      </c>
      <c r="P27" s="78">
        <f t="shared" si="0"/>
        <v>1</v>
      </c>
      <c r="Q27" s="79" t="s">
        <v>64</v>
      </c>
      <c r="R27" s="80" t="s">
        <v>79</v>
      </c>
      <c r="S27" s="84" t="s">
        <v>85</v>
      </c>
      <c r="T27" s="56" t="s">
        <v>57</v>
      </c>
      <c r="U27" s="81" t="s">
        <v>59</v>
      </c>
      <c r="V27" s="83" t="s">
        <v>86</v>
      </c>
      <c r="W27" s="69">
        <f t="shared" si="7"/>
        <v>1</v>
      </c>
      <c r="X27" s="128">
        <v>1</v>
      </c>
      <c r="Y27" s="129">
        <f t="shared" si="10"/>
        <v>1</v>
      </c>
      <c r="Z27" s="119" t="s">
        <v>215</v>
      </c>
      <c r="AA27" s="123" t="s">
        <v>208</v>
      </c>
      <c r="AB27" s="69">
        <f t="shared" si="1"/>
        <v>1</v>
      </c>
      <c r="AC27" s="139">
        <v>0.99490000000000001</v>
      </c>
      <c r="AD27" s="129">
        <f t="shared" si="8"/>
        <v>0.99490000000000001</v>
      </c>
      <c r="AE27" s="119" t="s">
        <v>241</v>
      </c>
      <c r="AF27" s="176" t="s">
        <v>208</v>
      </c>
      <c r="AG27" s="171">
        <f t="shared" si="2"/>
        <v>1</v>
      </c>
      <c r="AH27" s="128">
        <v>0.99760000000000004</v>
      </c>
      <c r="AI27" s="63">
        <f t="shared" si="3"/>
        <v>0.99760000000000004</v>
      </c>
      <c r="AJ27" s="181" t="s">
        <v>272</v>
      </c>
      <c r="AK27" s="211" t="s">
        <v>208</v>
      </c>
      <c r="AL27" s="171">
        <f t="shared" si="4"/>
        <v>1</v>
      </c>
      <c r="AM27" s="63">
        <v>0.97360000000000002</v>
      </c>
      <c r="AN27" s="63">
        <f t="shared" si="5"/>
        <v>0.97360000000000002</v>
      </c>
      <c r="AO27" s="119" t="s">
        <v>302</v>
      </c>
      <c r="AP27" s="211" t="s">
        <v>293</v>
      </c>
      <c r="AQ27" s="171">
        <f t="shared" si="6"/>
        <v>1</v>
      </c>
      <c r="AR27" s="128">
        <f t="shared" ref="AR27:AR28" si="11">AVERAGE(X27,AC27,AH27,AM27)</f>
        <v>0.99152499999999999</v>
      </c>
      <c r="AS27" s="63">
        <f t="shared" si="9"/>
        <v>0.99152499999999999</v>
      </c>
      <c r="AT27" s="190" t="s">
        <v>304</v>
      </c>
      <c r="AU27" s="163"/>
    </row>
    <row r="28" spans="1:47" s="71" customFormat="1" ht="88.5" customHeight="1" x14ac:dyDescent="0.25">
      <c r="A28" s="72">
        <v>4</v>
      </c>
      <c r="B28" s="61" t="s">
        <v>47</v>
      </c>
      <c r="C28" s="64" t="s">
        <v>60</v>
      </c>
      <c r="D28" s="60">
        <v>8</v>
      </c>
      <c r="E28" s="73" t="s">
        <v>87</v>
      </c>
      <c r="F28" s="60" t="s">
        <v>49</v>
      </c>
      <c r="G28" s="73" t="s">
        <v>88</v>
      </c>
      <c r="H28" s="73" t="s">
        <v>89</v>
      </c>
      <c r="I28" s="74">
        <v>0.95</v>
      </c>
      <c r="J28" s="75" t="s">
        <v>78</v>
      </c>
      <c r="K28" s="56" t="s">
        <v>53</v>
      </c>
      <c r="L28" s="76">
        <v>0.95</v>
      </c>
      <c r="M28" s="76">
        <v>1</v>
      </c>
      <c r="N28" s="76">
        <v>1</v>
      </c>
      <c r="O28" s="76">
        <v>1</v>
      </c>
      <c r="P28" s="78">
        <f t="shared" si="0"/>
        <v>1</v>
      </c>
      <c r="Q28" s="79" t="s">
        <v>64</v>
      </c>
      <c r="R28" s="85" t="s">
        <v>90</v>
      </c>
      <c r="S28" s="73" t="s">
        <v>85</v>
      </c>
      <c r="T28" s="56" t="s">
        <v>57</v>
      </c>
      <c r="U28" s="81" t="s">
        <v>91</v>
      </c>
      <c r="V28" s="83" t="s">
        <v>85</v>
      </c>
      <c r="W28" s="69">
        <f t="shared" si="7"/>
        <v>0.95</v>
      </c>
      <c r="X28" s="128">
        <v>1</v>
      </c>
      <c r="Y28" s="129">
        <f t="shared" si="10"/>
        <v>1</v>
      </c>
      <c r="Z28" s="119" t="s">
        <v>222</v>
      </c>
      <c r="AA28" s="124" t="s">
        <v>221</v>
      </c>
      <c r="AB28" s="69">
        <f t="shared" si="1"/>
        <v>1</v>
      </c>
      <c r="AC28" s="139">
        <v>1</v>
      </c>
      <c r="AD28" s="129">
        <f t="shared" si="8"/>
        <v>1</v>
      </c>
      <c r="AE28" s="119" t="s">
        <v>255</v>
      </c>
      <c r="AF28" s="176" t="s">
        <v>254</v>
      </c>
      <c r="AG28" s="171">
        <f t="shared" si="2"/>
        <v>1</v>
      </c>
      <c r="AH28" s="64">
        <v>1</v>
      </c>
      <c r="AI28" s="63">
        <f t="shared" si="3"/>
        <v>1</v>
      </c>
      <c r="AJ28" s="119" t="s">
        <v>255</v>
      </c>
      <c r="AK28" s="211" t="s">
        <v>254</v>
      </c>
      <c r="AL28" s="171">
        <f t="shared" si="4"/>
        <v>1</v>
      </c>
      <c r="AM28" s="63">
        <v>1</v>
      </c>
      <c r="AN28" s="63">
        <f t="shared" si="5"/>
        <v>1</v>
      </c>
      <c r="AO28" s="119" t="s">
        <v>255</v>
      </c>
      <c r="AP28" s="211" t="s">
        <v>293</v>
      </c>
      <c r="AQ28" s="171">
        <f t="shared" si="6"/>
        <v>1</v>
      </c>
      <c r="AR28" s="128">
        <f t="shared" si="11"/>
        <v>1</v>
      </c>
      <c r="AS28" s="63">
        <f t="shared" si="9"/>
        <v>1</v>
      </c>
      <c r="AT28" s="190" t="s">
        <v>305</v>
      </c>
      <c r="AU28" s="163"/>
    </row>
    <row r="29" spans="1:47" s="71" customFormat="1" ht="88.5" customHeight="1" x14ac:dyDescent="0.25">
      <c r="A29" s="72">
        <v>4</v>
      </c>
      <c r="B29" s="61" t="s">
        <v>47</v>
      </c>
      <c r="C29" s="60" t="s">
        <v>92</v>
      </c>
      <c r="D29" s="60">
        <v>9</v>
      </c>
      <c r="E29" s="86" t="s">
        <v>134</v>
      </c>
      <c r="F29" s="75" t="s">
        <v>75</v>
      </c>
      <c r="G29" s="86" t="s">
        <v>93</v>
      </c>
      <c r="H29" s="86" t="s">
        <v>94</v>
      </c>
      <c r="I29" s="60" t="s">
        <v>95</v>
      </c>
      <c r="J29" s="87" t="s">
        <v>96</v>
      </c>
      <c r="K29" s="86" t="s">
        <v>97</v>
      </c>
      <c r="L29" s="60">
        <v>3780</v>
      </c>
      <c r="M29" s="60">
        <v>3780</v>
      </c>
      <c r="N29" s="60">
        <v>3780</v>
      </c>
      <c r="O29" s="60">
        <v>3780</v>
      </c>
      <c r="P29" s="88">
        <f t="shared" ref="P29:P35" si="12">SUM(L29:O29)</f>
        <v>15120</v>
      </c>
      <c r="Q29" s="89" t="s">
        <v>64</v>
      </c>
      <c r="R29" s="90" t="s">
        <v>98</v>
      </c>
      <c r="S29" s="86" t="s">
        <v>99</v>
      </c>
      <c r="T29" s="86" t="s">
        <v>100</v>
      </c>
      <c r="U29" s="91" t="s">
        <v>102</v>
      </c>
      <c r="V29" s="92" t="s">
        <v>101</v>
      </c>
      <c r="W29" s="93">
        <f t="shared" si="7"/>
        <v>3780</v>
      </c>
      <c r="X29" s="88">
        <v>10107</v>
      </c>
      <c r="Y29" s="129">
        <f t="shared" si="10"/>
        <v>1</v>
      </c>
      <c r="Z29" s="119" t="s">
        <v>261</v>
      </c>
      <c r="AA29" s="124" t="s">
        <v>209</v>
      </c>
      <c r="AB29" s="93">
        <f t="shared" si="1"/>
        <v>3780</v>
      </c>
      <c r="AC29" s="88">
        <v>8609</v>
      </c>
      <c r="AD29" s="129">
        <f t="shared" si="8"/>
        <v>1</v>
      </c>
      <c r="AE29" s="119" t="s">
        <v>262</v>
      </c>
      <c r="AF29" s="176" t="s">
        <v>209</v>
      </c>
      <c r="AG29" s="185">
        <f t="shared" si="2"/>
        <v>3780</v>
      </c>
      <c r="AH29" s="88">
        <v>6586</v>
      </c>
      <c r="AI29" s="63">
        <f t="shared" si="3"/>
        <v>1</v>
      </c>
      <c r="AJ29" s="119" t="s">
        <v>263</v>
      </c>
      <c r="AK29" s="211" t="s">
        <v>209</v>
      </c>
      <c r="AL29" s="185">
        <f t="shared" si="4"/>
        <v>3780</v>
      </c>
      <c r="AM29" s="88">
        <v>5072</v>
      </c>
      <c r="AN29" s="63">
        <f t="shared" si="5"/>
        <v>1</v>
      </c>
      <c r="AO29" s="119" t="s">
        <v>306</v>
      </c>
      <c r="AP29" s="211" t="s">
        <v>209</v>
      </c>
      <c r="AQ29" s="172">
        <f t="shared" si="6"/>
        <v>15120</v>
      </c>
      <c r="AR29" s="168">
        <f t="shared" ref="AR29:AR35" si="13">+X29+AC29+AH29+AM29</f>
        <v>30374</v>
      </c>
      <c r="AS29" s="63">
        <f t="shared" si="9"/>
        <v>1</v>
      </c>
      <c r="AT29" s="124" t="s">
        <v>308</v>
      </c>
      <c r="AU29" s="163"/>
    </row>
    <row r="30" spans="1:47" s="71" customFormat="1" ht="88.5" customHeight="1" x14ac:dyDescent="0.25">
      <c r="A30" s="72">
        <v>4</v>
      </c>
      <c r="B30" s="61" t="s">
        <v>47</v>
      </c>
      <c r="C30" s="60" t="s">
        <v>92</v>
      </c>
      <c r="D30" s="60">
        <v>10</v>
      </c>
      <c r="E30" s="86" t="s">
        <v>135</v>
      </c>
      <c r="F30" s="60" t="s">
        <v>49</v>
      </c>
      <c r="G30" s="86" t="s">
        <v>103</v>
      </c>
      <c r="H30" s="86" t="s">
        <v>104</v>
      </c>
      <c r="I30" s="60" t="s">
        <v>95</v>
      </c>
      <c r="J30" s="87" t="s">
        <v>96</v>
      </c>
      <c r="K30" s="86" t="s">
        <v>105</v>
      </c>
      <c r="L30" s="60">
        <v>1890</v>
      </c>
      <c r="M30" s="60">
        <v>1890</v>
      </c>
      <c r="N30" s="60">
        <v>1890</v>
      </c>
      <c r="O30" s="60">
        <v>1890</v>
      </c>
      <c r="P30" s="88">
        <f t="shared" si="12"/>
        <v>7560</v>
      </c>
      <c r="Q30" s="89" t="s">
        <v>64</v>
      </c>
      <c r="R30" s="90" t="s">
        <v>106</v>
      </c>
      <c r="S30" s="86" t="s">
        <v>99</v>
      </c>
      <c r="T30" s="86" t="s">
        <v>100</v>
      </c>
      <c r="U30" s="91" t="s">
        <v>102</v>
      </c>
      <c r="V30" s="92" t="s">
        <v>101</v>
      </c>
      <c r="W30" s="93">
        <f t="shared" si="7"/>
        <v>1890</v>
      </c>
      <c r="X30" s="88">
        <v>2269</v>
      </c>
      <c r="Y30" s="129">
        <f t="shared" si="10"/>
        <v>1</v>
      </c>
      <c r="Z30" s="119" t="s">
        <v>243</v>
      </c>
      <c r="AA30" s="124" t="s">
        <v>209</v>
      </c>
      <c r="AB30" s="93">
        <f t="shared" si="1"/>
        <v>1890</v>
      </c>
      <c r="AC30" s="88">
        <v>2975</v>
      </c>
      <c r="AD30" s="129">
        <f t="shared" si="8"/>
        <v>1</v>
      </c>
      <c r="AE30" s="119" t="s">
        <v>242</v>
      </c>
      <c r="AF30" s="176" t="s">
        <v>209</v>
      </c>
      <c r="AG30" s="185">
        <f t="shared" si="2"/>
        <v>1890</v>
      </c>
      <c r="AH30" s="88">
        <v>1678</v>
      </c>
      <c r="AI30" s="63">
        <f t="shared" si="3"/>
        <v>0.88783068783068786</v>
      </c>
      <c r="AJ30" s="119" t="s">
        <v>264</v>
      </c>
      <c r="AK30" s="211" t="s">
        <v>209</v>
      </c>
      <c r="AL30" s="185">
        <f t="shared" si="4"/>
        <v>1890</v>
      </c>
      <c r="AM30" s="88">
        <v>1597</v>
      </c>
      <c r="AN30" s="63">
        <f t="shared" si="5"/>
        <v>0.84497354497354493</v>
      </c>
      <c r="AO30" s="119" t="s">
        <v>307</v>
      </c>
      <c r="AP30" s="211" t="s">
        <v>209</v>
      </c>
      <c r="AQ30" s="172">
        <f t="shared" si="6"/>
        <v>7560</v>
      </c>
      <c r="AR30" s="168">
        <f t="shared" si="13"/>
        <v>8519</v>
      </c>
      <c r="AS30" s="63">
        <f t="shared" si="9"/>
        <v>1</v>
      </c>
      <c r="AT30" s="124" t="s">
        <v>309</v>
      </c>
      <c r="AU30" s="163"/>
    </row>
    <row r="31" spans="1:47" s="71" customFormat="1" ht="88.5" customHeight="1" x14ac:dyDescent="0.25">
      <c r="A31" s="72">
        <v>4</v>
      </c>
      <c r="B31" s="61" t="s">
        <v>47</v>
      </c>
      <c r="C31" s="60" t="s">
        <v>92</v>
      </c>
      <c r="D31" s="60">
        <v>11</v>
      </c>
      <c r="E31" s="86" t="s">
        <v>137</v>
      </c>
      <c r="F31" s="60" t="s">
        <v>49</v>
      </c>
      <c r="G31" s="86" t="s">
        <v>107</v>
      </c>
      <c r="H31" s="86" t="s">
        <v>108</v>
      </c>
      <c r="I31" s="60" t="s">
        <v>95</v>
      </c>
      <c r="J31" s="87" t="s">
        <v>96</v>
      </c>
      <c r="K31" s="86" t="s">
        <v>109</v>
      </c>
      <c r="L31" s="60">
        <v>98</v>
      </c>
      <c r="M31" s="60">
        <v>195</v>
      </c>
      <c r="N31" s="60">
        <v>228</v>
      </c>
      <c r="O31" s="60">
        <v>129</v>
      </c>
      <c r="P31" s="88">
        <f t="shared" si="12"/>
        <v>650</v>
      </c>
      <c r="Q31" s="89" t="s">
        <v>64</v>
      </c>
      <c r="R31" s="90" t="s">
        <v>110</v>
      </c>
      <c r="S31" s="86" t="s">
        <v>111</v>
      </c>
      <c r="T31" s="86" t="s">
        <v>100</v>
      </c>
      <c r="U31" s="91" t="s">
        <v>102</v>
      </c>
      <c r="V31" s="92" t="s">
        <v>112</v>
      </c>
      <c r="W31" s="93">
        <f t="shared" si="7"/>
        <v>98</v>
      </c>
      <c r="X31" s="88">
        <v>29</v>
      </c>
      <c r="Y31" s="129">
        <f t="shared" si="10"/>
        <v>0.29591836734693877</v>
      </c>
      <c r="Z31" s="119" t="s">
        <v>223</v>
      </c>
      <c r="AA31" s="124" t="s">
        <v>209</v>
      </c>
      <c r="AB31" s="93">
        <f t="shared" si="1"/>
        <v>195</v>
      </c>
      <c r="AC31" s="88">
        <v>197</v>
      </c>
      <c r="AD31" s="129">
        <f t="shared" si="8"/>
        <v>1</v>
      </c>
      <c r="AE31" s="119" t="s">
        <v>244</v>
      </c>
      <c r="AF31" s="176" t="s">
        <v>209</v>
      </c>
      <c r="AG31" s="185">
        <f t="shared" si="2"/>
        <v>228</v>
      </c>
      <c r="AH31" s="88">
        <v>258</v>
      </c>
      <c r="AI31" s="63">
        <f t="shared" si="3"/>
        <v>1</v>
      </c>
      <c r="AJ31" s="119" t="s">
        <v>265</v>
      </c>
      <c r="AK31" s="211" t="s">
        <v>209</v>
      </c>
      <c r="AL31" s="185">
        <f t="shared" si="4"/>
        <v>129</v>
      </c>
      <c r="AM31" s="88">
        <v>174</v>
      </c>
      <c r="AN31" s="63">
        <f t="shared" si="5"/>
        <v>1</v>
      </c>
      <c r="AO31" s="119" t="s">
        <v>294</v>
      </c>
      <c r="AP31" s="211" t="s">
        <v>209</v>
      </c>
      <c r="AQ31" s="172">
        <f t="shared" si="6"/>
        <v>650</v>
      </c>
      <c r="AR31" s="168">
        <f t="shared" si="13"/>
        <v>658</v>
      </c>
      <c r="AS31" s="63">
        <f t="shared" si="9"/>
        <v>1</v>
      </c>
      <c r="AT31" s="124" t="s">
        <v>310</v>
      </c>
      <c r="AU31" s="163"/>
    </row>
    <row r="32" spans="1:47" s="71" customFormat="1" ht="104.25" customHeight="1" x14ac:dyDescent="0.25">
      <c r="A32" s="72">
        <v>4</v>
      </c>
      <c r="B32" s="61" t="s">
        <v>47</v>
      </c>
      <c r="C32" s="60" t="s">
        <v>92</v>
      </c>
      <c r="D32" s="60">
        <v>12</v>
      </c>
      <c r="E32" s="86" t="s">
        <v>283</v>
      </c>
      <c r="F32" s="75" t="s">
        <v>75</v>
      </c>
      <c r="G32" s="86" t="s">
        <v>113</v>
      </c>
      <c r="H32" s="86" t="s">
        <v>114</v>
      </c>
      <c r="I32" s="60" t="s">
        <v>95</v>
      </c>
      <c r="J32" s="87" t="s">
        <v>96</v>
      </c>
      <c r="K32" s="86" t="s">
        <v>115</v>
      </c>
      <c r="L32" s="60">
        <v>107</v>
      </c>
      <c r="M32" s="60">
        <v>213</v>
      </c>
      <c r="N32" s="60">
        <v>130</v>
      </c>
      <c r="O32" s="60">
        <v>36</v>
      </c>
      <c r="P32" s="88">
        <f t="shared" si="12"/>
        <v>486</v>
      </c>
      <c r="Q32" s="89" t="s">
        <v>64</v>
      </c>
      <c r="R32" s="90" t="s">
        <v>110</v>
      </c>
      <c r="S32" s="86" t="s">
        <v>111</v>
      </c>
      <c r="T32" s="86" t="s">
        <v>100</v>
      </c>
      <c r="U32" s="91" t="s">
        <v>102</v>
      </c>
      <c r="V32" s="92" t="s">
        <v>112</v>
      </c>
      <c r="W32" s="93">
        <f t="shared" si="7"/>
        <v>107</v>
      </c>
      <c r="X32" s="88">
        <v>35</v>
      </c>
      <c r="Y32" s="129">
        <f t="shared" si="10"/>
        <v>0.32710280373831774</v>
      </c>
      <c r="Z32" s="119" t="s">
        <v>224</v>
      </c>
      <c r="AA32" s="124" t="s">
        <v>209</v>
      </c>
      <c r="AB32" s="93">
        <f t="shared" si="1"/>
        <v>213</v>
      </c>
      <c r="AC32" s="88">
        <v>92</v>
      </c>
      <c r="AD32" s="129">
        <f t="shared" si="8"/>
        <v>0.431924882629108</v>
      </c>
      <c r="AE32" s="119" t="s">
        <v>245</v>
      </c>
      <c r="AF32" s="176" t="s">
        <v>209</v>
      </c>
      <c r="AG32" s="185">
        <f t="shared" si="2"/>
        <v>130</v>
      </c>
      <c r="AH32" s="88">
        <v>131</v>
      </c>
      <c r="AI32" s="63">
        <f t="shared" si="3"/>
        <v>1</v>
      </c>
      <c r="AJ32" s="119" t="s">
        <v>266</v>
      </c>
      <c r="AK32" s="211" t="s">
        <v>209</v>
      </c>
      <c r="AL32" s="185">
        <f t="shared" si="4"/>
        <v>36</v>
      </c>
      <c r="AM32" s="88">
        <v>243</v>
      </c>
      <c r="AN32" s="63">
        <f t="shared" si="5"/>
        <v>1</v>
      </c>
      <c r="AO32" s="119" t="s">
        <v>295</v>
      </c>
      <c r="AP32" s="211" t="s">
        <v>209</v>
      </c>
      <c r="AQ32" s="172">
        <f t="shared" si="6"/>
        <v>486</v>
      </c>
      <c r="AR32" s="168">
        <f t="shared" si="13"/>
        <v>501</v>
      </c>
      <c r="AS32" s="63">
        <f t="shared" si="9"/>
        <v>1</v>
      </c>
      <c r="AT32" s="124" t="s">
        <v>311</v>
      </c>
      <c r="AU32" s="163"/>
    </row>
    <row r="33" spans="1:49" s="71" customFormat="1" ht="88.5" customHeight="1" x14ac:dyDescent="0.25">
      <c r="A33" s="72">
        <v>4</v>
      </c>
      <c r="B33" s="61" t="s">
        <v>47</v>
      </c>
      <c r="C33" s="60" t="s">
        <v>92</v>
      </c>
      <c r="D33" s="60">
        <v>13</v>
      </c>
      <c r="E33" s="86" t="s">
        <v>138</v>
      </c>
      <c r="F33" s="75" t="s">
        <v>75</v>
      </c>
      <c r="G33" s="86" t="s">
        <v>116</v>
      </c>
      <c r="H33" s="86" t="s">
        <v>117</v>
      </c>
      <c r="I33" s="60" t="s">
        <v>95</v>
      </c>
      <c r="J33" s="87" t="s">
        <v>96</v>
      </c>
      <c r="K33" s="86" t="s">
        <v>118</v>
      </c>
      <c r="L33" s="60">
        <v>16</v>
      </c>
      <c r="M33" s="60">
        <v>24</v>
      </c>
      <c r="N33" s="60">
        <v>24</v>
      </c>
      <c r="O33" s="60">
        <v>18</v>
      </c>
      <c r="P33" s="88">
        <f t="shared" si="12"/>
        <v>82</v>
      </c>
      <c r="Q33" s="89" t="s">
        <v>64</v>
      </c>
      <c r="R33" s="94" t="s">
        <v>119</v>
      </c>
      <c r="S33" s="86" t="s">
        <v>120</v>
      </c>
      <c r="T33" s="86" t="s">
        <v>100</v>
      </c>
      <c r="U33" s="86" t="s">
        <v>100</v>
      </c>
      <c r="V33" s="92" t="s">
        <v>119</v>
      </c>
      <c r="W33" s="93">
        <f t="shared" si="7"/>
        <v>16</v>
      </c>
      <c r="X33" s="88">
        <v>14</v>
      </c>
      <c r="Y33" s="129">
        <f t="shared" si="10"/>
        <v>0.875</v>
      </c>
      <c r="Z33" s="119" t="s">
        <v>217</v>
      </c>
      <c r="AA33" s="124" t="s">
        <v>218</v>
      </c>
      <c r="AB33" s="93">
        <f t="shared" si="1"/>
        <v>24</v>
      </c>
      <c r="AC33" s="88">
        <v>20</v>
      </c>
      <c r="AD33" s="129">
        <f t="shared" si="8"/>
        <v>0.83333333333333337</v>
      </c>
      <c r="AE33" s="143" t="s">
        <v>256</v>
      </c>
      <c r="AF33" s="177" t="s">
        <v>257</v>
      </c>
      <c r="AG33" s="185">
        <f t="shared" si="2"/>
        <v>24</v>
      </c>
      <c r="AH33" s="88">
        <v>33</v>
      </c>
      <c r="AI33" s="63">
        <f t="shared" si="3"/>
        <v>1</v>
      </c>
      <c r="AJ33" s="145" t="s">
        <v>273</v>
      </c>
      <c r="AK33" s="162" t="s">
        <v>274</v>
      </c>
      <c r="AL33" s="185">
        <f t="shared" si="4"/>
        <v>18</v>
      </c>
      <c r="AM33" s="88">
        <v>29</v>
      </c>
      <c r="AN33" s="63">
        <f t="shared" si="5"/>
        <v>1</v>
      </c>
      <c r="AO33" s="119" t="s">
        <v>296</v>
      </c>
      <c r="AP33" s="211" t="s">
        <v>274</v>
      </c>
      <c r="AQ33" s="172">
        <f t="shared" si="6"/>
        <v>82</v>
      </c>
      <c r="AR33" s="168">
        <f t="shared" si="13"/>
        <v>96</v>
      </c>
      <c r="AS33" s="63">
        <f t="shared" si="9"/>
        <v>1</v>
      </c>
      <c r="AT33" s="124" t="s">
        <v>312</v>
      </c>
      <c r="AU33" s="163"/>
    </row>
    <row r="34" spans="1:49" s="71" customFormat="1" ht="88.5" customHeight="1" x14ac:dyDescent="0.25">
      <c r="A34" s="72">
        <v>4</v>
      </c>
      <c r="B34" s="61" t="s">
        <v>47</v>
      </c>
      <c r="C34" s="60" t="s">
        <v>92</v>
      </c>
      <c r="D34" s="60">
        <v>14</v>
      </c>
      <c r="E34" s="86" t="s">
        <v>136</v>
      </c>
      <c r="F34" s="75" t="s">
        <v>75</v>
      </c>
      <c r="G34" s="86" t="s">
        <v>121</v>
      </c>
      <c r="H34" s="86" t="s">
        <v>122</v>
      </c>
      <c r="I34" s="60" t="s">
        <v>95</v>
      </c>
      <c r="J34" s="87" t="s">
        <v>96</v>
      </c>
      <c r="K34" s="86" t="s">
        <v>118</v>
      </c>
      <c r="L34" s="60">
        <v>45</v>
      </c>
      <c r="M34" s="60">
        <v>60</v>
      </c>
      <c r="N34" s="60">
        <v>60</v>
      </c>
      <c r="O34" s="60">
        <v>55</v>
      </c>
      <c r="P34" s="88">
        <f t="shared" si="12"/>
        <v>220</v>
      </c>
      <c r="Q34" s="89" t="s">
        <v>64</v>
      </c>
      <c r="R34" s="94" t="s">
        <v>119</v>
      </c>
      <c r="S34" s="86" t="s">
        <v>120</v>
      </c>
      <c r="T34" s="86" t="s">
        <v>100</v>
      </c>
      <c r="U34" s="86" t="s">
        <v>100</v>
      </c>
      <c r="V34" s="92" t="s">
        <v>119</v>
      </c>
      <c r="W34" s="93">
        <f t="shared" si="7"/>
        <v>45</v>
      </c>
      <c r="X34" s="88">
        <v>88</v>
      </c>
      <c r="Y34" s="129">
        <f t="shared" si="10"/>
        <v>1</v>
      </c>
      <c r="Z34" s="119" t="s">
        <v>219</v>
      </c>
      <c r="AA34" s="124" t="s">
        <v>218</v>
      </c>
      <c r="AB34" s="93">
        <f t="shared" si="1"/>
        <v>60</v>
      </c>
      <c r="AC34" s="88">
        <v>79</v>
      </c>
      <c r="AD34" s="129">
        <f t="shared" si="8"/>
        <v>1</v>
      </c>
      <c r="AE34" s="143" t="s">
        <v>258</v>
      </c>
      <c r="AF34" s="177" t="s">
        <v>257</v>
      </c>
      <c r="AG34" s="185">
        <f t="shared" si="2"/>
        <v>60</v>
      </c>
      <c r="AH34" s="88">
        <v>130</v>
      </c>
      <c r="AI34" s="63">
        <f t="shared" si="3"/>
        <v>1</v>
      </c>
      <c r="AJ34" s="145" t="s">
        <v>275</v>
      </c>
      <c r="AK34" s="162" t="s">
        <v>274</v>
      </c>
      <c r="AL34" s="185">
        <f t="shared" si="4"/>
        <v>55</v>
      </c>
      <c r="AM34" s="88">
        <v>91</v>
      </c>
      <c r="AN34" s="63">
        <f t="shared" si="5"/>
        <v>1</v>
      </c>
      <c r="AO34" s="119" t="s">
        <v>297</v>
      </c>
      <c r="AP34" s="211" t="s">
        <v>274</v>
      </c>
      <c r="AQ34" s="172">
        <f t="shared" si="6"/>
        <v>220</v>
      </c>
      <c r="AR34" s="168">
        <f t="shared" si="13"/>
        <v>388</v>
      </c>
      <c r="AS34" s="63">
        <f t="shared" si="9"/>
        <v>1</v>
      </c>
      <c r="AT34" s="190" t="s">
        <v>313</v>
      </c>
      <c r="AU34" s="163"/>
    </row>
    <row r="35" spans="1:49" s="113" customFormat="1" ht="88.5" customHeight="1" thickBot="1" x14ac:dyDescent="0.3">
      <c r="A35" s="103">
        <v>4</v>
      </c>
      <c r="B35" s="59" t="s">
        <v>47</v>
      </c>
      <c r="C35" s="104" t="s">
        <v>92</v>
      </c>
      <c r="D35" s="104">
        <v>15</v>
      </c>
      <c r="E35" s="105" t="s">
        <v>196</v>
      </c>
      <c r="F35" s="106" t="s">
        <v>75</v>
      </c>
      <c r="G35" s="107" t="s">
        <v>123</v>
      </c>
      <c r="H35" s="107" t="s">
        <v>124</v>
      </c>
      <c r="I35" s="108" t="s">
        <v>95</v>
      </c>
      <c r="J35" s="109" t="s">
        <v>96</v>
      </c>
      <c r="K35" s="107" t="s">
        <v>118</v>
      </c>
      <c r="L35" s="108">
        <v>2</v>
      </c>
      <c r="M35" s="108">
        <v>3</v>
      </c>
      <c r="N35" s="108">
        <v>3</v>
      </c>
      <c r="O35" s="108">
        <v>3</v>
      </c>
      <c r="P35" s="110">
        <f t="shared" si="12"/>
        <v>11</v>
      </c>
      <c r="Q35" s="111" t="s">
        <v>64</v>
      </c>
      <c r="R35" s="94" t="s">
        <v>119</v>
      </c>
      <c r="S35" s="105" t="s">
        <v>120</v>
      </c>
      <c r="T35" s="105" t="s">
        <v>100</v>
      </c>
      <c r="U35" s="105" t="s">
        <v>100</v>
      </c>
      <c r="V35" s="95" t="s">
        <v>119</v>
      </c>
      <c r="W35" s="112">
        <f t="shared" si="7"/>
        <v>2</v>
      </c>
      <c r="X35" s="110">
        <v>2</v>
      </c>
      <c r="Y35" s="129">
        <f t="shared" si="10"/>
        <v>1</v>
      </c>
      <c r="Z35" s="120" t="s">
        <v>220</v>
      </c>
      <c r="AA35" s="125" t="s">
        <v>218</v>
      </c>
      <c r="AB35" s="112">
        <f t="shared" si="1"/>
        <v>3</v>
      </c>
      <c r="AC35" s="110">
        <v>2</v>
      </c>
      <c r="AD35" s="129">
        <f t="shared" si="8"/>
        <v>0.66666666666666663</v>
      </c>
      <c r="AE35" s="143" t="s">
        <v>259</v>
      </c>
      <c r="AF35" s="177" t="s">
        <v>257</v>
      </c>
      <c r="AG35" s="186">
        <f t="shared" si="2"/>
        <v>3</v>
      </c>
      <c r="AH35" s="187">
        <v>3</v>
      </c>
      <c r="AI35" s="174">
        <f t="shared" si="3"/>
        <v>1</v>
      </c>
      <c r="AJ35" s="188" t="s">
        <v>276</v>
      </c>
      <c r="AK35" s="212" t="s">
        <v>274</v>
      </c>
      <c r="AL35" s="186">
        <f t="shared" si="4"/>
        <v>3</v>
      </c>
      <c r="AM35" s="187">
        <v>5</v>
      </c>
      <c r="AN35" s="174">
        <f t="shared" si="5"/>
        <v>1</v>
      </c>
      <c r="AO35" s="218" t="s">
        <v>298</v>
      </c>
      <c r="AP35" s="221" t="s">
        <v>274</v>
      </c>
      <c r="AQ35" s="173">
        <f t="shared" si="6"/>
        <v>11</v>
      </c>
      <c r="AR35" s="217">
        <f t="shared" si="13"/>
        <v>12</v>
      </c>
      <c r="AS35" s="174">
        <f t="shared" si="9"/>
        <v>1</v>
      </c>
      <c r="AT35" s="175" t="s">
        <v>314</v>
      </c>
      <c r="AU35" s="164"/>
    </row>
    <row r="36" spans="1:49" s="25" customFormat="1" ht="16.5" thickBot="1" x14ac:dyDescent="0.3">
      <c r="A36" s="246" t="s">
        <v>125</v>
      </c>
      <c r="B36" s="247"/>
      <c r="C36" s="247"/>
      <c r="D36" s="247"/>
      <c r="E36" s="248"/>
      <c r="F36" s="46"/>
      <c r="G36" s="47"/>
      <c r="H36" s="47"/>
      <c r="I36" s="47"/>
      <c r="J36" s="47"/>
      <c r="K36" s="47"/>
      <c r="L36" s="47"/>
      <c r="M36" s="47"/>
      <c r="N36" s="47"/>
      <c r="O36" s="47"/>
      <c r="P36" s="47"/>
      <c r="Q36" s="47"/>
      <c r="R36" s="47"/>
      <c r="S36" s="47"/>
      <c r="T36" s="47"/>
      <c r="U36" s="47"/>
      <c r="V36" s="48"/>
      <c r="W36" s="249"/>
      <c r="X36" s="250"/>
      <c r="Y36" s="130">
        <f>AVERAGE(Y21:Y35)*80%</f>
        <v>0.66655359072868148</v>
      </c>
      <c r="Z36" s="251"/>
      <c r="AA36" s="252"/>
      <c r="AB36" s="253"/>
      <c r="AC36" s="250"/>
      <c r="AD36" s="130">
        <f>AVERAGE(AD21:AD35)*80%</f>
        <v>0.70754151008008836</v>
      </c>
      <c r="AE36" s="251"/>
      <c r="AF36" s="252"/>
      <c r="AG36" s="232"/>
      <c r="AH36" s="233"/>
      <c r="AI36" s="130">
        <f>AVERAGE(AI21:AI35)*80%</f>
        <v>0.79353052557319226</v>
      </c>
      <c r="AJ36" s="230"/>
      <c r="AK36" s="231"/>
      <c r="AL36" s="254"/>
      <c r="AM36" s="255"/>
      <c r="AN36" s="216">
        <f>AVERAGE(AN21:AN35)*80%</f>
        <v>0.78272351214217895</v>
      </c>
      <c r="AO36" s="230"/>
      <c r="AP36" s="231"/>
      <c r="AQ36" s="232"/>
      <c r="AR36" s="233"/>
      <c r="AS36" s="216">
        <f>AVERAGE(AS21:AS35)*80%</f>
        <v>0.79193460578637054</v>
      </c>
      <c r="AT36" s="198"/>
      <c r="AU36" s="24"/>
    </row>
    <row r="37" spans="1:49" s="35" customFormat="1" ht="205.5" customHeight="1" x14ac:dyDescent="0.25">
      <c r="A37" s="26">
        <v>7</v>
      </c>
      <c r="B37" s="27" t="s">
        <v>126</v>
      </c>
      <c r="C37" s="28" t="s">
        <v>139</v>
      </c>
      <c r="D37" s="26" t="s">
        <v>140</v>
      </c>
      <c r="E37" s="27" t="s">
        <v>141</v>
      </c>
      <c r="F37" s="27" t="s">
        <v>142</v>
      </c>
      <c r="G37" s="27" t="s">
        <v>143</v>
      </c>
      <c r="H37" s="27" t="s">
        <v>144</v>
      </c>
      <c r="I37" s="96" t="s">
        <v>145</v>
      </c>
      <c r="J37" s="27" t="s">
        <v>146</v>
      </c>
      <c r="K37" s="27" t="s">
        <v>147</v>
      </c>
      <c r="L37" s="29" t="s">
        <v>148</v>
      </c>
      <c r="M37" s="97">
        <v>0.8</v>
      </c>
      <c r="N37" s="29" t="s">
        <v>148</v>
      </c>
      <c r="O37" s="97">
        <v>0.8</v>
      </c>
      <c r="P37" s="98">
        <v>0.8</v>
      </c>
      <c r="Q37" s="30" t="s">
        <v>64</v>
      </c>
      <c r="R37" s="31" t="s">
        <v>149</v>
      </c>
      <c r="S37" s="27" t="s">
        <v>150</v>
      </c>
      <c r="T37" s="27" t="s">
        <v>151</v>
      </c>
      <c r="U37" s="32" t="s">
        <v>152</v>
      </c>
      <c r="V37" s="33" t="s">
        <v>153</v>
      </c>
      <c r="W37" s="34" t="str">
        <f>L37</f>
        <v>No programada</v>
      </c>
      <c r="X37" s="29" t="s">
        <v>148</v>
      </c>
      <c r="Y37" s="115" t="s">
        <v>148</v>
      </c>
      <c r="Z37" s="121" t="s">
        <v>216</v>
      </c>
      <c r="AA37" s="126"/>
      <c r="AB37" s="99">
        <f>M37</f>
        <v>0.8</v>
      </c>
      <c r="AC37" s="138">
        <v>0.95</v>
      </c>
      <c r="AD37" s="141">
        <f t="shared" si="8"/>
        <v>1</v>
      </c>
      <c r="AE37" s="121" t="s">
        <v>246</v>
      </c>
      <c r="AF37" s="146" t="s">
        <v>247</v>
      </c>
      <c r="AG37" s="152" t="str">
        <f>N37</f>
        <v>No programada</v>
      </c>
      <c r="AH37" s="153" t="s">
        <v>148</v>
      </c>
      <c r="AI37" s="153" t="s">
        <v>148</v>
      </c>
      <c r="AJ37" s="153" t="s">
        <v>148</v>
      </c>
      <c r="AK37" s="193" t="s">
        <v>148</v>
      </c>
      <c r="AL37" s="202">
        <f>P37</f>
        <v>0.8</v>
      </c>
      <c r="AM37" s="203">
        <v>1</v>
      </c>
      <c r="AN37" s="191">
        <f t="shared" si="5"/>
        <v>1</v>
      </c>
      <c r="AO37" s="219" t="s">
        <v>315</v>
      </c>
      <c r="AP37" s="222" t="s">
        <v>247</v>
      </c>
      <c r="AQ37" s="202">
        <f>P37</f>
        <v>0.8</v>
      </c>
      <c r="AR37" s="204">
        <f>AVERAGE(AC37,AM37)</f>
        <v>0.97499999999999998</v>
      </c>
      <c r="AS37" s="204">
        <f t="shared" si="9"/>
        <v>1</v>
      </c>
      <c r="AT37" s="205" t="s">
        <v>315</v>
      </c>
      <c r="AU37" s="197"/>
    </row>
    <row r="38" spans="1:49" s="137" customFormat="1" ht="105" x14ac:dyDescent="0.3">
      <c r="A38" s="36">
        <v>7</v>
      </c>
      <c r="B38" s="37" t="s">
        <v>126</v>
      </c>
      <c r="C38" s="36" t="s">
        <v>139</v>
      </c>
      <c r="D38" s="36" t="s">
        <v>154</v>
      </c>
      <c r="E38" s="37" t="s">
        <v>155</v>
      </c>
      <c r="F38" s="37" t="s">
        <v>142</v>
      </c>
      <c r="G38" s="37" t="s">
        <v>156</v>
      </c>
      <c r="H38" s="37" t="s">
        <v>157</v>
      </c>
      <c r="I38" s="37" t="s">
        <v>158</v>
      </c>
      <c r="J38" s="37" t="s">
        <v>146</v>
      </c>
      <c r="K38" s="37" t="s">
        <v>159</v>
      </c>
      <c r="L38" s="134">
        <v>1</v>
      </c>
      <c r="M38" s="134">
        <v>1</v>
      </c>
      <c r="N38" s="134">
        <v>1</v>
      </c>
      <c r="O38" s="134">
        <v>1</v>
      </c>
      <c r="P38" s="135">
        <v>1</v>
      </c>
      <c r="Q38" s="38" t="s">
        <v>64</v>
      </c>
      <c r="R38" s="39" t="s">
        <v>160</v>
      </c>
      <c r="S38" s="37" t="s">
        <v>161</v>
      </c>
      <c r="T38" s="27" t="s">
        <v>151</v>
      </c>
      <c r="U38" s="32" t="s">
        <v>162</v>
      </c>
      <c r="V38" s="38" t="s">
        <v>163</v>
      </c>
      <c r="W38" s="136">
        <f t="shared" ref="W38:W42" si="14">L38</f>
        <v>1</v>
      </c>
      <c r="X38" s="138">
        <v>0.8095</v>
      </c>
      <c r="Y38" s="115">
        <f t="shared" ref="Y38:Y42" si="15">IF(X38/W38&gt;100%,100%,X38/W38)</f>
        <v>0.8095</v>
      </c>
      <c r="Z38" s="121" t="s">
        <v>231</v>
      </c>
      <c r="AA38" s="126" t="s">
        <v>230</v>
      </c>
      <c r="AB38" s="99">
        <f t="shared" ref="AB38:AB42" si="16">M38</f>
        <v>1</v>
      </c>
      <c r="AC38" s="138">
        <v>0.48</v>
      </c>
      <c r="AD38" s="138">
        <f t="shared" si="8"/>
        <v>0.48</v>
      </c>
      <c r="AE38" s="121" t="s">
        <v>248</v>
      </c>
      <c r="AF38" s="146" t="s">
        <v>230</v>
      </c>
      <c r="AG38" s="154">
        <f t="shared" ref="AG38:AG42" si="17">N38</f>
        <v>1</v>
      </c>
      <c r="AH38" s="148">
        <v>1</v>
      </c>
      <c r="AI38" s="144">
        <v>1</v>
      </c>
      <c r="AJ38" s="149" t="s">
        <v>277</v>
      </c>
      <c r="AK38" s="194" t="s">
        <v>230</v>
      </c>
      <c r="AL38" s="206">
        <f t="shared" ref="AL38:AL42" si="18">P38</f>
        <v>1</v>
      </c>
      <c r="AM38" s="192">
        <v>1</v>
      </c>
      <c r="AN38" s="201">
        <f t="shared" si="5"/>
        <v>1</v>
      </c>
      <c r="AO38" s="149" t="s">
        <v>316</v>
      </c>
      <c r="AP38" s="194" t="s">
        <v>230</v>
      </c>
      <c r="AQ38" s="206">
        <f t="shared" ref="AQ38:AQ42" si="19">P38</f>
        <v>1</v>
      </c>
      <c r="AR38" s="142">
        <f t="shared" ref="AR38" si="20">AVERAGE(X38,AC38,AH38,AM38)</f>
        <v>0.82237499999999997</v>
      </c>
      <c r="AS38" s="150">
        <f t="shared" si="9"/>
        <v>0.82237499999999997</v>
      </c>
      <c r="AT38" s="155" t="s">
        <v>317</v>
      </c>
      <c r="AU38" s="197"/>
    </row>
    <row r="39" spans="1:49" s="40" customFormat="1" ht="105" x14ac:dyDescent="0.3">
      <c r="A39" s="36">
        <v>7</v>
      </c>
      <c r="B39" s="37" t="s">
        <v>126</v>
      </c>
      <c r="C39" s="28" t="s">
        <v>164</v>
      </c>
      <c r="D39" s="36" t="s">
        <v>165</v>
      </c>
      <c r="E39" s="37" t="s">
        <v>166</v>
      </c>
      <c r="F39" s="37" t="s">
        <v>142</v>
      </c>
      <c r="G39" s="37" t="s">
        <v>167</v>
      </c>
      <c r="H39" s="37" t="s">
        <v>168</v>
      </c>
      <c r="I39" s="37" t="s">
        <v>158</v>
      </c>
      <c r="J39" s="37" t="s">
        <v>146</v>
      </c>
      <c r="K39" s="37" t="s">
        <v>169</v>
      </c>
      <c r="L39" s="29" t="s">
        <v>148</v>
      </c>
      <c r="M39" s="97">
        <v>1</v>
      </c>
      <c r="N39" s="97">
        <v>1</v>
      </c>
      <c r="O39" s="97">
        <v>1</v>
      </c>
      <c r="P39" s="98">
        <v>1</v>
      </c>
      <c r="Q39" s="102" t="s">
        <v>64</v>
      </c>
      <c r="R39" s="39" t="s">
        <v>170</v>
      </c>
      <c r="S39" s="37" t="s">
        <v>171</v>
      </c>
      <c r="T39" s="27" t="s">
        <v>151</v>
      </c>
      <c r="U39" s="32" t="s">
        <v>172</v>
      </c>
      <c r="V39" s="38" t="s">
        <v>173</v>
      </c>
      <c r="W39" s="34" t="str">
        <f t="shared" si="14"/>
        <v>No programada</v>
      </c>
      <c r="X39" s="29" t="s">
        <v>148</v>
      </c>
      <c r="Y39" s="115" t="s">
        <v>148</v>
      </c>
      <c r="Z39" s="121" t="s">
        <v>216</v>
      </c>
      <c r="AA39" s="126" t="s">
        <v>148</v>
      </c>
      <c r="AB39" s="99">
        <f t="shared" si="16"/>
        <v>1</v>
      </c>
      <c r="AC39" s="138">
        <v>0.99129999999999996</v>
      </c>
      <c r="AD39" s="138">
        <f t="shared" si="8"/>
        <v>0.99129999999999996</v>
      </c>
      <c r="AE39" s="121" t="s">
        <v>249</v>
      </c>
      <c r="AF39" s="146" t="s">
        <v>250</v>
      </c>
      <c r="AG39" s="156">
        <f t="shared" si="17"/>
        <v>1</v>
      </c>
      <c r="AH39" s="148">
        <v>0.99129999999999996</v>
      </c>
      <c r="AI39" s="150">
        <f t="shared" ref="AI39" si="21">IF(AH39/AG39&gt;100%,100%,AH39/AG39)</f>
        <v>0.99129999999999996</v>
      </c>
      <c r="AJ39" s="149" t="s">
        <v>278</v>
      </c>
      <c r="AK39" s="194" t="s">
        <v>250</v>
      </c>
      <c r="AL39" s="206">
        <f t="shared" si="18"/>
        <v>1</v>
      </c>
      <c r="AM39" s="142">
        <v>0.99129999999999996</v>
      </c>
      <c r="AN39" s="201">
        <f t="shared" si="5"/>
        <v>0.99129999999999996</v>
      </c>
      <c r="AO39" s="149" t="s">
        <v>318</v>
      </c>
      <c r="AP39" s="194" t="s">
        <v>250</v>
      </c>
      <c r="AQ39" s="206">
        <f t="shared" si="19"/>
        <v>1</v>
      </c>
      <c r="AR39" s="142">
        <f>AVERAGE(AC39,AH39,AM39)</f>
        <v>0.99129999999999996</v>
      </c>
      <c r="AS39" s="150">
        <f t="shared" si="9"/>
        <v>0.99129999999999996</v>
      </c>
      <c r="AT39" s="155" t="s">
        <v>278</v>
      </c>
      <c r="AU39" s="197"/>
    </row>
    <row r="40" spans="1:49" s="40" customFormat="1" ht="105" x14ac:dyDescent="0.3">
      <c r="A40" s="36">
        <v>7</v>
      </c>
      <c r="B40" s="37" t="s">
        <v>126</v>
      </c>
      <c r="C40" s="28" t="s">
        <v>139</v>
      </c>
      <c r="D40" s="36" t="s">
        <v>174</v>
      </c>
      <c r="E40" s="37" t="s">
        <v>175</v>
      </c>
      <c r="F40" s="37" t="s">
        <v>142</v>
      </c>
      <c r="G40" s="37" t="s">
        <v>176</v>
      </c>
      <c r="H40" s="37" t="s">
        <v>177</v>
      </c>
      <c r="I40" s="37" t="s">
        <v>158</v>
      </c>
      <c r="J40" s="37" t="s">
        <v>146</v>
      </c>
      <c r="K40" s="37" t="s">
        <v>178</v>
      </c>
      <c r="L40" s="97">
        <v>1</v>
      </c>
      <c r="M40" s="29" t="s">
        <v>148</v>
      </c>
      <c r="N40" s="29" t="s">
        <v>148</v>
      </c>
      <c r="O40" s="97">
        <v>1</v>
      </c>
      <c r="P40" s="98">
        <v>1</v>
      </c>
      <c r="Q40" s="102" t="s">
        <v>64</v>
      </c>
      <c r="R40" s="39" t="s">
        <v>179</v>
      </c>
      <c r="S40" s="37" t="s">
        <v>180</v>
      </c>
      <c r="T40" s="27" t="s">
        <v>151</v>
      </c>
      <c r="U40" s="32" t="s">
        <v>162</v>
      </c>
      <c r="V40" s="38" t="s">
        <v>180</v>
      </c>
      <c r="W40" s="101">
        <f t="shared" si="14"/>
        <v>1</v>
      </c>
      <c r="X40" s="97">
        <v>1</v>
      </c>
      <c r="Y40" s="115">
        <f t="shared" si="15"/>
        <v>1</v>
      </c>
      <c r="Z40" s="121" t="s">
        <v>225</v>
      </c>
      <c r="AA40" s="126" t="s">
        <v>226</v>
      </c>
      <c r="AB40" s="99" t="str">
        <f t="shared" si="16"/>
        <v>No programada</v>
      </c>
      <c r="AC40" s="138" t="s">
        <v>148</v>
      </c>
      <c r="AD40" s="138" t="s">
        <v>148</v>
      </c>
      <c r="AE40" s="140" t="s">
        <v>238</v>
      </c>
      <c r="AF40" s="147" t="s">
        <v>148</v>
      </c>
      <c r="AG40" s="157" t="str">
        <f t="shared" si="17"/>
        <v>No programada</v>
      </c>
      <c r="AH40" s="144" t="s">
        <v>148</v>
      </c>
      <c r="AI40" s="144" t="s">
        <v>148</v>
      </c>
      <c r="AJ40" s="189" t="s">
        <v>148</v>
      </c>
      <c r="AK40" s="195" t="s">
        <v>148</v>
      </c>
      <c r="AL40" s="206">
        <f t="shared" si="18"/>
        <v>1</v>
      </c>
      <c r="AM40" s="151">
        <v>1</v>
      </c>
      <c r="AN40" s="201">
        <f t="shared" si="5"/>
        <v>1</v>
      </c>
      <c r="AO40" s="149" t="s">
        <v>319</v>
      </c>
      <c r="AP40" s="194" t="s">
        <v>320</v>
      </c>
      <c r="AQ40" s="206">
        <f t="shared" si="19"/>
        <v>1</v>
      </c>
      <c r="AR40" s="142">
        <v>1</v>
      </c>
      <c r="AS40" s="150">
        <f t="shared" si="9"/>
        <v>1</v>
      </c>
      <c r="AT40" s="155" t="s">
        <v>225</v>
      </c>
      <c r="AU40" s="197"/>
    </row>
    <row r="41" spans="1:49" s="40" customFormat="1" ht="118.5" customHeight="1" x14ac:dyDescent="0.3">
      <c r="A41" s="36">
        <v>5</v>
      </c>
      <c r="B41" s="37" t="s">
        <v>181</v>
      </c>
      <c r="C41" s="28" t="s">
        <v>182</v>
      </c>
      <c r="D41" s="36" t="s">
        <v>183</v>
      </c>
      <c r="E41" s="37" t="s">
        <v>184</v>
      </c>
      <c r="F41" s="37" t="s">
        <v>142</v>
      </c>
      <c r="G41" s="37" t="s">
        <v>185</v>
      </c>
      <c r="H41" s="37" t="s">
        <v>186</v>
      </c>
      <c r="I41" s="37" t="s">
        <v>158</v>
      </c>
      <c r="J41" s="37" t="s">
        <v>52</v>
      </c>
      <c r="K41" s="37" t="s">
        <v>185</v>
      </c>
      <c r="L41" s="97">
        <v>0.33</v>
      </c>
      <c r="M41" s="97">
        <v>0.67</v>
      </c>
      <c r="N41" s="97">
        <v>0.84</v>
      </c>
      <c r="O41" s="97">
        <v>1</v>
      </c>
      <c r="P41" s="98">
        <v>1</v>
      </c>
      <c r="Q41" s="102" t="s">
        <v>64</v>
      </c>
      <c r="R41" s="39" t="s">
        <v>187</v>
      </c>
      <c r="S41" s="37" t="s">
        <v>188</v>
      </c>
      <c r="T41" s="27" t="s">
        <v>151</v>
      </c>
      <c r="U41" s="32" t="s">
        <v>189</v>
      </c>
      <c r="V41" s="38" t="s">
        <v>190</v>
      </c>
      <c r="W41" s="100">
        <f t="shared" si="14"/>
        <v>0.33</v>
      </c>
      <c r="X41" s="133">
        <v>0.33</v>
      </c>
      <c r="Y41" s="115">
        <f t="shared" si="15"/>
        <v>1</v>
      </c>
      <c r="Z41" s="121" t="s">
        <v>228</v>
      </c>
      <c r="AA41" s="126" t="s">
        <v>227</v>
      </c>
      <c r="AB41" s="99">
        <f t="shared" si="16"/>
        <v>0.67</v>
      </c>
      <c r="AC41" s="138">
        <v>1</v>
      </c>
      <c r="AD41" s="138">
        <f t="shared" si="8"/>
        <v>1</v>
      </c>
      <c r="AE41" s="121" t="s">
        <v>251</v>
      </c>
      <c r="AF41" s="146" t="s">
        <v>252</v>
      </c>
      <c r="AG41" s="156">
        <f t="shared" si="17"/>
        <v>0.84</v>
      </c>
      <c r="AH41" s="151">
        <v>1</v>
      </c>
      <c r="AI41" s="150">
        <f t="shared" ref="AI41:AI42" si="22">IF(AH41/AG41&gt;100%,100%,AH41/AG41)</f>
        <v>1</v>
      </c>
      <c r="AJ41" s="149" t="s">
        <v>279</v>
      </c>
      <c r="AK41" s="194" t="s">
        <v>252</v>
      </c>
      <c r="AL41" s="206">
        <f t="shared" si="18"/>
        <v>1</v>
      </c>
      <c r="AM41" s="151">
        <v>1</v>
      </c>
      <c r="AN41" s="201">
        <f t="shared" si="5"/>
        <v>1</v>
      </c>
      <c r="AO41" s="149" t="s">
        <v>251</v>
      </c>
      <c r="AP41" s="194" t="s">
        <v>321</v>
      </c>
      <c r="AQ41" s="206">
        <f t="shared" si="19"/>
        <v>1</v>
      </c>
      <c r="AR41" s="142">
        <v>1</v>
      </c>
      <c r="AS41" s="150">
        <f t="shared" si="9"/>
        <v>1</v>
      </c>
      <c r="AT41" s="155" t="s">
        <v>284</v>
      </c>
      <c r="AU41" s="197"/>
    </row>
    <row r="42" spans="1:49" ht="138.75" customHeight="1" thickBot="1" x14ac:dyDescent="0.3">
      <c r="A42" s="36">
        <v>5</v>
      </c>
      <c r="B42" s="37" t="s">
        <v>181</v>
      </c>
      <c r="C42" s="28" t="s">
        <v>182</v>
      </c>
      <c r="D42" s="36" t="s">
        <v>191</v>
      </c>
      <c r="E42" s="37" t="s">
        <v>192</v>
      </c>
      <c r="F42" s="37" t="s">
        <v>142</v>
      </c>
      <c r="G42" s="37" t="s">
        <v>185</v>
      </c>
      <c r="H42" s="37" t="s">
        <v>193</v>
      </c>
      <c r="I42" s="37" t="s">
        <v>194</v>
      </c>
      <c r="J42" s="37" t="s">
        <v>52</v>
      </c>
      <c r="K42" s="37" t="s">
        <v>185</v>
      </c>
      <c r="L42" s="97">
        <v>0.2</v>
      </c>
      <c r="M42" s="97">
        <v>0.4</v>
      </c>
      <c r="N42" s="97">
        <v>0.6</v>
      </c>
      <c r="O42" s="97">
        <v>0.8</v>
      </c>
      <c r="P42" s="98">
        <v>0.8</v>
      </c>
      <c r="Q42" s="41" t="s">
        <v>64</v>
      </c>
      <c r="R42" s="39" t="s">
        <v>187</v>
      </c>
      <c r="S42" s="37" t="s">
        <v>190</v>
      </c>
      <c r="T42" s="27" t="s">
        <v>151</v>
      </c>
      <c r="U42" s="32" t="s">
        <v>189</v>
      </c>
      <c r="V42" s="38" t="s">
        <v>190</v>
      </c>
      <c r="W42" s="100">
        <f t="shared" si="14"/>
        <v>0.2</v>
      </c>
      <c r="X42" s="133">
        <v>0.2</v>
      </c>
      <c r="Y42" s="115">
        <f t="shared" si="15"/>
        <v>1</v>
      </c>
      <c r="Z42" s="121" t="s">
        <v>229</v>
      </c>
      <c r="AA42" s="126" t="s">
        <v>227</v>
      </c>
      <c r="AB42" s="99">
        <f t="shared" si="16"/>
        <v>0.4</v>
      </c>
      <c r="AC42" s="138">
        <v>0.80659999999999998</v>
      </c>
      <c r="AD42" s="138">
        <f t="shared" si="8"/>
        <v>1</v>
      </c>
      <c r="AE42" s="121" t="s">
        <v>253</v>
      </c>
      <c r="AF42" s="146" t="s">
        <v>252</v>
      </c>
      <c r="AG42" s="158">
        <f t="shared" si="17"/>
        <v>0.6</v>
      </c>
      <c r="AH42" s="159">
        <v>0.7319</v>
      </c>
      <c r="AI42" s="159">
        <f t="shared" si="22"/>
        <v>1</v>
      </c>
      <c r="AJ42" s="160" t="s">
        <v>280</v>
      </c>
      <c r="AK42" s="196" t="s">
        <v>252</v>
      </c>
      <c r="AL42" s="207">
        <f t="shared" si="18"/>
        <v>0.8</v>
      </c>
      <c r="AM42" s="159">
        <v>0.84370000000000001</v>
      </c>
      <c r="AN42" s="208">
        <f t="shared" si="5"/>
        <v>1</v>
      </c>
      <c r="AO42" s="160" t="s">
        <v>322</v>
      </c>
      <c r="AP42" s="196" t="s">
        <v>321</v>
      </c>
      <c r="AQ42" s="207">
        <f t="shared" si="19"/>
        <v>0.8</v>
      </c>
      <c r="AR42" s="209">
        <v>0.84370000000000001</v>
      </c>
      <c r="AS42" s="159">
        <f t="shared" si="9"/>
        <v>1</v>
      </c>
      <c r="AT42" s="161" t="s">
        <v>322</v>
      </c>
      <c r="AU42" s="197"/>
    </row>
    <row r="43" spans="1:49" ht="16.5" thickBot="1" x14ac:dyDescent="0.3">
      <c r="A43" s="234" t="s">
        <v>206</v>
      </c>
      <c r="B43" s="235"/>
      <c r="C43" s="235"/>
      <c r="D43" s="235"/>
      <c r="E43" s="236"/>
      <c r="F43" s="52"/>
      <c r="G43" s="53"/>
      <c r="H43" s="53"/>
      <c r="I43" s="53"/>
      <c r="J43" s="53"/>
      <c r="K43" s="53"/>
      <c r="L43" s="53"/>
      <c r="M43" s="53"/>
      <c r="N43" s="53"/>
      <c r="O43" s="53"/>
      <c r="P43" s="53"/>
      <c r="Q43" s="53"/>
      <c r="R43" s="53"/>
      <c r="S43" s="53"/>
      <c r="T43" s="53"/>
      <c r="U43" s="53"/>
      <c r="V43" s="54"/>
      <c r="W43" s="237"/>
      <c r="X43" s="238"/>
      <c r="Y43" s="131">
        <f>AVERAGE(Y37:Y42)*20%</f>
        <v>0.19047500000000001</v>
      </c>
      <c r="Z43" s="239"/>
      <c r="AA43" s="240"/>
      <c r="AB43" s="241"/>
      <c r="AC43" s="238"/>
      <c r="AD43" s="131">
        <f>AVERAGE(AD37:AD42)*20%</f>
        <v>0.17885199999999998</v>
      </c>
      <c r="AE43" s="239"/>
      <c r="AF43" s="240"/>
      <c r="AG43" s="242"/>
      <c r="AH43" s="243"/>
      <c r="AI43" s="131">
        <f>AVERAGE(AI37:AI42)*20%</f>
        <v>0.19956499999999999</v>
      </c>
      <c r="AJ43" s="244"/>
      <c r="AK43" s="245"/>
      <c r="AL43" s="242"/>
      <c r="AM43" s="243"/>
      <c r="AN43" s="199">
        <f>AVERAGE(AN37:AN42)*20%</f>
        <v>0.19971</v>
      </c>
      <c r="AO43" s="244"/>
      <c r="AP43" s="245"/>
      <c r="AQ43" s="242"/>
      <c r="AR43" s="243"/>
      <c r="AS43" s="199">
        <f>AVERAGE(AS37:AS42)*20%</f>
        <v>0.19378916666666668</v>
      </c>
      <c r="AT43" s="200"/>
      <c r="AU43" s="42"/>
    </row>
    <row r="44" spans="1:49" ht="19.5" thickBot="1" x14ac:dyDescent="0.35">
      <c r="A44" s="223" t="s">
        <v>127</v>
      </c>
      <c r="B44" s="224"/>
      <c r="C44" s="224"/>
      <c r="D44" s="224"/>
      <c r="E44" s="225"/>
      <c r="F44" s="49"/>
      <c r="G44" s="50"/>
      <c r="H44" s="50"/>
      <c r="I44" s="50"/>
      <c r="J44" s="50"/>
      <c r="K44" s="50"/>
      <c r="L44" s="50"/>
      <c r="M44" s="50"/>
      <c r="N44" s="50"/>
      <c r="O44" s="50"/>
      <c r="P44" s="50"/>
      <c r="Q44" s="50"/>
      <c r="R44" s="50"/>
      <c r="S44" s="50"/>
      <c r="T44" s="50"/>
      <c r="U44" s="50"/>
      <c r="V44" s="51"/>
      <c r="W44" s="226"/>
      <c r="X44" s="227"/>
      <c r="Y44" s="132">
        <f>Y36+Y43</f>
        <v>0.85702859072868143</v>
      </c>
      <c r="Z44" s="228"/>
      <c r="AA44" s="229"/>
      <c r="AB44" s="226"/>
      <c r="AC44" s="227"/>
      <c r="AD44" s="132">
        <f>AD36+AD43</f>
        <v>0.88639351008008838</v>
      </c>
      <c r="AE44" s="228"/>
      <c r="AF44" s="229"/>
      <c r="AG44" s="226"/>
      <c r="AH44" s="227"/>
      <c r="AI44" s="132">
        <f>AI36+AI43</f>
        <v>0.99309552557319225</v>
      </c>
      <c r="AJ44" s="228"/>
      <c r="AK44" s="229"/>
      <c r="AL44" s="226"/>
      <c r="AM44" s="227"/>
      <c r="AN44" s="132">
        <f>AN36+AN43</f>
        <v>0.982433512142179</v>
      </c>
      <c r="AO44" s="228"/>
      <c r="AP44" s="229"/>
      <c r="AQ44" s="226"/>
      <c r="AR44" s="227"/>
      <c r="AS44" s="132">
        <f>AS36+AS43</f>
        <v>0.98572377245303722</v>
      </c>
      <c r="AT44" s="127"/>
      <c r="AU44" s="43"/>
    </row>
    <row r="45" spans="1:49" x14ac:dyDescent="0.25">
      <c r="A45" s="1"/>
      <c r="B45" s="1"/>
      <c r="C45" s="1"/>
      <c r="D45" s="1"/>
      <c r="E45" s="1"/>
      <c r="F45" s="1"/>
      <c r="G45" s="1"/>
      <c r="H45" s="1"/>
      <c r="I45" s="1"/>
      <c r="J45" s="1"/>
      <c r="K45" s="1"/>
      <c r="L45" s="1"/>
      <c r="M45" s="1"/>
      <c r="N45" s="1"/>
      <c r="O45" s="1"/>
      <c r="P45" s="1"/>
      <c r="Q45" s="1"/>
      <c r="R45" s="1"/>
      <c r="S45" s="1"/>
      <c r="T45" s="1"/>
      <c r="U45" s="1"/>
      <c r="V45" s="1"/>
      <c r="W45" s="1"/>
      <c r="X45" s="1"/>
      <c r="Y45" s="1"/>
      <c r="Z45" s="117"/>
      <c r="AA45" s="117"/>
      <c r="AB45" s="1"/>
      <c r="AC45" s="1"/>
      <c r="AD45" s="44"/>
      <c r="AE45" s="1"/>
      <c r="AF45" s="1"/>
      <c r="AG45" s="1"/>
      <c r="AH45" s="1"/>
      <c r="AI45" s="1"/>
      <c r="AJ45" s="117"/>
      <c r="AK45" s="1"/>
      <c r="AL45" s="1"/>
      <c r="AM45" s="1"/>
      <c r="AN45" s="1"/>
      <c r="AO45" s="116"/>
      <c r="AP45" s="116"/>
      <c r="AQ45" s="1"/>
      <c r="AR45" s="1"/>
      <c r="AS45" s="1"/>
      <c r="AT45" s="116"/>
      <c r="AU45" s="1"/>
      <c r="AV45" s="1"/>
      <c r="AW45" s="1"/>
    </row>
    <row r="46" spans="1:49" x14ac:dyDescent="0.25">
      <c r="A46" s="1"/>
      <c r="B46" s="1"/>
      <c r="C46" s="1"/>
      <c r="D46" s="1"/>
      <c r="E46" s="45"/>
      <c r="F46" s="1"/>
      <c r="G46" s="1"/>
      <c r="H46" s="1"/>
      <c r="I46" s="1"/>
      <c r="J46" s="1"/>
      <c r="K46" s="1"/>
      <c r="L46" s="1"/>
      <c r="M46" s="1"/>
      <c r="N46" s="1"/>
      <c r="O46" s="1"/>
      <c r="P46" s="1"/>
      <c r="Q46" s="1"/>
      <c r="R46" s="1"/>
      <c r="S46" s="1"/>
      <c r="T46" s="1"/>
      <c r="U46" s="1"/>
      <c r="V46" s="1"/>
      <c r="W46" s="1"/>
      <c r="X46" s="1"/>
      <c r="Y46" s="1"/>
      <c r="Z46" s="117"/>
      <c r="AA46" s="117"/>
      <c r="AB46" s="1"/>
      <c r="AC46" s="1"/>
      <c r="AD46" s="1"/>
      <c r="AE46" s="1"/>
      <c r="AF46" s="1"/>
      <c r="AG46" s="1"/>
      <c r="AH46" s="1"/>
      <c r="AI46" s="1"/>
      <c r="AJ46" s="117"/>
      <c r="AK46" s="1"/>
      <c r="AL46" s="1"/>
      <c r="AM46" s="1"/>
      <c r="AN46" s="1"/>
      <c r="AO46" s="116"/>
      <c r="AP46" s="116"/>
      <c r="AQ46" s="1"/>
      <c r="AR46" s="1"/>
      <c r="AS46" s="1"/>
      <c r="AT46" s="116"/>
      <c r="AU46" s="1"/>
      <c r="AV46" s="1"/>
      <c r="AW46" s="1"/>
    </row>
  </sheetData>
  <mergeCells count="101">
    <mergeCell ref="G12:H12"/>
    <mergeCell ref="I12:M12"/>
    <mergeCell ref="AC1:AC2"/>
    <mergeCell ref="A1:M1"/>
    <mergeCell ref="N1:R2"/>
    <mergeCell ref="S1:S2"/>
    <mergeCell ref="T1:T2"/>
    <mergeCell ref="U1:U2"/>
    <mergeCell ref="V1:V2"/>
    <mergeCell ref="X1:X2"/>
    <mergeCell ref="Y1:Y2"/>
    <mergeCell ref="Z1:Z2"/>
    <mergeCell ref="AA1:AA2"/>
    <mergeCell ref="AB1:AB2"/>
    <mergeCell ref="AW1:AW2"/>
    <mergeCell ref="A2:M2"/>
    <mergeCell ref="A3:R3"/>
    <mergeCell ref="A4:R4"/>
    <mergeCell ref="A6:B15"/>
    <mergeCell ref="C6:E15"/>
    <mergeCell ref="F6:M6"/>
    <mergeCell ref="I7:M7"/>
    <mergeCell ref="I8:M8"/>
    <mergeCell ref="AP1:AP2"/>
    <mergeCell ref="AQ1:AQ2"/>
    <mergeCell ref="AR1:AR2"/>
    <mergeCell ref="AS1:AS2"/>
    <mergeCell ref="AT1:AT2"/>
    <mergeCell ref="AU1:AU2"/>
    <mergeCell ref="AJ1:AJ2"/>
    <mergeCell ref="G9:H9"/>
    <mergeCell ref="I9:M9"/>
    <mergeCell ref="G10:H10"/>
    <mergeCell ref="I10:M10"/>
    <mergeCell ref="G14:H14"/>
    <mergeCell ref="I14:M14"/>
    <mergeCell ref="G11:H11"/>
    <mergeCell ref="I11:M11"/>
    <mergeCell ref="A17:B19"/>
    <mergeCell ref="C17:C20"/>
    <mergeCell ref="D17:F19"/>
    <mergeCell ref="G17:Q19"/>
    <mergeCell ref="AV1:AV2"/>
    <mergeCell ref="AK1:AK2"/>
    <mergeCell ref="AL1:AL2"/>
    <mergeCell ref="AM1:AM2"/>
    <mergeCell ref="AN1:AN2"/>
    <mergeCell ref="AO1:AO2"/>
    <mergeCell ref="AD1:AD2"/>
    <mergeCell ref="AE1:AE2"/>
    <mergeCell ref="AF1:AF2"/>
    <mergeCell ref="AG1:AG2"/>
    <mergeCell ref="AH1:AH2"/>
    <mergeCell ref="AI1:AI2"/>
    <mergeCell ref="AQ18:AT19"/>
    <mergeCell ref="AQ17:AT17"/>
    <mergeCell ref="G7:H7"/>
    <mergeCell ref="G8:H8"/>
    <mergeCell ref="G13:H13"/>
    <mergeCell ref="G15:H15"/>
    <mergeCell ref="I13:M13"/>
    <mergeCell ref="I15:M15"/>
    <mergeCell ref="Z36:AA36"/>
    <mergeCell ref="AB36:AC36"/>
    <mergeCell ref="AE36:AF36"/>
    <mergeCell ref="AG36:AH36"/>
    <mergeCell ref="AJ36:AK36"/>
    <mergeCell ref="AL36:AM36"/>
    <mergeCell ref="R17:V19"/>
    <mergeCell ref="W17:AA17"/>
    <mergeCell ref="AB17:AF17"/>
    <mergeCell ref="AG17:AK17"/>
    <mergeCell ref="AL17:AP17"/>
    <mergeCell ref="W18:AA19"/>
    <mergeCell ref="AB18:AF19"/>
    <mergeCell ref="AG18:AK19"/>
    <mergeCell ref="AL18:AP19"/>
    <mergeCell ref="A44:E44"/>
    <mergeCell ref="W44:X44"/>
    <mergeCell ref="Z44:AA44"/>
    <mergeCell ref="AB44:AC44"/>
    <mergeCell ref="AE44:AF44"/>
    <mergeCell ref="AO36:AP36"/>
    <mergeCell ref="AQ36:AR36"/>
    <mergeCell ref="A43:E43"/>
    <mergeCell ref="W43:X43"/>
    <mergeCell ref="Z43:AA43"/>
    <mergeCell ref="AB43:AC43"/>
    <mergeCell ref="AE43:AF43"/>
    <mergeCell ref="AG43:AH43"/>
    <mergeCell ref="AJ43:AK43"/>
    <mergeCell ref="AO44:AP44"/>
    <mergeCell ref="AQ44:AR44"/>
    <mergeCell ref="AL43:AM43"/>
    <mergeCell ref="AO43:AP43"/>
    <mergeCell ref="AQ43:AR43"/>
    <mergeCell ref="AL44:AM44"/>
    <mergeCell ref="AG44:AH44"/>
    <mergeCell ref="AJ44:AK44"/>
    <mergeCell ref="A36:E36"/>
    <mergeCell ref="W36:X36"/>
  </mergeCells>
  <dataValidations count="1">
    <dataValidation allowBlank="1" showInputMessage="1" showErrorMessage="1" error="Escriba un texto " promptTitle="Cualquier contenido" sqref="F26 F29 F32:F35" xr:uid="{7601E978-735A-419A-989B-FE7BD4F6EA56}"/>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76DF3B08D03B34B91F992FA5829B101" ma:contentTypeVersion="13" ma:contentTypeDescription="Crear nuevo documento." ma:contentTypeScope="" ma:versionID="cc955f964cef0544bbbbbbae69fb9f1f">
  <xsd:schema xmlns:xsd="http://www.w3.org/2001/XMLSchema" xmlns:xs="http://www.w3.org/2001/XMLSchema" xmlns:p="http://schemas.microsoft.com/office/2006/metadata/properties" xmlns:ns3="918d46ae-bc80-4b93-8345-0c7a35c27299" xmlns:ns4="5074ac74-b766-45bb-bfb7-2b9c165faf29" targetNamespace="http://schemas.microsoft.com/office/2006/metadata/properties" ma:root="true" ma:fieldsID="52adc75e7b8f0af577385e638f7f2ee5" ns3:_="" ns4:_="">
    <xsd:import namespace="918d46ae-bc80-4b93-8345-0c7a35c27299"/>
    <xsd:import namespace="5074ac74-b766-45bb-bfb7-2b9c165faf29"/>
    <xsd:element name="properties">
      <xsd:complexType>
        <xsd:sequence>
          <xsd:element name="documentManagement">
            <xsd:complexType>
              <xsd:all>
                <xsd:element ref="ns3:MediaServiceMetadata" minOccurs="0"/>
                <xsd:element ref="ns3:MediaServiceFastMetadata" minOccurs="0"/>
                <xsd:element ref="ns3:MediaServiceDateTaken"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8d46ae-bc80-4b93-8345-0c7a35c27299"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074ac74-b766-45bb-bfb7-2b9c165faf29" elementFormDefault="qualified">
    <xsd:import namespace="http://schemas.microsoft.com/office/2006/documentManagement/types"/>
    <xsd:import namespace="http://schemas.microsoft.com/office/infopath/2007/PartnerControls"/>
    <xsd:element name="SharedWithUsers" ma:index="11"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description="" ma:internalName="SharedWithDetails" ma:readOnly="true">
      <xsd:simpleType>
        <xsd:restriction base="dms:Note">
          <xsd:maxLength value="255"/>
        </xsd:restriction>
      </xsd:simpleType>
    </xsd:element>
    <xsd:element name="SharingHintHash" ma:index="13" nillable="true" ma:displayName="Hash de la sugerencia para compartir"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201A0DD-42A1-4B91-BE5F-8433EFB5AE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8d46ae-bc80-4b93-8345-0c7a35c27299"/>
    <ds:schemaRef ds:uri="5074ac74-b766-45bb-bfb7-2b9c165faf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C77369E-AE28-4DD1-97BD-D1E092F04384}">
  <ds:schemaRefs>
    <ds:schemaRef ds:uri="5074ac74-b766-45bb-bfb7-2b9c165faf29"/>
    <ds:schemaRef ds:uri="http://purl.org/dc/dcmitype/"/>
    <ds:schemaRef ds:uri="http://purl.org/dc/terms/"/>
    <ds:schemaRef ds:uri="http://schemas.microsoft.com/office/2006/metadata/properties"/>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 ds:uri="918d46ae-bc80-4b93-8345-0c7a35c27299"/>
    <ds:schemaRef ds:uri="http://purl.org/dc/elements/1.1/"/>
  </ds:schemaRefs>
</ds:datastoreItem>
</file>

<file path=customXml/itemProps3.xml><?xml version="1.0" encoding="utf-8"?>
<ds:datastoreItem xmlns:ds="http://schemas.openxmlformats.org/officeDocument/2006/customXml" ds:itemID="{75348804-F9F2-4846-BA87-C2B128F46D3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Niño González</dc:creator>
  <cp:lastModifiedBy>Yamile Espinosa Galindo</cp:lastModifiedBy>
  <dcterms:created xsi:type="dcterms:W3CDTF">2021-12-02T18:50:00Z</dcterms:created>
  <dcterms:modified xsi:type="dcterms:W3CDTF">2023-01-30T12:30:09Z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0x010100376DF3B08D03B34B91F992FA5829B101</vt:lpwstr>
  </property>
</Properties>
</file>