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04_Convivencia y dialogo social/"/>
    </mc:Choice>
  </mc:AlternateContent>
  <xr:revisionPtr revIDLastSave="294" documentId="13_ncr:1_{2ED165F4-7F55-4B39-935A-A4210E71B75E}" xr6:coauthVersionLast="47" xr6:coauthVersionMax="47" xr10:uidLastSave="{7F23B177-C882-4CE9-A7B2-1CC3D6A19317}"/>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5" i="1" l="1"/>
  <c r="AQ26" i="1" s="1"/>
  <c r="AL25" i="1"/>
  <c r="AL26" i="1" s="1"/>
  <c r="AP18" i="1" l="1"/>
  <c r="AP19" i="1"/>
  <c r="AQ17" i="1"/>
  <c r="AG23" i="1"/>
  <c r="AG25" i="1" s="1"/>
  <c r="AG17" i="1"/>
  <c r="AP22" i="1"/>
  <c r="AB18" i="1" l="1"/>
  <c r="AB16" i="1"/>
  <c r="U23" i="1"/>
  <c r="AJ24" i="1"/>
  <c r="AL24" i="1" s="1"/>
  <c r="AE24" i="1"/>
  <c r="Z24" i="1"/>
  <c r="U24" i="1"/>
  <c r="W24" i="1" s="1"/>
  <c r="W25" i="1" s="1"/>
  <c r="AQ24" i="1"/>
  <c r="AJ23" i="1"/>
  <c r="AL23" i="1"/>
  <c r="Z23" i="1"/>
  <c r="O23" i="1"/>
  <c r="AO23" i="1" s="1"/>
  <c r="AQ23" i="1" s="1"/>
  <c r="AJ22" i="1"/>
  <c r="AL22" i="1" s="1"/>
  <c r="AE22" i="1"/>
  <c r="Z22" i="1"/>
  <c r="AB22" i="1" s="1"/>
  <c r="U22" i="1"/>
  <c r="O22" i="1"/>
  <c r="AO22" i="1" s="1"/>
  <c r="AQ22" i="1" s="1"/>
  <c r="AJ20" i="1"/>
  <c r="AL20" i="1" s="1"/>
  <c r="AL21" i="1" s="1"/>
  <c r="AE20" i="1"/>
  <c r="AG20" i="1" s="1"/>
  <c r="AG21" i="1" s="1"/>
  <c r="AG26" i="1" s="1"/>
  <c r="U20" i="1"/>
  <c r="W20" i="1" s="1"/>
  <c r="W21" i="1" s="1"/>
  <c r="O20" i="1"/>
  <c r="AQ20" i="1" s="1"/>
  <c r="AQ21" i="1" s="1"/>
  <c r="Z20" i="1"/>
  <c r="AB20" i="1" s="1"/>
  <c r="AB21" i="1" l="1"/>
  <c r="W26" i="1"/>
  <c r="AB25" i="1"/>
  <c r="AB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5"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5"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<sst xmlns="http://schemas.openxmlformats.org/spreadsheetml/2006/main" count="292" uniqueCount="197">
  <si>
    <r>
      <rPr>
        <b/>
        <sz val="14"/>
        <color theme="1"/>
        <rFont val="Calibri Light"/>
        <family val="2"/>
        <scheme val="major"/>
      </rPr>
      <t>FORMULACIÓN Y SEGUIMIENTO PLANES DE GESTIÓN NIVEL CENTRAL</t>
    </r>
    <r>
      <rPr>
        <b/>
        <sz val="11"/>
        <color theme="1"/>
        <rFont val="Calibri Light"/>
        <family val="2"/>
        <scheme val="major"/>
      </rPr>
      <t xml:space="preserve">
PROCESO CONVIVENCIA Y DIÁLOGO SOCIAL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</si>
  <si>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 xml:space="preserve">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</si>
  <si>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</si>
  <si>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</si>
  <si>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Dirección de Convivencia y Diálogo Social</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</si>
  <si>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</si>
  <si>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</si>
  <si>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</si>
  <si>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</si>
  <si>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</si>
  <si>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223317</t>
    </r>
  </si>
  <si>
    <t>31 de marzo de 2022</t>
  </si>
  <si>
    <t>Se modifica la programación trimestral de la meta transversal No. 2 "Actualizar el 100% los documentos del proceso conforme al plan de trabajo definido", según cronograma remitido por el área responsable, a través de Caso Hola No. 238605.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</si>
  <si>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</si>
  <si>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24,96% acumulado para la vigencia.</t>
  </si>
  <si>
    <t>27 de julio de 2022</t>
  </si>
  <si>
    <t>Para el segundo trimestre de la vigencia 2022, el proceso alcanzó un nivel de desempeño del 91,29% de acuerdo con lo programado, y del 51,66% acumulado para la vigencia.</t>
  </si>
  <si>
    <t>28 de octubre de 2022</t>
  </si>
  <si>
    <t>Para el tercer trimestre de la vigencia 2022, el proceso alcanzó un nivel de desempeño del 100% de acuerdo con lo programado, y del 75,22%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</si>
  <si>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</si>
  <si>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</si>
  <si>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</si>
  <si>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</si>
  <si>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</si>
  <si>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</si>
  <si>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</si>
  <si>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</si>
  <si>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</si>
  <si>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</si>
  <si>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</si>
  <si>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</si>
  <si>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</si>
  <si>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</si>
  <si>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</si>
  <si>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</si>
  <si>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</si>
  <si>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</si>
  <si>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</si>
  <si>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</si>
  <si>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</si>
  <si>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</si>
  <si>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</si>
  <si>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</si>
  <si>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</si>
  <si>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</si>
  <si>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</si>
  <si>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</si>
  <si>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</si>
  <si>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</si>
  <si>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</si>
  <si>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</si>
  <si>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</si>
  <si>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</si>
  <si>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</si>
  <si>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</si>
  <si>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</si>
  <si>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Promover una ciudadanía activa y responsable, propiciando espacios de participación, formación y diálogo con mayor inteligencia colectiva y conciencia común, donde las nuevas ciudadanías se sientan vinculadas e identificadas con el Gobierno Distrital.</t>
  </si>
  <si>
    <t>Realizar 100% de acompañamientos por parte de la Dirección de Convivencia y Diálogo Social a eventos de alta complejidad solicitados y aprobados mediante plataforma SUGA.</t>
  </si>
  <si>
    <t>Gestión</t>
  </si>
  <si>
    <t>Porcentaje de acompañamientos realizados.</t>
  </si>
  <si>
    <t>(Número acompañamientos realizados/Número acompañamientos delegados en sistema SUGA)x 100</t>
  </si>
  <si>
    <t>20 acompañamientos en el 2021 con corte a 21 de noviembre.</t>
  </si>
  <si>
    <t>Constante</t>
  </si>
  <si>
    <t>Eventos acompañados</t>
  </si>
  <si>
    <t>Eficiencia</t>
  </si>
  <si>
    <t>Acta evento(s) acompañado(s).</t>
  </si>
  <si>
    <t>Plataforma SUGA</t>
  </si>
  <si>
    <t>Dirección de Convivencia y Diálogo SociaL (servidor(es) delegados temas SUGA).</t>
  </si>
  <si>
    <t>Plataforma SUGA
Actas.</t>
  </si>
  <si>
    <t xml:space="preserve">En el primer trimestre de 2022, el equipo SUGA de la Dirección de Convivencia y Diálogo Social, realizó el acompañamiento y labores de secretaría técnica del PMU en el 100% de eventos de alta complejidad solicitados y aprobados de SUGA equivalentes a treinta y nueve eventos (39), dentro de los que se encuentra diecinueve eventos culturales (19) y veinte (20) eventos deportivos. </t>
  </si>
  <si>
    <t>Listado eventos PMU alta complejidad citados.
20 actas de PMU eventos deportivos
19 actas de PMU eventos culturales.</t>
  </si>
  <si>
    <r>
      <t>En el segundo trimestre de 2022, el equipo SUGA de la Dirección de Convivencia y Diálogo Social, realizó el acompañamiento y labores de secretaría técnica del PMU en el 100% de eventos con aglomeración de público de alta complejidad solicitados y aprobados en la plataforma SUGA  equivalente a cincuenta y ocho (58), dentro de los que se encuentran veintidos (22) eventos deportivos, treinta y seis (36) eventos culturales, que se contrastan con el registro en plataforma SUGA. Adicionalmente, se realizaron veintisiete (27) reuniones previas a eventos culturales (dentro de la que se encuentra tres (3) eventos (uno que cambio nivel de complejidad y no requirio PMU y dos que fueron cancelados).
Los eventos de alta complejidad desarrollados en la ciudad y acompañados fueron:
a.</t>
    </r>
    <r>
      <rPr>
        <sz val="11"/>
        <rFont val="Calibri Light"/>
        <family val="2"/>
      </rPr>
      <t xml:space="preserve"> EVENTOS DEPORTIVOS: 22 partidos.
1. Equidad vs. Cali del 01 de abril de 2022
2. Equidad vs. Bucaramanga del 30 de abril de 2022
3. Equidad vs. Nacional del 14 de mayo de 2022.
4. Santafé vs. Unión Magdalena del 03 de abril de 2022
5. Santafé vs. Pasto del 07 de abril de 2022
6. Santafé vs. Alianza Petrolera del 15 de abril de 2022
7. Santafé vs. Jaguares del 30 de abril de 2022
8. Santafé vs. Junior del 11 de mayo de 2022
9. Santafé vs. Cali del 26 de mayo de 2022.
10. Millonarios vs. Equidad del 08 de abril de 2022,
11. Millonarios vs. Jaguares del 21 de abril de 2022,
12. Millonarios vs. Santafé del 24 de abril de 2022
13. Millonarios vs. Tolima del 08 de mayo de 2022
14. Millonario vs. Alianza Petrolera del 14 de mayo de 2022
15. Millonarios vs. Bucaramanga del 22 de mayo de 2022.
16. Fortaleza vs. Cali del 12 de mayo de 2022
17. Fortaleza vs. Quindio el 06 de junio de 2022.
18. Equidad vs. Envigado del 01 de junio de 2022
19. Equidad vs. Tolima del 09 de junio de 2022
20. Equidad vs. Medellín del 16 de junio de 2022.
21. Millonarios vs. Junior del 08 de junio de 2022
22. Millonarios vs. Nacional del 11 de junio de 2022.
b. Los siguientes treinta y seis eventos culturales:
1. Concierto Fito Páez 01/04/2022</t>
    </r>
    <r>
      <rPr>
        <sz val="11"/>
        <color rgb="FF000000"/>
        <rFont val="Calibri Light"/>
        <family val="2"/>
      </rPr>
      <t xml:space="preserve">
2. Concierto Rubén Blades 02/04/2022
3. Viva El Merengue 02/04/2022
4. Alimentarte Cielo Abierto 02/04/2022
5. Alimentarte Cielo Abierto 03/04/2022
6. Carrera Verde Bogotá 2022 03/04/2022
7. God Level Colombia 08/04/2022
8. Be Ignite 09/04/2022
9. Be Ignite 10/04/2022
10. Alejandro Sanz La Gira 21/04/2022
11. Alimentarte Cielo Abierto 23/04/2022
12. Alimentarte Cielo Abierto 24/04/2022
13. Pimpinela Y Myriam Hernández 28/04/2022
14. Ricardo Montaner 30/04/2022
15. Bogota De Fiesta 30/04/2022
16. Star Wars Una Nueva Esperanza 04/05/2022
17. Il Divo Greatest Hits Tour Tributo A Carlos Marín 05/05/2022
18. Kiss End Of The Road 07/05/2022
19. Bime Live 2022 07/05/2022
20. Gorillaz 12/05/2022
21. Baum Festival 20/05/2022
22. Baum Festival 21/05/2022
23. Gran Fiesta Borincuba 21/05/2022
24. Karol G Bogotá 21/05/2022
25. Karol G Bogotá 22/05/2022
26. Joan Manuel Serrat 25/05/2022
27. Celebración Dia De Las Y Los Maestros Sed 2022 25/05/2022
28. Celebración Dia De Las Y Los Maestros Sed 2022 26/05/2022
29. Celebración Dia De Las Y Los Maestros Sed 2022 27/05/2022
30. Pentecostés Permanente 30/05/2022
31. Fiesta Red And White 03/06/2022
32. Louis Tomlinson World Tour 2022 03/06/2022
33. Festival Salsa Al Parque 2022 04/06/2022
34. Festival Salsa Al Parque 2022 05/06/2022
35. Los Ángeles Azules 10/06/2022
36. Codema 16/06/2022 </t>
    </r>
  </si>
  <si>
    <r>
      <t>1)</t>
    </r>
    <r>
      <rPr>
        <sz val="11"/>
        <rFont val="Calibri Light"/>
        <family val="2"/>
      </rPr>
      <t xml:space="preserve"> Matriz en excel con el listado de eventos acompañados desde el equipo SUGA por ser de alta complejidad  y participación en reuniones previas de PMU.</t>
    </r>
    <r>
      <rPr>
        <b/>
        <sz val="11"/>
        <rFont val="Calibri Light"/>
        <family val="2"/>
      </rPr>
      <t xml:space="preserve">
2)</t>
    </r>
    <r>
      <rPr>
        <sz val="11"/>
        <rFont val="Calibri Light"/>
        <family val="2"/>
      </rPr>
      <t xml:space="preserve">  veintidos (22)  actas de PMU, eventos deportivos y treinta y seis (36) actas de PMU, eventos culturales.
 </t>
    </r>
    <r>
      <rPr>
        <b/>
        <sz val="11"/>
        <rFont val="Calibri Light"/>
        <family val="2"/>
      </rPr>
      <t>3)</t>
    </r>
    <r>
      <rPr>
        <sz val="11"/>
        <rFont val="Calibri Light"/>
        <family val="2"/>
      </rPr>
      <t xml:space="preserve"> Pantallazos en PDF de la plataforma SUGA con el registro de los eventos acompañados y actos administrativos de aprobación de los eventos, como evidencia de la convocatoria para acompañamiento,  se adjuntan 34 registros discrimados de la siguiente manera:
EVENTOS DEPORTIVOS: 6 soportes correspondientes al desarrollo de 22 partidos.
1) Soporte “Partidos Equidad Abril – Mayo 2022”: Corresponde a los partidos de Equidad vs. Cali del 01 de abril de 2022, Equidad vs. Bucaramanga del 30 de abril de 2022, Equidad vs. Nacional del 14 de mayo de 2022.
2) Soporte “Partidos Santafé Abril – Mayo 2022”: Corresponde a los partidos de Santafé vs. Unión Magdalena del 03 de abril de 2022, Santafé vs. Pasto del 07 de abril de 2022, Santafé vs. Alianza Petrolera del 15 de abril de 2022, Santafé vs. Jaguares del 30 de abril de 2022, Santafé vs. Junior del 11 de mayo de 2022, Santafé vs. Cali del 26 de mayo de 2022.
3) Soporte “Partidos Millonarios Abril – Mayo 2022” Corresponde a los partidos de Millonarios vs. Equidad del 08 de abril de 2022, Millonarios vs. Jaguares del 21 de abril de 2022, Millonarios vs. Santafé del 24 de abril de 2022, Millonarios vs. Tolima del 08 de mayo de 2022, Millonario vs. Alianza Petrolera del 14 de mayo de 2022, Millonarios vs. Bucaramanga del 22 de mayo de 2022. 
4) Soporte “Partidos Fortaleza Mayo – Junio de 2022”: Corresponde a los partidos Fortaleza vs. Cali del 12 de mayo de 2022, Fortaleza vs. Quindio el 06 de junio de 2022.
5) Soporte “Partidos Equidad Junio 2022”: Corresponde a los partidos de
Equidad vs. Envigado del 01 de junio de 2022, Equidad vs. Tolima del 09 de junio de 2022, Equidad vs. Medellín del 16 de junio de 2022.
6) Soporte “Partidos Millonarios Junio 2022”: Corresponde a los partidos de Millonarios vs. Junior del 08 de junio de 2022, Millonarios vs. Nacional del 11 de junio de 2022.
EVENTOS CULTURALES:28 soportes correspondientes al desarrollo de 36 eventos culturales.
1) Soporte “Concierto Fito Páez”: Corresponde a evento del 01 de abril de 2022.
2) Soporte “Concierto Rubén Blades”: Corresponde a evento del 02 de abril de 2022.
3) Soporte “Viva el Merengue”: Corresponde a evento del 02 de abril de 2022.
4) Soporte “Alimentarte Parque San Andrés”: Corresponde a los eventos del 02 y 03 de abril de 2022. 
5) Soporte “Carrera Verde”: Corresponde a evento del 03 de abril de 2022. 
6) Soporte “God Level Colombia”: Corresponde a evento del 08 de abril de 2022. 
7) Soporte “Be ignite”: Corresponde a eventos del 09 y 10 de abril de 2022.
8) Soporte “Concierto Alejandro Sanz”: Corresponde a evento del 21 de abril de 2022. 
9) Soporte “Alimentarte Parque Ciudad Montes”: Corresponde a eventos del 23 y 24 de abril de 2022.
10) Soporte “Concierto Pimpinela y Miryam Hernández”: Corres ponde a evento del 28 de abril de 2022. 
11) Soporte “Concierto Ricardo Montaner”: Corresponde a evento del 30 de abril de 2022.
12) Soporte “Bogotá de Fiesta”: Corresponde a evento del 30 de abril de 2022. 
13) Soporte “Star Wars Nueva Esperanza”: Corresponde a evento del 04 de mayo de 2022. 
14) Soporte “Concierto Il Divo”: Corresponde a evento del 05 de mayo de 2022. 
15) Soporte “Concierto Kiss”: Corresponde a evento del 07 de mayo de 2022. 
16) Soporte “Bime Live”: Corresponde a evento del 07 de mayo de 2022. 
17) Soporte “Concierto Gorillaz”:  Corresponde a evento del- 12 de mayo de 2022.
18) Soporte “Baum Festival”: Corresponde a evento del  20 de mayo  y 21 de mayo de 2022. 
19) Soporte “Gran Fiesta Borincuba”: Corresponde a evento del 21 de mayo de 2022. 
20) Soporte “Concierto Karol G”: Corresponde a eventos del 21 y 22 de mayo de 2022.
21) Soporte “Concierto Joan Manuel Serrat”: Corresponde a evento del 25 de mayo de 2022.
22) Soporte “Celebración Maestros SED”: Corresponde a evento del 25, 26 y 27 de mayo de 2022.
23) Soporte “Pentecostés Permanente”: Corresponde a evento del 30 de mayo de 2022.
24) Soporte “Fiesta Red and White”: Corresponde a evento del 03 de junio de 2022. 
25) Soporte “Concierto Louis Tomlinson”: Corresponde a evento del 03 de mayo de 2022.
26) Soporte “Salsa al Parque”: Corresponde a eventos de 04 y 05 de junio de 2022.
27) Soporte “Concierto Angeles Azules”: Corresponde al evento del 10 de junio de 2022.
28) Soporte “CODEMA”: Corresponde al evento del 16 de junio de 2022. </t>
    </r>
  </si>
  <si>
    <t>En el tercer trimestre de 2022, el equipo SUGA de la Dirección de Convivencia y Diálogo Social, realizó el acompañamiento y labores de secretaría técnica del PMU en el 100% de eventos de alta complejidad solicitados y aprobados de SUGA equivalentes a setenta y tres (73) acompañamientos, dentro de los que se encuentran cincuenta (50) eventos culturales, veintitrés (23) eventos deportivos; Adicionalmente antes del desarrollo de los eventos acompaño cuarenta y dos (42) reuniones previas.
Es importante señalar que dentro de los soportes de pantallazo de plataforma PMU de los setenta y tres  (73) eventos acompañados, se reportan 47 soportes, teniendo en cuenta que una misma aprobación puede servir para varias fechas de un mismo evento. 
Las siguientes tres solicitudes de evento tuvieron reunión previa de PMU, no obstante, no contaron con PMU, debido a que el Campeonato de Triatlón y el Tapazo de amor y amistad no fueron autorizados por el SUGA y el evento de Destaques Consultor, cambió de complejidad, pasando de alta a baja complejidad, por lo que no era necesario PMU.</t>
  </si>
  <si>
    <t xml:space="preserve">*Matriz de registro de acompañamientos SUGA.
*50 Actas PMU eventos culturales.
* 23 Actas PMU eventos deportivos.                                                                         
*42 Actas Reuniones previas.   
* 4 Soportes de convocatoria eventos deportivos. 
* 43 Soportes de convocatoria eventos culturales. 
</t>
  </si>
  <si>
    <t> En el cuarto trimestre de 2022, el equipo SUGA de la Dirección de Convivencia y Diálogo Social, realizó el acompañamiento y labores de secretaría técnica del PMU al 100% de eventos con aglomeración de público de alta complejidad solicitados y aprobados en la plataforma SUGA equivalente a noventa y tres (93) eventos, dentro de los que se encuentran dieciséis (16) eventos deportivos, setenta y siete (77) eventos culturales, que se contrastan con el registro en plataforma SUGA.
En el marco de estos eventos se acompañaron cincuenta y cinco (55) visitas de verificación técnica a los escenarios por parte de las entidades competentes y se realizaron cincuenta y un (51) reuniones previas a eventos culturales, dentro de la que se encuentra un (1) evento cancelado por el organizador en la plataforma SUGA, por lo tanto, no requirió de PMU.
Teniendo en cuenta que un  evento puede tener programación en diferentes fechas, los soportes de reuniones previas  se realizan una única vez y las  verificaciones técnicas  se realizan dependiendo de la necesidad, por lo tanto, no son iguales al número de acompañamientos en PMU realizados, pero si se garantizó que el 100% de los eventos acompañados tuvieran reunión previa y verificación técnica del escenario por parte de las entidades competentes. 
Es importante señalar que dentro de los soportes de pantallazo de plataforma SUGA, de los noventa y tres (93) eventos acompañados en PMU, se reportan cincuenta y cinco (55) soportes de convocatoria en SUGA -pantallazos-, teniendo en cuenta que una misma aprobación puede servir para varias fechas de un mismo evento.</t>
  </si>
  <si>
    <t xml:space="preserve">* Matriz de registro de acompañamientos SUGA.
* 77 Actas PMU eventos culturales.
* 16 Actas PMU eventos deportivos.                                                                        
* 51 Actas Reuniones previas. 
* 55 soportes de visitas de verificación técnica.
* 3 soportes (pantallazos) de convocatoria eventos deportivos.
* 52 Soportes (pantallazos) de convocatoria eventos culturales. </t>
  </si>
  <si>
    <t>Se han realizado los acompañamientos requeridos a eventos de alta complejidad solicitados y aprobados mediante plataforma SUGA , equivalentes a 263 eventos durante la vigencia.</t>
  </si>
  <si>
    <t>Fomentar la gestión del conocimiento y la innovación para agilizar la comunicación con el ciudadano, la prestación de trámites y servicios, y garantizar la toma de decisiones con base en evidencia.</t>
  </si>
  <si>
    <t>Realizar el 100% de los informes solicitados a la Dirección con relación a temas de convivencia, diálogo y/o conflictividades.</t>
  </si>
  <si>
    <t>Porcentaje de informes.</t>
  </si>
  <si>
    <t>(Número de informes realizados/Número de informes solicitados)*100</t>
  </si>
  <si>
    <t>71 informes con corte cuarto trimestre de 2021</t>
  </si>
  <si>
    <t>Informes.</t>
  </si>
  <si>
    <t>Eficacia</t>
  </si>
  <si>
    <t>Informe(s)</t>
  </si>
  <si>
    <t>Durante el periodo comprendido del 1 de enero al 31 de marzo del 2022, se realizaron cuarenta (40) informes sobre con relación a temas de convivencia, diálogo y/o conflictividades:
* Un  (1) informe "pactos de acción colectiva –DCDS".  
*Un (1)  Informe de gestión pacto pactarte.
* Se realizó un (1) informe de proyección de formación y cualificación en temas relacionados con diálogo social, convivencia y conflictividades para el año 2022.
* Se realizó un (1) informe respuesta a las acciones adelantadas por la DCDS en el marco de las recomendaciones emitidas por CIDH y la relatoría para el esclarecimiento de los hechos del 9S.
*Tres (3) informes de movilizaciones sociales, diálogo y gobernabilidad
*Un (1) informe trimestral de conflictividades sociales.
*Cinco (5) informes de contexto de movilizaciones sociales.
*Diez y seis (16) informes ejecutivos de movilizaciones sociales.
*Seis (6) informes de contexto por localidades.
*Dos (2) informes temáticos.
*Dos (2) informes contexto específico.
*Un (1) Infografia.</t>
  </si>
  <si>
    <t>Documento técnico del plan de formación y cualificación 2022.
12  Reportes de registro de capacitación.
Tres (3) informes de movilizaciones sociales y gobernabilidad
Un (1) informe trimestral de conflictividades sociales.
Cinco (5) informes de contexto de movilizaciones sociales.
Diez y seis (16) informes ejecutivos de movilizaciones sociales.
Seis (6) informes de contexto por localidades.
Dos (2) informes temáticos
Dos(2) informes contexto específico.
Un (1) Infografia.</t>
  </si>
  <si>
    <t xml:space="preserve"> Durante el periodo comprendido entre el 1 de abril y el 30 de junio de 2022 se realizó el 100% de los informes solicitados, equivalentes a cuarenta y cinco (45) informes, a saber:
Un (1) Informe de caracterización de actores sociales: Para el desarrollo de la identificación de actores sociales en las fuentes de información.
Catorce (14) resúmenes ejecutivos de movilizaciones sociales.
Tres (3) informes gobernabilidad.
Dos (2) informes temáticos sobre movilizaciones, como lo son las movilizaciones para el día internacional de la mujer, y sobre el proceso electoral al senado de la república.
Diez (10) informes de contextos previos a los consejos locales de gobierno.
Cuatro (4) informes de acompañamiento a la jornada electoral de las elecciones presidenciales.
Dos (2) informes de balance movilizaciones sociales.
Un (1) informe de línea base conflictividades por localidad.
Un (1) informe de acompañamiento a colegios.
Un (1) informe comparativo Movilizaciones 2021-2022.
Un (1) informe movilizaciones año 2022.
Un (1) Informe semestral recomendaciones y fortalecimiento Rutas DDHH sobre presuntas violaciones de derechos humanos 
Un (1) informe de la estrategia de Diálogo local, según lo solicitado por el DCDS. 
Un (1) informe de Jornada de capacitación e inducción DCDS al equipo de las y los gestores de Diálogo.
Un (1) informe respuesta sobre las acciones realizadas desde la creación del programa Goles en Paz 2.0 para la Personería de Bogotá en los componentes de Territorio, Estadio y Aficionados y los ejes transversales de gestión interinstitucional y mujer y género.   
Un (1) informe para el evento “Despachando” con datos cuantitativos y cualitativos sobre las acciones realizadas por el programa Goles en Paz 2.0 en los años 2021 y 2022 (a corte de mayo). 
</t>
  </si>
  <si>
    <t>Cuarenta y cinco informes (45).</t>
  </si>
  <si>
    <t>Para el tercer trimestre, se realizaron un total de diecisiete informes (17), equivalente al mismo número de informes solicitados, que se describen a continuación:
Tres (3) informes de gobernabilidad donde se aborda temas de uno por mes, en los que se han tratado las conflictividades con mayor relevancia durante cada periodo. La estructura de estos documentos se ajustó con el propósito de facilitar su lectura, evidenciar avances de gestión y ejecución de la Subsecretaría para la Gobernabilidad y Garantía de Derechos y principalmente con la finalidad de que sirva como herramienta efectiva para la toma de decisiones.
Nueve (09) informes ejecutivos de conflictividades y movilizaciones sociales, que dieron cuenta de la dinámica de la ciudad en los temas de mayor relevancia y posible impacto para la gobernabilidad del Distrito, estos documentos corresponden a los siguientes periodos: del 5 al 14 de julio, del 15 al 18 de julio, del 21 al 30 de julio, del 10 al 15 de agosto, del 18 al 22 de agosto, del 24 al 31 de agosto, 01 al 08 de septiembre, 13 al 20 de septiembre y 21 al 30 de septiembre.
Tres (3) informes de contexto en aras de profundizar las dinámicas sociales presentadas como precedente para la atención de las jornadas, así como posibles situaciones que se podrían presentar, con la finalidad de prever hechos que afectaran la convivencia o representaran un riesgo para la garantía de derechos, de ahí que se elaboraran estos informes para el 20 de julio, 7 de agosto y para el 09 y 10 de septiembre considerando la relevancia de estas fechas. Entre los aspectos principales que incluyen los documentos presentados están: • Principales convocatorias a manifestaciones públicas y protestas sociales (movilizaciones y concentraciones), así como eventos de complejidad considerable que implicaran algún grado de conflictividad. • La ubicación espacial de los eventos relevantes considerados para el acompañamiento y/o monitoreo. • Línea del tiempo en lógica de análisis de coyuntura para contemplar los principales hechos, su relevancia para la Ciudad y posible impacto. • Recomendaciones por cada uno de los temas considerados como de mayor relevancia y/o impacto para la gobernabilidad en el Distrito Capital. 
Dos (2) informes de análisis de conflictividades realizados a solicitud del secretario de Gobierno, a saber: un (1) informe del fenómeno de tierreros en la ciudad de Bogotá, en el cual se presenta información de los asentamientos informales en las diferentes localidades de la Ciudad haciendo énfasis en las localidades de Usme, Ciudad Bolívar, San Cristóbal, y Usaquén, esto con el fin de profundizar en el análisis de la problemática, sus causas, consecuencias, actores involucrados, procesos, dinámicas y acciones adelantadas interinstitucionalmente. Asimismo, se llevó a cabo y presentó un (1) informe de entornos escolares, igualmente elaborado a solicitud del secretario, este informe permitió profundizar la comprensión de las conflictividades y problemáticas asociadas a los entornos escolares, aunado a ellos se propuso un enfoque de política pública desde el paradigma de la conflictividad, se elaboró un análisis sistémico, se propuso el concepto de ecosistema escolar complejo para el abordaje de las dinámicas estudiadas, se elaboró un marco normativo, ,arco teórico y una revisión de contexto internacional para la realización de diferentes recomendaciones de política pública para la intervención interinstitucional de las conflictividades y situaciones problemáticas identificadas.</t>
  </si>
  <si>
    <t xml:space="preserve">Tres (3) informes de gobernabilida.
Nueve (09) informes ejecutivos de conflictividades y movilizaciones sociales.
Tres (3) informes de contexto.
Dos (2) informes de análisis de conflictividades  </t>
  </si>
  <si>
    <t>Durante el último cuatrimestre se realizaron los siguientes informes solicitados a la Dirección con relación a temas de convivencia, diálogo y/o conflictividades:
1. Informe ejecutivo Balance de gestión diálogo social. Noviembre de 2022.
2. Informe acompañamiento comunidad indígena Emberá. Noviembre de 2022.
3. Tres (03) informes de gobernabilidad, para los meses de octubre, noviembre y diciembre, en los que se han trataron las conflictividades con mayor relevancia durante cada mes. Como herramienta efectiva en la toma de decisiones, recomendaciones específicas según las conflictividades de cada mes, incluye la gestión de la subsecretaría y presenta datos de las principales acciones de las direcciones de diálogo social y las rutas de derechos humanos, en el marco de su misionalidad.
4. Ocho (08) informes de resumen de contexto semanal de movilizaciones y eventos, que dieron cuenta de la dinámica de la ciudad en los temas de más interés. Estos corresponden a los periodos de: 11 al 16 ,17 al 23, 24 al 31 de octubre; del 3 al 9, del 9 al 15, del 16 al 21, del 23 al 30 de noviembre; del 12 al 20 de diciembre.
5. Dos (2) informes temáticos uno para el 28 de Octubre y el otro para el 25 de noviembre  como un contexto temático específico por la relevancia de las fechas y las conflictividades presentadas.
6. Siete (7) informes de investigación especiales: un (1) boletín Reporte Anual de manifestaciones públicas en la ciudad de Bogotá para el año 2022, un (1) informe anual de vulneraciones de DDHH, un (1) informe de vulneraciones de DDHH en ciudad Bolívar, un (1) informe de la línea base de conflictividades, un (1) informe sobre la precarización laboral de los recicladores en la localidad de chapinero y un (1) informe del fenómeno de migrantes en la ciudad de Bogotá.  
7. Insumo informe apartado diálogo social rendición de cuentas 2022. Noviembre de 2022.
 Cumpliendo así con elaboración del 100% de informes solicitados durante el periodo comprendido entre el 1 de octubre y el 31 de diciembre de 2022, veintidós informes y un insumo informe general de la entidad.</t>
  </si>
  <si>
    <t xml:space="preserve"> -Informe Ejecutivo
-Informe Comunidad Embera.
-Informe Rendición de Cuentas.
-Informe de gobernabilidad octubre - OCS.
-Informe de gobernabilidad noviembre - OCS.
Informe de gobernabilidad diciembre - OCS.
-Informe temático 25-N 2022.
-Informe temático 28 de octubre 2022.
Boletín Reporte Anual de manifestaciones públicas Bogotá 2022.
-Informe anual de DDHH.
-Informe Ciudad Bolívar.
-Informe Línea Base de Conflictividades.
-Informe del fenómeno de migrantes.
-Informe Sólo nos dejan basura precarización laboral de los recicladores de oficio.
-Resumen de contexto semanal de movilizaciones y eventos del 12 al 20 de diciembre.
-Resumen de contexto semanal de movilizaciones y eventos del 23 al 30 de noviembre.
-Resumen de contexto semanal de movilizaciones y eventos del 16 al 21 de noviembre.
-Resumen de contexto semanal de movilizaciones y eventos del 9 al 15 de noviembre.
-Resumen de contexto semanal de movilizaciones y eventos del 3 al 9 de noviembre.
-Resumen de contexto semanal de movilizaciones y eventos del 11 al 16 de octubre de 2022.
-Resumen de contexto semanal de movilizaciones y eventos del 17 al 23 de octubre.
-Resumen de contexto semanal de movilizaciones y eventos del 24 al 31 de octubre.
</t>
  </si>
  <si>
    <t>Se han realizado los informes solicitados a la Dirección con relación a temas de convivencia, diálogo y/o conflictividades, durante la vigencia.</t>
  </si>
  <si>
    <t>Implementar un (1) plan de cualificación 2022 dirigido a integrantes de la Dirección de Convivencia y Diálogo Social que permita el fortalecimiento de capacidades de convivencia, diálogo y/o manejo de conflictividades para el desarrollo de sus obligaciones/ funciones.</t>
  </si>
  <si>
    <t>Retadora (Mejora)</t>
  </si>
  <si>
    <t>Número de planes de cualificación implementados.</t>
  </si>
  <si>
    <t>Sumatoria del avance en el plan de cualificación.</t>
  </si>
  <si>
    <t>Suma</t>
  </si>
  <si>
    <t>Plan de cualificación.</t>
  </si>
  <si>
    <t>Programación plan cualificación.
Reporte registro de capacitación</t>
  </si>
  <si>
    <t>Programación plan cualificación.
Reporte registro de capacitación.
Actas.</t>
  </si>
  <si>
    <t xml:space="preserve">De conformidad con lo establecido para el primer trimestre del 2022, el proceso de diseño del plan de cualificación de la dirección de Convivencia y Diálogo social fue elaborado por el equipo interdisciplinar y surtio la etapa de construcción conforme al cronograma establecido.
Durante el primer trimestre se implementaron  las siguientes doce (12) capacitaciones temáticas:
Siete (7) Inducciones sobre: Convivencia y diálogo para la atención de conflictividades en el marco de la movilización social, para nuevos integrantes del equipo de diálogo social.
Una (1) capacitación sobre: Estatuto Organico
Una (1) capacitación sobre: Enfoque de derechos, preventivo y territorial
Una (1) capacitación sobre: Instrumentos y/o herramientas para la mediación, facilitación y diálogo en la mitigación o transformación de los conflictos.
Dos (2) capacitaciones sobre: Enfoque diferencial- genero. </t>
  </si>
  <si>
    <t xml:space="preserve">*Documento técnico del plan de formación y cualificación 2022.
* 12  Reportes de registro de capacitación. </t>
  </si>
  <si>
    <t>Para el segundo trimestre para el proceso de implementación de plan de cualificación, programaron 99 actividades de las cuales se desarrollaron 49 en el trimestre, dentro de los temas de formación se incluyen entre otros los siguientes temas: Pactos de Acción colectiva, Primeros auxilios psicológicos, Derechos humanos, Enfoque diferencial, instrumentos, masculinidades, Ejercicios teórico-prácticos según competencias en las movilizaciones, Primer respondiente en emergencias, entre otros. Se recomienda emprender acciones para mejorar los resultados en la siguiente medición.</t>
  </si>
  <si>
    <t> 36 actas y formatos de capacitación.
1 Informe de procesos de formación territorial.</t>
  </si>
  <si>
    <t> En el tercer trimestre para el proceso de implementación de plan de cualificación, se programaron 90 actividades de las cuales se desarrollaron 98 actividades en el trimestre (adelantando 8 sesiones adicionales para avanzar en el cumplimiento de lo retrasado en el trimestre anterior), dirigido a integrantes de la Dirección de convivencia y diálogo social para el fortalecimiento de capacidades de convivencia, diálogo y/o manejo de conflictividades en el desarrollo de las obligaciones/funciones,  el cual posee como particularidad la segmentación en: 
- Plan de cualificación DCDS, 24 discriminadas así: en el mes de julio se realizaron 4 capacitaciones, en el mes de agosto 10 capacitaciones y en el mes de septiembre 10 capacitaciones.
- Programa de diálogo social, Plan de cualificación territorialización - Alcaldías locales 49 sesiones.
- Curso de herramientas alternativas para el diálogo y la mediación, hace parte de la meta del segundo trimestre, como acción de mejora se adelantaron 6 cursos durante el tercer trimestre (que esteban programados incialmente para el segundo trimetre).
- Programa de Goles en paz 2.0., realizaron 6 capacitaciones en especial sobre enfoque de género.
- Observatorio de conflictividad, realizaron 7 capacitaciones en especial sobre el aplicativo.
- Programa de diálogo social, realización 6 capacitaciones dirigidas al equipo de SUGA.</t>
  </si>
  <si>
    <t>Los soportes entregados son: 
- Plan de cualificación DCDS:  24 actas
- Programa de diálogo social, Plan de cualificación territorialización - Alcaldías locales:  49 actas
- Curso de herramientas alternativas para el diálogo y la mediación: 6 actas
- Goles en paz 2.0: 6 actas
- Observatorio de conflictividad: 7 actas
- Programa de diálogo social: 6 actas</t>
  </si>
  <si>
    <t xml:space="preserve">El Plan de Cualificación de la Dirección de Convivencia y Diálogo Social, proyectaron 74 sesiones de cualificación para el cuarto trimestre de las cuales se desarrollaron 134 sesiones (se adelantaron 60 sesiones adicionales para avanzar en el rezago de trimestres anteriores, que permitió cumplir al !00% con las sesiones programadas para el año 2022), para el fortalecimiento de capacidades de convivencia, diálogo y/o manejo de conflictividades en el desarrollo de las obligaciones/funciones, el cual posee como particularidad la segmentación para el trimestre: 
•	Plan de cualificación DCDS: Se realizaron 20 cualificaciones, en el mes de octubre 10 sesiones, en noviembre 9 sesiones y en el mes de diciembre 1 sesión. 
•	Plan de cualificación territorial alcaldías locales: Se realizaron 56 cualificaciones, en el mes de octubre 25 sesiones, en el mes de noviembre 16 sesiones y en el mes de diciembre 15 sesiones. 
•	Pactos de acción colectiva: Se realizaron 18 cualificaciones, en el mes de octubre 2 sesiones, en el mes de noviembre 15 sesiones y en el mes de diciembre 1 sesión.
•	Cerros Orientales: Se realizaron 15 cualificaciones, en el mes de octubre 2 sesiones, en el mes de noviembre 9 sesiones y en el mes de diciembre 4 sesiones.
•	Programa de barrimos Social Goles en paz 2.0: Se realizaron 7 cualificaciones, en el mes de octubre 2 sesiones, en el mes de noviembre 3 sesiones y en el mes de diciembre 2 sesiones.
•	Observatorio de conflictividad: Se realizaron 8 cualificaciones, en el mes de octubre 2 sesiones, en el mes de noviembre 5 sesiones y en el mes de diciembre 1 sesión.
•	Programa de diálogo Social: Se realizaron 6 cualificaciones en el mes de octubre 2 sesiones, en el mes de noviembre 2 sesiones y en el mes de diciembre 2 sesiones.
•	Curso de herramientas alternativas: Se realizaron 4 cualificaciones, en el mes de noviembre 4 sesiones. 
</t>
  </si>
  <si>
    <t xml:space="preserve">Plan de cualificación DCDS: 20 actas 
Plan de cualificación territorial alcaldías locales: 56 actas
Pactos de acción colectiva: 18 cualificaciones actas
Cerros Orientales: 15 actas
Programa de barrimos Social Goles en paz 2.0: 7 actas
Observatorio de conflictividad: 8 actas
Programa de diálogo Social: 6 actas
Curso de herramientas alternativas: 4 actas 
</t>
  </si>
  <si>
    <t>Para el proceso de implementación de plan de cualificación, se desarrollaron los temas de formación donde se incluyen entre otros: Pactos de Acción colectiva, Primeros auxilios psicológicos, Derechos humanos, Enfoque diferencial, instrumentos, masculinidades, Ejercicios teórico-prácticos según competencias en las movilizaciones, Primer respondiente en emergencias, entre otros. En el segundo trimestre se presentaron retrasos, sin embargo a partir de plan de choque para en el tercer y cuarto trimestre se adelantaron acciones pendientes y dio cumplimiento al 100% de lo programado en la vigencia.</t>
  </si>
  <si>
    <t>Implementar estrategias de Gobierno Abierto y transparencia, haciendo uso de herramientas de las TIC para su divulgación, como parte del fortalecimiento de la relación entre la ciudadanía y el gobierno.</t>
  </si>
  <si>
    <t>Realizar 12 actividades de socialización de las acciones desarrolladas por parte del observatorio conflictividad social, programa de diálogo social, Pactos de acción colectiva y Programa de Goles en paz 2.0., al interior de la Secretaría Distrital de Gobierno y con otras entidades del distrito.</t>
  </si>
  <si>
    <t>Sostenibilidad del sistema de gestión</t>
  </si>
  <si>
    <t>Socializaciones realizadas.</t>
  </si>
  <si>
    <t>Soportes socializaciones realizadas</t>
  </si>
  <si>
    <t xml:space="preserve">
Socializaciones realizadas.</t>
  </si>
  <si>
    <t>Durante el primer trimestre de 2022  se realizaron:
 1. Socialización por parte del equipo de pactos de la metodologia con el IDPAC.
 2. Una (1) reunión donde se socializo el proposito, los componentes y la oferta institucional del Programa de Barrismo Social: Goles en Paz 2.0, donde participaron las siguientes entidades: IDPAC, Secretaría de Cultura, Secretaría de la Mujer  y Secretaría de Educación.
3. Una reunión donde se socializó a Asocapitales las acciones, informes y metodológia del observatorio de conflictividad social.</t>
  </si>
  <si>
    <t xml:space="preserve">
  1. Acta reunión articulación pactos IDPAC-DCDS en formato pdf.  2. 2. Acta de reunión del 10 de marzo de 2022.
3. Acta memoria reunión Asocapitales y Observatorio de conflictividad social.</t>
  </si>
  <si>
    <t xml:space="preserve">Durante el segundo trimestre se realizaron las siguientes socializaciones:
Con otras entidades:
1. socialización del Programa de Diálogo Social a las y los servidores de la Secretaría Distrital de Seguridad, Convivencia y Justicia el día 29 de junio de 2022.
2. Desarrollo de una (1) socialización del programa Goles en Paz 2.0 con la Secretaría Distrital de Cultura Recreación y Deporte, Subsecretaría de cultura ciudadana.
3. Desarrollo de una (1) socialización del programa Goles en Paz 2.0 con Defensoría del Pueblo.
Al interior de la Secretaría de Gobierno con otras áreas:
4. Se realizó dos jornadas de cualificación y socialización de la metodología de Pactos de Acción Colectiva y mesas de diálogo (del programa de diálogo) en alcaldía local de Ciudad Bolívar. 
5. Dos formaciones y socializaciones de la metodología de Pactos de Acción Colectiva y mesas de diálogo (del programa de diálogo) dirigido al primer grupo de las alcaldías locales Engativá y Fontibón.  </t>
  </si>
  <si>
    <t xml:space="preserve"> 1.	Acta de reunión con Secretaría Distrital de Cultura Recreación y Deporte, Subsecretaría de Cultura Ciudadana. 
2.	Acta de reunión con Defensoría del Pueblo. 
3.	Acta de socialización 29 de junio
4.	Acta Capacitación y socialización mesas de diálogo (del programa de diálogo social) y pactos Grupo A Ciudad Bolívar.
5.	Acta Capacitación y socialización mesas de diálogo (del programa de diálogo social) y pactos Grupo B Ciudad Bolívar.
6.	Acta Capacitación y socialización mesas de diálogo (del programa de diálogo social) y pactos mañana Engativá Fontibón 24-06-2022.
7.	Acta Capacitación y socialización mesas de diálogo (del programa de diálogo social) y pactos -tarde Engativá Fontibón 24-06-2022
</t>
  </si>
  <si>
    <t>Durante el tercer trimestre se realizaron siete (7) socializaciones de las acciones desarrolladas por parte del  Programa de Diálogo social y  Pactos de Acción Colectiva con otras dependencias al interior de la Secretaría Distrital de Gobierno y con otras entidades del distrito
1. Socialización programa de diálogo a la alcaldia local de Tunjuelito 20 de septiembre.
2. Socialización programa de diálogo a la alcaldia local de San Cristóbal 21 de septiembre.
3. Socialización programa de diálogo a la Dirección de Derechos Humanos 27 de septiembre.  
4. Socialización programa de diálogo a la alcaldia local de Antonio Nariño 28 septiembe.
5. Socialización programa de diálogo a la alcaldia local de Bosa 30 de septiembre.
6. Socialización pactos al IDIPRON 6 de julio.
7. Socialización estrategia de diálogo local del programa de diálogo y Pactos de acción colectiva con otras entidades del Distrito 29 de julio</t>
  </si>
  <si>
    <t xml:space="preserve"> 7 formatos de evidencia de reunión con las socializaciones de las acciones del Programa de Diálogo social y  Pactos de Acción Colectiva. </t>
  </si>
  <si>
    <r>
      <rPr>
        <sz val="11"/>
        <color rgb="FF000000"/>
        <rFont val="Calibri Light"/>
        <family val="2"/>
      </rPr>
      <t xml:space="preserve">Durante el cuarto trimestre de 2022 se realizaron doce (12) socializaciones de las acciones desarrolladas por parte del Programa de Diálogo social, Pactos de Acción Colectiva y Observatorio de conflictividad con otras dependencias al interior de la Secretaría Distrital de Gobierno y con otras entidades del distrito, de la siguiente manera: 
</t>
    </r>
    <r>
      <rPr>
        <b/>
        <u/>
        <sz val="11"/>
        <color rgb="FF000000"/>
        <rFont val="Calibri Light"/>
        <family val="2"/>
      </rPr>
      <t xml:space="preserve">Observatorio de Conflictividad Social
</t>
    </r>
    <r>
      <rPr>
        <sz val="11"/>
        <color rgb="FF000000"/>
        <rFont val="Calibri Light"/>
        <family val="2"/>
      </rPr>
      <t xml:space="preserve">1) Socialización y articulación del OBCS con la alcaldía de Chapinero el 08/11/2022
2)	Socialización y articulación del OBCS con la alcaldía de Santa Fe el 08/11/2022
3)	Socialización y articulación del OBCS con la alcaldía de Tunjuelito el 09/11/2022
4)	Socialización y articulación del OBCS con la alcaldía de San Cristóbal el 10/11/2022
5)	Socialización y articulación del OBCS con la alcaldía de Usme el 10/11/2022
6)	Socialización y articulación del OBCS con la alcaldía de Fontibón el 11/11/2022
7)	Socialización y articulación del OBCS con la alcaldía de Suba el 15/11/2022
8)	Socialización y articulación del OBCS con la alcaldía de Barrios Unidos el 15/11/2022
9)	Socialización y articulación del OBCS con la alcaldía de Puente Aranda el 18/11/2022
</t>
    </r>
    <r>
      <rPr>
        <b/>
        <u/>
        <sz val="11"/>
        <color rgb="FF000000"/>
        <rFont val="Calibri Light"/>
        <family val="2"/>
      </rPr>
      <t xml:space="preserve">Programa de Diálogo Social
</t>
    </r>
    <r>
      <rPr>
        <sz val="11"/>
        <color rgb="FF000000"/>
        <rFont val="Calibri Light"/>
        <family val="2"/>
      </rPr>
      <t xml:space="preserve">10)	Socialización del Programa de Diálogo Social con alcaldía local de Chapinero 
11)	Socialización del Programa de Diálogo Social con alcaldía local de Usaquén. 
</t>
    </r>
    <r>
      <rPr>
        <b/>
        <u/>
        <sz val="11"/>
        <color rgb="FF000000"/>
        <rFont val="Calibri Light"/>
        <family val="2"/>
      </rPr>
      <t xml:space="preserve">Pactos de Acción Colectiva
</t>
    </r>
    <r>
      <rPr>
        <sz val="11"/>
        <color rgb="FF000000"/>
        <rFont val="Calibri Light"/>
        <family val="2"/>
      </rPr>
      <t xml:space="preserve">12)	Socialización por parte del equipo de pactos de la metodología con la Secretaría Distrital de Movilidad.
</t>
    </r>
  </si>
  <si>
    <t xml:space="preserve"> 12 formatos de evidencia de reunión con las socializaciones de las acciones del Observatorio de Conflictividad,Programa de Diálogo social y  Pactos de Acción Colectiva. </t>
  </si>
  <si>
    <t>Se supero lo proyectado realizando más socializaciones, permitiendo cumplir el 100%</t>
  </si>
  <si>
    <t>Fortalecer la gestión institucional aumentando las capacidades de la entidad para la planeación, seguimiento y ejecución de sus metas y recursos, y la gestión del talento humano.</t>
  </si>
  <si>
    <t>Realizar cuatro (4) informes de seguimiento de los temas a cargo de la Dirección en los cuales se consolide las acciones adelantadas (uno trimestralmente), de forma que permita conocer situación y estrategias para garantizar la implementación de acciones.</t>
  </si>
  <si>
    <t>Número de informes.</t>
  </si>
  <si>
    <t>Sumatoria número de informes</t>
  </si>
  <si>
    <t>Durante el primer trimestre de 2022 de construye el informe seguimiento primer trimestre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de Derechos Humanos, Mujer y género, juventud y ruralidad, al igual que el Plan integral de seguridad ciudadana, convivencia y justicia y finalmente las acciones desarrolladas de acuerdo con la competencia de acompañamiento de los eventos de alta complejidad del SUGA y de la secretaría técnica.</t>
  </si>
  <si>
    <t>Informe seguimiento primer trimestre
Acciones adelantadas diferentes temas de la dirección de convivencia y diálogo social</t>
  </si>
  <si>
    <t xml:space="preserve">Se realiza el Informe de gestión del segundo trimestre del año 2022 de la Dirección de Convivencia y Dialogo Social (DCDS) que recoge los logros de las acciones adelantadas en territorio, los retos presentados, las principales alertas y dificultades encontradas por los diferentes equipos de la Dirección vinculadas y acciones adelantadas de: 
Programa de Dialogo Social 
Programa de Goles en Paz 2.0, 
 Pactos de acción colectiva, 
 Atención de peticiones, quejas y reclamos, 
Financieros y Contratación, 
Políticas Públicas 
 Sistema Único de Gestión para el registro, evaluación, y autorización de actividades de aglomeración de público en el Distrito Capital (SUGA), 
 Estrategia de conflictividad. 
</t>
  </si>
  <si>
    <t>Informe de gestión  de la dirección de convivencia y diálogo social segundo trimestre.</t>
  </si>
  <si>
    <t xml:space="preserve">En el tercer trimestre se consolidó un informe de ejecutivo de gestión de la Dirección de Convivencia y Diálogo Social, compuesto nueve temas correspondientes a líneas de trabajo de los programas, discriminados así: 1) Programa de diálogo social. 2) Estrategia de conflictividades. 3) Pactos de acción de colectiva. 4) Programa de Goles en Paz 2.0, 5) Seguimiento a las metas de políticas públicas de la DCDS. 6) Observatorio de Conflictividad. 7) Seguimiento de peticiones, quejas y reclamos. 8) Seguimiento financiero y 9) SUGA.
Por cada una de las temáticas se encuentran las principales actividades del trimestre, los retos y dificultades del semestre anterior y las alerta, dificultades y retos del trimestre actual.  </t>
  </si>
  <si>
    <t>1 Informe de gestión trimestral correspondiete al tercer trimestre del año 2022.</t>
  </si>
  <si>
    <t>1 informe ejecutivo de gestión corrspondiente a las vigencia del año 2022.</t>
  </si>
  <si>
    <t xml:space="preserve">Se presentaron cuatro informes (uno por trimestre) donde se evidencia el seguimiento de los temas a cargo de la Dirección de convivencia y diálogo social en los cuales se consolida las acciones adelantadas, dentro de lo que se encuentra los principales logros o hitos del año 2022, los principales retos  y las alertas y/o dificultades del periodo del informe, de los siguientes temas:
Programa de Dialogo Social 
Programa de Goles en Paz 2.0, 
 Pactos de acción colectiva, 
 Atención de peticiones, quejas y reclamos, 
Financieros y Contratación, 
Políticas Públicas 
 Sistema Único de Gestión para el registro, evaluación, y autorización de actividades de aglomeración de público en el Distrito Capital (SUGA), 
 Estrategia de conflictividades. 
Por lo que se cumplio con el 100% de informes programados para la vigencia.
</t>
  </si>
  <si>
    <t>Total metas procesos (80%)</t>
  </si>
  <si>
    <t>T1</t>
  </si>
  <si>
    <t>Obtener una calificación semestral del 80% en la medición de desempeño ambiental, de acuerdo a los parámetros establecidos en la herramienta construida por la OAP</t>
  </si>
  <si>
    <t>Criteros ambientales</t>
  </si>
  <si>
    <t>Número de criterios ambientales cumplidos / Total de criterios ambientales establecidos * 100</t>
  </si>
  <si>
    <t>Porcentaje de buenas prácticas ambientales implementadas</t>
  </si>
  <si>
    <t>No programada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</si>
  <si>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</si>
  <si>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</si>
  <si>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</si>
  <si>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2022</t>
  </si>
  <si>
    <t>Subsecretaría para la Gobernabilidad y Garantía de Derechos(calificación 75%): Participan en actividades ambientales, tales como: Transición Energética
En la semana Ambiental se evidencia baja participación y con presencia en el cinema ambiental.
Durante el semestre se colocaron 58 Caritas tristes por dejar monitores encendidos sin uso.
Dirección de Convivencia y Diálogo Social (Calificación 75%):
Reporte de consumo de papel hasta el mes de abril.
Participan en actividades ambientales : Jornada de separación en la fuente y Charla uso eficiente de agua en el hogar
En la semana ambiental:  Circuito de movilidad, Caminata Vichacha, Tarde de cine, Conversatorio Transición energética y  torneo ambiental.
Durante el semestre se colocaron 42 Caritas tristes por dejar monitores encendidos sin uso.</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</si>
  <si>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</si>
  <si>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</si>
  <si>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</si>
  <si>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</si>
  <si>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</si>
  <si>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</si>
  <si>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</si>
  <si>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</si>
  <si>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No programada para el I trimestre de 2022
Durante el trimestre se construyo y reportó el plan de trabajo con el cronograma de la Actualización de documentos del proceso de convivencia y diálogo social conforme a la plantilla requerida por la Oficina Asesora de Planeación.</t>
  </si>
  <si>
    <t xml:space="preserve"> Plan de trabajo con el cronograma de la Actualización</t>
  </si>
  <si>
    <t>Durante el segundo trimestre se realizó la actualización y eliminación del 100% de los documentos y formatos conforme al plan de trabajo definido, así:
a) Se realizó la actualización y creación de los siguientes documentos y formatos según lo programado:
1. Instrucciones protocolo implementación de pactos de acción colectiva
2. Formato Plan de acción pactos de acción colectiva
3. Formato minuta pactos de acción colectiva
4. Formato seguimiento compromisos pactos de acción colectiva
5. Formato revisión propuesta pactos de acción colectiva
6. Formato reporte mesas de diálogo
7. Formato reporte acompañamiento a estadios - programa goles en paz 2.0
8. Formato registro de acompañamiento
9. Se programo la creación de tres formatos de formulario, pero en cambio simplificando en trámites, se integraron en un solo formato incluyendo persona jurídica, colectivos u organizaciones y personas naturales en el formato DHH-CDS-F035 “formulario único de inscripción concurso distrital de medios comunitarios para el fortalecimiento de la cultura, derechos humanos, diálogo y convivencia”.
b) Los documentos eliminados son: 
10. instrucciones iniciativas ciudadanas
11. Formato informe de ejecución de iniciativa ciudadana 
12. Formato informe final profesional acompañante iniciativa
13. Formato para presentación de propuestas iniciativas ciudadanas
14. Formato matriz diagnóstico de acciones institucionales
15. Formato caracterización de actores sociales pactos de acción colectiva
16. Formato caracterización de la organización iniciativas ciudadanas
17. Formato caracterización conflictividad social pactos de acción colectiva.
Por otra parte, se actualizó la matriz de riesgos de convivencia y dialogo social programada para el cuarto trimestre 2022. 
Adicionalmente, adicional a lo programado en el cronograma, se eliminó el documento “Seguimiento al desarrollo de la agenda” y se crearon los formatos  “Acuerdo de voluntades para la construcción de pactos de acción colectiva” y la “matriz registro concurso de medios comunitarios”, y se actualizó el formato “Implementación y desarrollo mesa de diálogo”.</t>
  </si>
  <si>
    <t>Listado maestro documentos MATIZ</t>
  </si>
  <si>
    <t xml:space="preserve">En el tercer trimestre se realizó de acuerdo con el cronograma de actualización documental del proceso:
•	Creación los siguientes dos procedimientos:
1.	Procedimiento DHH-CDS-P004 programa diálogo.
2.	Procedimiento DHH-CDS-P003 iniciativas ciudadanas juveniles
•	Creación de los siguientes formatos:
3.	Formato espacios de diálogo (Dhh-Cds-F040)
4.	Formato reporte - otras actividades, luego de la revisión realizada, el documento se componía con los mismos elementos que se registran para movilizaciones y protestas sociales en el formato DHH-CDS-029 REGISTRO DE ACOMPAÑAMIENTOS, por lo anterior se incluyó dentro del formato ya existente la actualización respectiva y se adiciono la categoría del tipo de evento, significando la sustitución de la creación del nuevo formato programado, con la finalidad de no crear un formato si no, incluir un ítem que permita filtrar la información en un formato ya existente, dando así como cumplido este en la programación.
•	Actualización de las siguientes instrucciones:
5.	Instrucciones marco de actuación de gestoras y gestores de diálogo social (DHH-CDS-IN004).
6.	Instrucciones protocolo mesas de diálogo (DHH-CDS-IN005)
7.	Instrucciones de caracterización de actores sociales (DHH-CDS-IN006)
•	Actualización de los siguientes formatos:
8.	Formato acta PMU evento (dhh-cds-f016)
9.	Formato informados (dhh-cds-f026).
10.	Resumen de contexto semanal de movilizaciones y eventos (dhh-cds-f027)
11.	Matriz de caracterización de actores sociales (dhh-cds-f030)
12.	Formato informe de caracterización de actores sociales (DHH-CDS-F031)
13.	Matriz de priorización de conflictividades (DHH-CDS-F032)
14.	Matriz de fuentes de información (DHH-CDS-F033)
Con lo anterior se cumplió el 100% del programado. Así mismo, con el fin de cumplir con la creación de todos los documentos requeridos desde el proceso, adicionalmente se crearon los siguientes formatos:
15.	Informe redes de actores (DHH-CDS-F042)
16.	Plan operativo (DHH-CDS-F037)
17.	Formato bitácora de aliados (DHH-CDS-F038)	
18.	Matriz de monitoreo y seguimiento DHH-CDS-F039
19.	Matriz registro percepción frente a desarrollo y efectividad en la ejecución de mesas de diálogo	 (DHH-CDS-F041)
20.	Plan de acción programa goles en paz (DHH-CDS-F043)
21.	Registro acompañamiento instancias de barras	(DHH-CDS-F044)
22.	Reporte intervenciones en instituciones educativas (DHH-CDS-F045)
23.	formato registro lectura de contexto (DHH-CDS-F046)
</t>
  </si>
  <si>
    <t xml:space="preserve">En el cuarto trimestre se realizó la creación, actualización y/o eliminación de dieciséis (16) documentos y formatos, dentro de lo que se encuentra conforme el plan de trabajo de actualización y creación en el proceso de convivencia y diálogo de los siguientes:
• Actualización de los siguientes documentos:
1.	DHH-CDS-C Caracterización del proceso. 
2.	DHH-CDS-MR Matriz de riesgos de proceso de convivencia y diálogo (segunda actualización en la vigencia).
3.	DHH-CDS-M002 Manual programa diálogo social. 
4.	DHH-CDS-P002 Procedimiento programa diálogo social.
5.	DHH-CDS-IN001 Instrucciones para la formación/sensibilización en prevención, gestión y transformación de conflictos para el fortalecimiento de la convivencia para la ciudadanía, antes llamado instrucciones para sensibilización y formación en prevención de conflictos y fortalecimiento de la convivencia. 
• Actualización de los siguientes formatos:
6.	DHH-CDS-F010 Registro de inscripción proceso de formación/sensibilización ciudadana, antes llamado formato inscripción ciudadanos a proceso de prevención de conflictos y fortalecimiento de la convivencia (1). 
7.	DHH-CDS-F011 formato control de asistencia por jornadas de formación / sensibilización, antes llamado, formato asistencia ciudadanos a proceso de prevención de conflictos y fortalecimiento de la convivencia (2).
8.	DHH-CDS-F012 encuesta de percepción de formación / sensibilización, antes denominado, encuesta de percepción de capacitaciones / entrenamientos.
•	Anulados y/o eliminados
9.	DHH-CDS-F013 resultado de actividades sensibilización y/o formación realizadas con ciudadanos en prevención de conflictos y fortalecimiento de la convivencia.
Con lo anterior se cumplió con el 100% los documentos del proceso actualizados conforme al plan de trabajo definido. 
Así mismo, con el fin de cumplir con la creación de todos los documentos requeridos desde el proceso, adicionalmente se crearon los siguientes formatos:
10.	DHH-CDS-F047 evaluación de propuesta formación/ sensibilización a la ciudadanía
11.	DHH-CDS-F048 formato registro jornada de sensibilización/formación ciudadana.
12.	DHH-CDS-F049 ficha metodológica sesión de formación / sensibilización.
13.	DHH-CDS-F050 registro de encuentro, formación, capacitación, sensibilización y/o cualificación.
14.	DHH-CDS-F051 formato plan de acción territorial.
15.	DHH-CDS-f052 formato directorio entidades distrito.
• Y finalmente actualizaron los siguientes formatos:
16.	DHH-CDS-F025 implementación y desarrollo mesa de diálogo. </t>
  </si>
  <si>
    <t xml:space="preserve">Listado maestro de documentos internos de la secretaría distrital de gobierno
http://gaia.gobiernobogota.gov.co/proceso/convivencia-y-dialogo-social.
</t>
  </si>
  <si>
    <t xml:space="preserve">El proceso actualizó los documentos acorde con el cronograma establecido al inicio de la vigencia. Las versiones se encuentran publicadas en MATIZ. </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</si>
  <si>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</si>
  <si>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</si>
  <si>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</si>
  <si>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</si>
  <si>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</si>
  <si>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</si>
  <si>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</si>
  <si>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</si>
  <si>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</si>
  <si>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</si>
  <si>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</si>
  <si>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</si>
  <si>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</si>
  <si>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Objetivo Estrategico</t>
  </si>
  <si>
    <t>Rutinaria</t>
  </si>
  <si>
    <t>Creciente</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</si>
  <si>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</si>
  <si>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</si>
  <si>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</si>
  <si>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</si>
  <si>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</si>
  <si>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30 de enero de 2023</t>
  </si>
  <si>
    <t>En el cuarto trimestre se consolidó un informe de ejecutivo de gestión de la vigencia 2022 donde se realizó seguimiento de los temas a cargo de la Dirección de Convivencia y Diálogo Social, consolidando las acciones adelantadas y estrategias mediante las cuales se implementaron las acciones en el 2022, compuesto de nueve temas correspondientes a líneas de trabajo de los programas, discriminados así: 1) Programa de diálogo social. 2) Estrategia de conflictividades. 3) Pactos de acción de colectiva. 4) Programa de Goles en Paz 2.0, 5) Seguimiento a las metas de políticas públicas de la DCDS. 6) Observatorio de Conflictividad social. 7) Seguimiento de peticiones, quejas y reclamos. 8) Seguimiento financiero y 9) SUGA.
Por cada una de las temáticas se encuentran los principales logros o hitos del año 2022, los principales retos para el 2023 y las alertas y/o dificultades del año 2022.</t>
  </si>
  <si>
    <t>Subsecretaría para la Gobernabilidad y Garantía de Derechos (Calificación 75%): Promedio de caritas reportadas 4
Reporte de  consumo de papel hasta noviembre
Se evidencia participación en la socialización de Economía Circular y crecimiento verde de tres (3) funcionarios
No evidencia participación en capacitación Biodiversidad y estructura ecológica principal de la ciudad
Se evidencia participación en capacitación cambio climático orientado a la alimentación de cinco 5 funcionarios
Dirección de Convivencia y Diálogo Social (calificación 88%): Promedio de caritas reportadas 5
Reporte de  consumo de papel hasta noviembre
Se evidencia participación en capacitación  biodiversidad y estructura ecológica principal de la ciudad de 11 funcionarios
Se evidencia participación en capacitación economía circular y crecimiento verde de 2 funcionarios
No se evidencia participación en capacitación cambio climático orientado a la alimentación</t>
  </si>
  <si>
    <t>Reporte de gestión ambiental</t>
  </si>
  <si>
    <t>El proceso participó en las capacitaciones del Sistema de Gestión programadas para el periodo</t>
  </si>
  <si>
    <t>Evidencias de capacitación</t>
  </si>
  <si>
    <t>Para el cuarto trimestre de la vigencia 2022, el proceso alcanzó un nivel de desempeño del 100% de acuerdo con lo programado, y del 99,84% acumulado para la vigencia. Se ajusta el tipo de indicador acorde con la meta.</t>
  </si>
  <si>
    <t>Número de actividades desarrolladas.</t>
  </si>
  <si>
    <t>Sumatoria número de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</si>
</sst>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1"/>
      <color rgb="FF000000"/>
      <name val="Calibri Light"/>
      <family val="2"/>
    </font>
    <font>
      <sz val="11"/>
      <name val="Calibri Light"/>
      <family val="2"/>
    </font>
    <font>
      <sz val="11"/>
      <color rgb="FF0070C0"/>
      <name val="Calibri Light"/>
      <family val="2"/>
    </font>
    <font>
      <b/>
      <sz val="11"/>
      <name val="Calibri Light"/>
      <family val="2"/>
    </font>
    <font>
      <sz val="11"/>
      <color rgb="FF000000"/>
      <name val="Calibri"/>
      <family val="2"/>
    </font>
    <font>
      <sz val="11"/>
      <color rgb="FF000000"/>
      <name val="Calibri Light"/>
      <family val="2"/>
      <charset val="1"/>
    </font>
    <font>
      <sz val="11"/>
      <color rgb="FF000000"/>
      <name val="Calibri Light"/>
      <family val="2"/>
    </font>
    <font>
      <b/>
      <u/>
      <sz val="11"/>
      <color rgb="FF000000"/>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rgb="FF4472C4"/>
      </top>
      <bottom/>
      <diagonal/>
    </border>
  </borders>
  <cellStyleXfs count="3">
    <xf numFmtId="0" fontId="0" fillId="0" borderId="0"/>
    <xf numFmtId="9" fontId="3" fillId="0" borderId="0" applyFont="0" applyFill="0" applyBorder="0" applyAlignment="0" applyProtection="0"/>
    <xf numFmtId="0" fontId="12" fillId="0" borderId="0"/>
  </cellStyleXfs>
  <cellXfs count="131">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2" fillId="2" borderId="1" xfId="0" applyFont="1" applyFill="1" applyBorder="1" applyAlignment="1">
      <alignment horizontal="center" vertical="center" wrapText="1"/>
    </xf>
    <xf numFmtId="0" fontId="10"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1" fillId="0" borderId="0" xfId="0" applyFont="1" applyAlignment="1">
      <alignment horizontal="center" wrapText="1"/>
    </xf>
    <xf numFmtId="0" fontId="4" fillId="0" borderId="12" xfId="0" applyFont="1" applyBorder="1" applyAlignment="1" applyProtection="1">
      <alignment horizontal="center" vertical="center" wrapText="1"/>
      <protection hidden="1"/>
    </xf>
    <xf numFmtId="0" fontId="4" fillId="0" borderId="12" xfId="0" applyFont="1" applyBorder="1" applyAlignment="1" applyProtection="1">
      <alignment horizontal="left" vertical="center" wrapText="1"/>
      <protection hidden="1"/>
    </xf>
    <xf numFmtId="9" fontId="4" fillId="0" borderId="12" xfId="0" applyNumberFormat="1" applyFont="1" applyBorder="1" applyAlignment="1" applyProtection="1">
      <alignment horizontal="left" vertical="center" wrapText="1"/>
      <protection hidden="1"/>
    </xf>
    <xf numFmtId="0" fontId="4" fillId="9" borderId="12" xfId="0" applyFont="1" applyFill="1" applyBorder="1" applyAlignment="1" applyProtection="1">
      <alignment horizontal="left" vertical="center" wrapText="1"/>
      <protection hidden="1"/>
    </xf>
    <xf numFmtId="9" fontId="4" fillId="9" borderId="1" xfId="0" applyNumberFormat="1"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4" fillId="0" borderId="1" xfId="0" applyFont="1" applyBorder="1" applyAlignment="1" applyProtection="1">
      <alignment horizontal="center" vertical="center" wrapText="1"/>
      <protection hidden="1"/>
    </xf>
    <xf numFmtId="0" fontId="4" fillId="9" borderId="1" xfId="0" applyFont="1" applyFill="1" applyBorder="1" applyAlignment="1" applyProtection="1">
      <alignment horizontal="left" vertical="center" wrapText="1"/>
      <protection hidden="1"/>
    </xf>
    <xf numFmtId="9" fontId="4" fillId="9" borderId="1" xfId="1" applyFont="1" applyFill="1" applyBorder="1" applyAlignment="1" applyProtection="1">
      <alignment horizontal="center" vertical="center" wrapText="1"/>
      <protection hidden="1"/>
    </xf>
    <xf numFmtId="0" fontId="4" fillId="0" borderId="2" xfId="0" applyFont="1" applyBorder="1" applyAlignment="1" applyProtection="1">
      <alignment horizontal="left" vertical="center" wrapText="1"/>
      <protection hidden="1"/>
    </xf>
    <xf numFmtId="0" fontId="2" fillId="0" borderId="0" xfId="0" applyFont="1" applyAlignment="1">
      <alignment vertical="center" wrapText="1"/>
    </xf>
    <xf numFmtId="0" fontId="2" fillId="3" borderId="1" xfId="0" applyFont="1" applyFill="1" applyBorder="1" applyAlignment="1">
      <alignment horizontal="center" wrapText="1"/>
    </xf>
    <xf numFmtId="10" fontId="4" fillId="9" borderId="1" xfId="1" applyNumberFormat="1" applyFont="1" applyFill="1" applyBorder="1" applyAlignment="1" applyProtection="1">
      <alignment horizontal="center" vertical="center" wrapText="1"/>
      <protection hidden="1"/>
    </xf>
    <xf numFmtId="0" fontId="2" fillId="4"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vertical="center" wrapText="1"/>
    </xf>
    <xf numFmtId="9" fontId="13" fillId="0" borderId="3" xfId="0" applyNumberFormat="1" applyFont="1" applyBorder="1" applyAlignment="1">
      <alignment vertical="center" wrapText="1"/>
    </xf>
    <xf numFmtId="0" fontId="1" fillId="0" borderId="0" xfId="0" applyFont="1" applyAlignment="1">
      <alignment horizontal="left" vertical="center" wrapText="1"/>
    </xf>
    <xf numFmtId="10" fontId="13" fillId="0" borderId="3" xfId="0" applyNumberFormat="1" applyFont="1" applyBorder="1" applyAlignment="1">
      <alignment vertical="center"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9" fontId="1" fillId="0" borderId="1" xfId="1" applyFont="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vertical="center"/>
    </xf>
    <xf numFmtId="9" fontId="6" fillId="3" borderId="1" xfId="1" applyFont="1" applyFill="1" applyBorder="1" applyAlignment="1">
      <alignment horizontal="center" vertical="center" wrapText="1"/>
    </xf>
    <xf numFmtId="0" fontId="5" fillId="0" borderId="0" xfId="0" applyFont="1" applyAlignment="1">
      <alignment vertical="center" wrapText="1"/>
    </xf>
    <xf numFmtId="0" fontId="4" fillId="0" borderId="1" xfId="0" applyFont="1" applyBorder="1" applyAlignment="1">
      <alignment horizontal="left" vertical="center" wrapText="1"/>
    </xf>
    <xf numFmtId="9" fontId="4" fillId="0" borderId="1" xfId="1" applyFont="1" applyBorder="1" applyAlignment="1">
      <alignment horizontal="center" vertical="center" wrapText="1"/>
    </xf>
    <xf numFmtId="0" fontId="4" fillId="0" borderId="0" xfId="0" applyFont="1" applyAlignment="1">
      <alignment vertical="center" wrapText="1"/>
    </xf>
    <xf numFmtId="0" fontId="9" fillId="3" borderId="1" xfId="0" applyFont="1" applyFill="1" applyBorder="1" applyAlignment="1">
      <alignment vertical="center" wrapText="1"/>
    </xf>
    <xf numFmtId="9" fontId="9" fillId="3"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9" fontId="7" fillId="2" borderId="1" xfId="1" applyFont="1" applyFill="1" applyBorder="1" applyAlignment="1">
      <alignment horizontal="center" vertical="center" wrapText="1"/>
    </xf>
    <xf numFmtId="0" fontId="7" fillId="0" borderId="0" xfId="0" applyFont="1" applyAlignment="1">
      <alignment vertical="center" wrapText="1"/>
    </xf>
    <xf numFmtId="0" fontId="1" fillId="0" borderId="0" xfId="0" applyFont="1" applyAlignment="1">
      <alignment horizontal="center" vertical="center" wrapText="1"/>
    </xf>
    <xf numFmtId="9" fontId="13"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2" fontId="13" fillId="0" borderId="3" xfId="0" applyNumberFormat="1" applyFont="1" applyBorder="1" applyAlignment="1">
      <alignment horizontal="center" vertical="center" wrapText="1"/>
    </xf>
    <xf numFmtId="1" fontId="13" fillId="0" borderId="3" xfId="0" applyNumberFormat="1" applyFont="1" applyBorder="1" applyAlignment="1">
      <alignment horizontal="center" vertical="center" wrapText="1"/>
    </xf>
    <xf numFmtId="0" fontId="1" fillId="0" borderId="0" xfId="0" applyFont="1" applyAlignment="1">
      <alignment horizontal="justify" wrapText="1"/>
    </xf>
    <xf numFmtId="0" fontId="1" fillId="0" borderId="0" xfId="0" applyFont="1" applyAlignment="1">
      <alignment horizontal="justify" vertical="center" wrapText="1"/>
    </xf>
    <xf numFmtId="0" fontId="13" fillId="0" borderId="3" xfId="0" applyFont="1" applyBorder="1" applyAlignment="1">
      <alignment horizontal="justify" vertical="center" wrapText="1"/>
    </xf>
    <xf numFmtId="0" fontId="13" fillId="0" borderId="0" xfId="0" applyFont="1" applyAlignment="1">
      <alignment horizontal="justify" vertical="center" wrapText="1"/>
    </xf>
    <xf numFmtId="0" fontId="13" fillId="0" borderId="1" xfId="0" applyFont="1" applyBorder="1" applyAlignment="1">
      <alignment horizontal="justify" vertical="center" wrapText="1"/>
    </xf>
    <xf numFmtId="0" fontId="5" fillId="3"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7" fillId="2" borderId="1" xfId="0" applyFont="1" applyFill="1" applyBorder="1" applyAlignment="1">
      <alignment horizontal="justify" vertical="center" wrapText="1"/>
    </xf>
    <xf numFmtId="10" fontId="6" fillId="3" borderId="1" xfId="1" applyNumberFormat="1" applyFont="1" applyFill="1" applyBorder="1" applyAlignment="1">
      <alignment horizontal="center" vertical="center" wrapText="1"/>
    </xf>
    <xf numFmtId="0" fontId="15" fillId="0" borderId="3" xfId="0" applyFont="1" applyBorder="1" applyAlignment="1">
      <alignment horizontal="justify" vertical="center" wrapText="1"/>
    </xf>
    <xf numFmtId="10" fontId="8" fillId="2" borderId="1" xfId="1" applyNumberFormat="1" applyFont="1" applyFill="1" applyBorder="1" applyAlignment="1">
      <alignment horizontal="center" vertical="center" wrapText="1"/>
    </xf>
    <xf numFmtId="10" fontId="1" fillId="0" borderId="0" xfId="1" applyNumberFormat="1" applyFont="1" applyAlignment="1">
      <alignment horizontal="center" wrapText="1"/>
    </xf>
    <xf numFmtId="0" fontId="13" fillId="0" borderId="14" xfId="0" applyFont="1" applyBorder="1" applyAlignment="1">
      <alignment horizontal="justify" vertical="center" wrapText="1"/>
    </xf>
    <xf numFmtId="9" fontId="13" fillId="0" borderId="4" xfId="0" applyNumberFormat="1" applyFont="1" applyBorder="1" applyAlignment="1">
      <alignment horizontal="center" vertical="center" wrapText="1"/>
    </xf>
    <xf numFmtId="0" fontId="13" fillId="0" borderId="5" xfId="0" applyFont="1" applyBorder="1" applyAlignment="1">
      <alignment horizontal="justify" vertical="center" wrapText="1"/>
    </xf>
    <xf numFmtId="0" fontId="4" fillId="0" borderId="1" xfId="0" applyFont="1" applyBorder="1" applyAlignment="1">
      <alignment horizontal="left" vertical="top" wrapText="1"/>
    </xf>
    <xf numFmtId="0" fontId="13" fillId="0" borderId="1" xfId="0" applyFont="1" applyBorder="1" applyAlignment="1">
      <alignment vertical="top" wrapText="1"/>
    </xf>
    <xf numFmtId="0" fontId="16" fillId="0" borderId="1" xfId="0" applyFont="1" applyBorder="1" applyAlignment="1">
      <alignment vertical="top" wrapText="1"/>
    </xf>
    <xf numFmtId="9" fontId="1" fillId="0" borderId="1" xfId="1" applyFont="1" applyFill="1" applyBorder="1" applyAlignment="1">
      <alignment horizontal="center" vertical="center" wrapText="1"/>
    </xf>
    <xf numFmtId="0" fontId="18" fillId="0" borderId="1" xfId="0" applyFont="1" applyBorder="1" applyAlignment="1">
      <alignment horizontal="center" vertical="top"/>
    </xf>
    <xf numFmtId="2" fontId="13"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0" fontId="13" fillId="10" borderId="1" xfId="0" applyFont="1" applyFill="1" applyBorder="1" applyAlignment="1">
      <alignment vertical="center" wrapText="1"/>
    </xf>
    <xf numFmtId="0" fontId="13" fillId="10" borderId="3" xfId="0" applyFont="1" applyFill="1" applyBorder="1" applyAlignment="1">
      <alignment vertical="center" wrapText="1"/>
    </xf>
    <xf numFmtId="0" fontId="13" fillId="10" borderId="3" xfId="0" applyFont="1" applyFill="1" applyBorder="1" applyAlignment="1">
      <alignment horizontal="center" vertical="center" wrapText="1"/>
    </xf>
    <xf numFmtId="9" fontId="13" fillId="10" borderId="3" xfId="0" applyNumberFormat="1" applyFont="1" applyFill="1" applyBorder="1" applyAlignment="1">
      <alignment horizontal="center" vertical="center" wrapText="1"/>
    </xf>
    <xf numFmtId="0" fontId="13" fillId="10" borderId="7" xfId="0" applyFont="1" applyFill="1" applyBorder="1" applyAlignment="1">
      <alignment horizontal="justify" vertical="center" wrapText="1"/>
    </xf>
    <xf numFmtId="0" fontId="13" fillId="10" borderId="3" xfId="0" applyFont="1" applyFill="1" applyBorder="1" applyAlignment="1">
      <alignment horizontal="justify" vertical="center" wrapText="1"/>
    </xf>
    <xf numFmtId="0" fontId="1" fillId="10" borderId="1" xfId="0" applyFont="1" applyFill="1" applyBorder="1" applyAlignment="1">
      <alignment horizontal="left" vertical="center" wrapText="1"/>
    </xf>
    <xf numFmtId="9" fontId="13" fillId="10" borderId="3" xfId="1" applyFont="1" applyFill="1" applyBorder="1" applyAlignment="1">
      <alignment horizontal="center" vertical="center" wrapText="1"/>
    </xf>
    <xf numFmtId="0" fontId="17" fillId="10" borderId="15" xfId="0" applyFont="1" applyFill="1" applyBorder="1" applyAlignment="1">
      <alignment vertical="center" wrapText="1"/>
    </xf>
    <xf numFmtId="0" fontId="1" fillId="10" borderId="0" xfId="0" applyFont="1" applyFill="1" applyAlignment="1">
      <alignment horizontal="left" vertical="center" wrapText="1"/>
    </xf>
    <xf numFmtId="0" fontId="13" fillId="0" borderId="3" xfId="0" applyFont="1" applyBorder="1" applyAlignment="1">
      <alignment vertical="top" wrapText="1"/>
    </xf>
    <xf numFmtId="0" fontId="19" fillId="0" borderId="3" xfId="0" applyFont="1" applyBorder="1" applyAlignment="1">
      <alignment vertical="center" wrapText="1"/>
    </xf>
    <xf numFmtId="0" fontId="19" fillId="10" borderId="3" xfId="0" applyFont="1" applyFill="1" applyBorder="1" applyAlignment="1">
      <alignment vertical="top" wrapText="1"/>
    </xf>
    <xf numFmtId="9" fontId="4" fillId="0" borderId="1" xfId="1" applyFont="1" applyFill="1" applyBorder="1" applyAlignment="1">
      <alignment horizontal="center" vertical="center" wrapText="1"/>
    </xf>
    <xf numFmtId="10" fontId="4" fillId="0" borderId="1" xfId="1" applyNumberFormat="1" applyFont="1" applyFill="1" applyBorder="1" applyAlignment="1">
      <alignment horizontal="center" vertical="center" wrapText="1"/>
    </xf>
    <xf numFmtId="9" fontId="4" fillId="0" borderId="1" xfId="1" applyFont="1" applyFill="1" applyBorder="1" applyAlignment="1" applyProtection="1">
      <alignment horizontal="center" vertical="center" wrapText="1"/>
      <protection hidden="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cellXfs>
  <cellStyles count="3">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7"/>
  <sheetViews>
    <sheetView tabSelected="1" zoomScale="85" zoomScaleNormal="85" workbookViewId="0">
      <selection activeCell="D4" sqref="D4:D8"/>
    </sheetView>
  </sheetViews>
  <sheetFormatPr baseColWidth="10" defaultColWidth="10.85546875" defaultRowHeight="15" x14ac:dyDescent="0.25"/>
  <cols>
    <col min="1" max="1" width="7" style="1" customWidth="1"/>
    <col min="2" max="2" width="25.5703125" style="1" customWidth="1"/>
    <col min="3" max="3" width="7.42578125" style="15" customWidth="1"/>
    <col min="4" max="4" width="44.28515625" style="1" bestFit="1" customWidth="1"/>
    <col min="5" max="5" width="10.85546875" style="1" customWidth="1"/>
    <col min="6" max="6" width="17.85546875" style="1" customWidth="1"/>
    <col min="7" max="7" width="23.5703125" style="1" customWidth="1"/>
    <col min="8" max="8" width="21.42578125" style="1" customWidth="1"/>
    <col min="9" max="9" width="18.42578125" style="1" customWidth="1"/>
    <col min="10" max="10" width="15.85546875" style="1" customWidth="1"/>
    <col min="11" max="14" width="12.140625" style="15" customWidth="1"/>
    <col min="15" max="15" width="20.85546875" style="15" customWidth="1"/>
    <col min="16" max="18" width="17.85546875" style="1" customWidth="1"/>
    <col min="19" max="19" width="22.85546875" style="1" customWidth="1"/>
    <col min="20" max="20" width="17.85546875" style="1" customWidth="1"/>
    <col min="21" max="21" width="19.85546875" style="15" customWidth="1"/>
    <col min="22" max="23" width="16.5703125" style="15" customWidth="1"/>
    <col min="24" max="24" width="55.42578125" style="63" customWidth="1"/>
    <col min="25" max="25" width="22.85546875" style="63" customWidth="1"/>
    <col min="26" max="28" width="16.5703125" style="15" customWidth="1"/>
    <col min="29" max="29" width="102.42578125" style="1" customWidth="1"/>
    <col min="30" max="30" width="35.7109375" style="1" customWidth="1"/>
    <col min="31" max="31" width="21.28515625" style="15" customWidth="1"/>
    <col min="32" max="33" width="16.5703125" style="15" customWidth="1"/>
    <col min="34" max="34" width="62.7109375" style="1" customWidth="1"/>
    <col min="35" max="35" width="21.42578125" style="1" customWidth="1"/>
    <col min="36" max="36" width="18.85546875" style="55" customWidth="1"/>
    <col min="37" max="38" width="16.5703125" style="55" customWidth="1"/>
    <col min="39" max="39" width="83" style="1" customWidth="1"/>
    <col min="40" max="40" width="48.140625" style="1" customWidth="1"/>
    <col min="41" max="41" width="19.5703125" style="15" customWidth="1"/>
    <col min="42" max="42" width="16.5703125" style="15" customWidth="1"/>
    <col min="43" max="43" width="21.5703125" style="15" customWidth="1"/>
    <col min="44" max="44" width="43.5703125" style="63" customWidth="1"/>
    <col min="45" max="16384" width="10.85546875" style="1"/>
  </cols>
  <sheetData>
    <row r="1" spans="1:44" ht="70.5" customHeight="1" x14ac:dyDescent="0.25">
      <c r="A1" s="119" t="s">
        <v>0</v>
      </c>
      <c r="B1" s="120"/>
      <c r="C1" s="120"/>
      <c r="D1" s="120"/>
      <c r="E1" s="120"/>
      <c r="F1" s="120"/>
      <c r="G1" s="120"/>
      <c r="H1" s="120"/>
      <c r="I1" s="120"/>
      <c r="J1" s="120"/>
      <c r="K1" s="121" t="s">
        <v>1</v>
      </c>
      <c r="L1" s="121"/>
      <c r="M1" s="121"/>
      <c r="N1" s="121"/>
      <c r="O1" s="121"/>
    </row>
    <row r="2" spans="1:44" s="8" customFormat="1" ht="23.45" customHeight="1" x14ac:dyDescent="0.25">
      <c r="A2" s="126" t="s">
        <v>2</v>
      </c>
      <c r="B2" s="127"/>
      <c r="C2" s="127"/>
      <c r="D2" s="127"/>
      <c r="E2" s="127"/>
      <c r="F2" s="127"/>
      <c r="G2" s="127"/>
      <c r="H2" s="127"/>
      <c r="I2" s="127"/>
      <c r="J2" s="127"/>
      <c r="K2" s="27"/>
      <c r="L2" s="27"/>
      <c r="M2" s="27"/>
      <c r="N2" s="27"/>
      <c r="O2" s="27"/>
      <c r="U2" s="55"/>
      <c r="V2" s="55"/>
      <c r="W2" s="55"/>
      <c r="X2" s="64"/>
      <c r="Y2" s="64"/>
      <c r="Z2" s="55"/>
      <c r="AA2" s="55"/>
      <c r="AB2" s="55"/>
      <c r="AE2" s="55"/>
      <c r="AF2" s="55"/>
      <c r="AG2" s="55"/>
      <c r="AJ2" s="55"/>
      <c r="AK2" s="55"/>
      <c r="AL2" s="55"/>
      <c r="AO2" s="55"/>
      <c r="AP2" s="55"/>
      <c r="AQ2" s="55"/>
      <c r="AR2" s="64"/>
    </row>
    <row r="3" spans="1:44" x14ac:dyDescent="0.25">
      <c r="D3" s="10"/>
    </row>
    <row r="4" spans="1:44" ht="29.1" customHeight="1" x14ac:dyDescent="0.25">
      <c r="A4" s="113" t="s">
        <v>3</v>
      </c>
      <c r="B4" s="114"/>
      <c r="C4" s="115"/>
      <c r="D4" s="122" t="s">
        <v>4</v>
      </c>
      <c r="E4" s="107" t="s">
        <v>5</v>
      </c>
      <c r="F4" s="107"/>
      <c r="G4" s="107"/>
      <c r="H4" s="107"/>
      <c r="I4" s="107"/>
      <c r="J4" s="107"/>
    </row>
    <row r="5" spans="1:44" x14ac:dyDescent="0.25">
      <c r="A5" s="128"/>
      <c r="B5" s="129"/>
      <c r="C5" s="130"/>
      <c r="D5" s="123"/>
      <c r="E5" s="2" t="s">
        <v>6</v>
      </c>
      <c r="F5" s="28" t="s">
        <v>7</v>
      </c>
      <c r="G5" s="108" t="s">
        <v>8</v>
      </c>
      <c r="H5" s="108"/>
      <c r="I5" s="108"/>
      <c r="J5" s="108"/>
    </row>
    <row r="6" spans="1:44" x14ac:dyDescent="0.25">
      <c r="A6" s="128"/>
      <c r="B6" s="129"/>
      <c r="C6" s="130"/>
      <c r="D6" s="123"/>
      <c r="E6" s="14">
        <v>1</v>
      </c>
      <c r="F6" s="14" t="s">
        <v>9</v>
      </c>
      <c r="G6" s="109" t="s">
        <v>10</v>
      </c>
      <c r="H6" s="109"/>
      <c r="I6" s="109"/>
      <c r="J6" s="109"/>
    </row>
    <row r="7" spans="1:44" ht="74.25" customHeight="1" x14ac:dyDescent="0.25">
      <c r="A7" s="128"/>
      <c r="B7" s="129"/>
      <c r="C7" s="130"/>
      <c r="D7" s="123"/>
      <c r="E7" s="14">
        <v>2</v>
      </c>
      <c r="F7" s="14" t="s">
        <v>11</v>
      </c>
      <c r="G7" s="109" t="s">
        <v>12</v>
      </c>
      <c r="H7" s="109"/>
      <c r="I7" s="109"/>
      <c r="J7" s="109"/>
    </row>
    <row r="8" spans="1:44" ht="48" customHeight="1" x14ac:dyDescent="0.25">
      <c r="A8" s="116"/>
      <c r="B8" s="117"/>
      <c r="C8" s="118"/>
      <c r="D8" s="124"/>
      <c r="E8" s="14">
        <v>3</v>
      </c>
      <c r="F8" s="14" t="s">
        <v>13</v>
      </c>
      <c r="G8" s="109" t="s">
        <v>14</v>
      </c>
      <c r="H8" s="109"/>
      <c r="I8" s="109"/>
      <c r="J8" s="109"/>
    </row>
    <row r="9" spans="1:44" ht="48" customHeight="1" x14ac:dyDescent="0.25">
      <c r="A9" s="55"/>
      <c r="B9" s="55"/>
      <c r="C9" s="55"/>
      <c r="D9" s="55"/>
      <c r="E9" s="14">
        <v>4</v>
      </c>
      <c r="F9" s="14" t="s">
        <v>15</v>
      </c>
      <c r="G9" s="109" t="s">
        <v>16</v>
      </c>
      <c r="H9" s="109"/>
      <c r="I9" s="109"/>
      <c r="J9" s="109"/>
    </row>
    <row r="10" spans="1:44" ht="44.25" customHeight="1" x14ac:dyDescent="0.25">
      <c r="A10" s="55"/>
      <c r="B10" s="55"/>
      <c r="C10" s="55"/>
      <c r="D10" s="55"/>
      <c r="E10" s="14">
        <v>5</v>
      </c>
      <c r="F10" s="14" t="s">
        <v>17</v>
      </c>
      <c r="G10" s="109" t="s">
        <v>18</v>
      </c>
      <c r="H10" s="109"/>
      <c r="I10" s="109"/>
      <c r="J10" s="109"/>
    </row>
    <row r="11" spans="1:44" ht="54" customHeight="1" x14ac:dyDescent="0.25">
      <c r="A11" s="55"/>
      <c r="B11" s="55"/>
      <c r="C11" s="55"/>
      <c r="D11" s="55"/>
      <c r="E11" s="14">
        <v>6</v>
      </c>
      <c r="F11" s="14" t="s">
        <v>188</v>
      </c>
      <c r="G11" s="109" t="s">
        <v>194</v>
      </c>
      <c r="H11" s="109"/>
      <c r="I11" s="109"/>
      <c r="J11" s="109"/>
    </row>
    <row r="13" spans="1:44" s="8" customFormat="1" ht="22.5" customHeight="1" x14ac:dyDescent="0.25">
      <c r="A13" s="107" t="s">
        <v>19</v>
      </c>
      <c r="B13" s="107"/>
      <c r="C13" s="113" t="s">
        <v>20</v>
      </c>
      <c r="D13" s="114"/>
      <c r="E13" s="115"/>
      <c r="F13" s="125" t="s">
        <v>21</v>
      </c>
      <c r="G13" s="125"/>
      <c r="H13" s="125"/>
      <c r="I13" s="125"/>
      <c r="J13" s="125"/>
      <c r="K13" s="125"/>
      <c r="L13" s="125"/>
      <c r="M13" s="125"/>
      <c r="N13" s="125"/>
      <c r="O13" s="125"/>
      <c r="P13" s="125"/>
      <c r="Q13" s="113" t="s">
        <v>22</v>
      </c>
      <c r="R13" s="114"/>
      <c r="S13" s="114"/>
      <c r="T13" s="115"/>
      <c r="U13" s="106" t="s">
        <v>23</v>
      </c>
      <c r="V13" s="106"/>
      <c r="W13" s="106"/>
      <c r="X13" s="106"/>
      <c r="Y13" s="106"/>
      <c r="Z13" s="110" t="s">
        <v>23</v>
      </c>
      <c r="AA13" s="110"/>
      <c r="AB13" s="110"/>
      <c r="AC13" s="110"/>
      <c r="AD13" s="110"/>
      <c r="AE13" s="111" t="s">
        <v>23</v>
      </c>
      <c r="AF13" s="111"/>
      <c r="AG13" s="111"/>
      <c r="AH13" s="111"/>
      <c r="AI13" s="111"/>
      <c r="AJ13" s="112" t="s">
        <v>23</v>
      </c>
      <c r="AK13" s="112"/>
      <c r="AL13" s="112"/>
      <c r="AM13" s="112"/>
      <c r="AN13" s="112"/>
      <c r="AO13" s="103" t="s">
        <v>24</v>
      </c>
      <c r="AP13" s="104"/>
      <c r="AQ13" s="104"/>
      <c r="AR13" s="105"/>
    </row>
    <row r="14" spans="1:44" ht="14.45" customHeight="1" x14ac:dyDescent="0.25">
      <c r="A14" s="107"/>
      <c r="B14" s="107"/>
      <c r="C14" s="116"/>
      <c r="D14" s="117"/>
      <c r="E14" s="118"/>
      <c r="F14" s="125"/>
      <c r="G14" s="125"/>
      <c r="H14" s="125"/>
      <c r="I14" s="125"/>
      <c r="J14" s="125"/>
      <c r="K14" s="125"/>
      <c r="L14" s="125"/>
      <c r="M14" s="125"/>
      <c r="N14" s="125"/>
      <c r="O14" s="125"/>
      <c r="P14" s="125"/>
      <c r="Q14" s="116"/>
      <c r="R14" s="117"/>
      <c r="S14" s="117"/>
      <c r="T14" s="118"/>
      <c r="U14" s="106" t="s">
        <v>25</v>
      </c>
      <c r="V14" s="106"/>
      <c r="W14" s="106"/>
      <c r="X14" s="106"/>
      <c r="Y14" s="106"/>
      <c r="Z14" s="110" t="s">
        <v>26</v>
      </c>
      <c r="AA14" s="110"/>
      <c r="AB14" s="110"/>
      <c r="AC14" s="110"/>
      <c r="AD14" s="110"/>
      <c r="AE14" s="111" t="s">
        <v>27</v>
      </c>
      <c r="AF14" s="111"/>
      <c r="AG14" s="111"/>
      <c r="AH14" s="111"/>
      <c r="AI14" s="111"/>
      <c r="AJ14" s="112" t="s">
        <v>28</v>
      </c>
      <c r="AK14" s="112"/>
      <c r="AL14" s="112"/>
      <c r="AM14" s="112"/>
      <c r="AN14" s="112"/>
      <c r="AO14" s="103" t="s">
        <v>29</v>
      </c>
      <c r="AP14" s="104"/>
      <c r="AQ14" s="104"/>
      <c r="AR14" s="105"/>
    </row>
    <row r="15" spans="1:44" ht="60" x14ac:dyDescent="0.25">
      <c r="A15" s="3" t="s">
        <v>30</v>
      </c>
      <c r="B15" s="3" t="s">
        <v>31</v>
      </c>
      <c r="C15" s="3" t="s">
        <v>32</v>
      </c>
      <c r="D15" s="3" t="s">
        <v>33</v>
      </c>
      <c r="E15" s="3" t="s">
        <v>34</v>
      </c>
      <c r="F15" s="9" t="s">
        <v>35</v>
      </c>
      <c r="G15" s="9" t="s">
        <v>36</v>
      </c>
      <c r="H15" s="9" t="s">
        <v>37</v>
      </c>
      <c r="I15" s="9" t="s">
        <v>38</v>
      </c>
      <c r="J15" s="9" t="s">
        <v>39</v>
      </c>
      <c r="K15" s="9" t="s">
        <v>40</v>
      </c>
      <c r="L15" s="9" t="s">
        <v>41</v>
      </c>
      <c r="M15" s="9" t="s">
        <v>42</v>
      </c>
      <c r="N15" s="9" t="s">
        <v>43</v>
      </c>
      <c r="O15" s="9" t="s">
        <v>44</v>
      </c>
      <c r="P15" s="9" t="s">
        <v>45</v>
      </c>
      <c r="Q15" s="3" t="s">
        <v>46</v>
      </c>
      <c r="R15" s="3" t="s">
        <v>47</v>
      </c>
      <c r="S15" s="3" t="s">
        <v>48</v>
      </c>
      <c r="T15" s="3" t="s">
        <v>49</v>
      </c>
      <c r="U15" s="30" t="s">
        <v>50</v>
      </c>
      <c r="V15" s="30" t="s">
        <v>51</v>
      </c>
      <c r="W15" s="30" t="s">
        <v>52</v>
      </c>
      <c r="X15" s="30" t="s">
        <v>53</v>
      </c>
      <c r="Y15" s="30" t="s">
        <v>54</v>
      </c>
      <c r="Z15" s="4" t="s">
        <v>50</v>
      </c>
      <c r="AA15" s="4" t="s">
        <v>51</v>
      </c>
      <c r="AB15" s="4" t="s">
        <v>52</v>
      </c>
      <c r="AC15" s="4" t="s">
        <v>53</v>
      </c>
      <c r="AD15" s="4" t="s">
        <v>54</v>
      </c>
      <c r="AE15" s="5" t="s">
        <v>50</v>
      </c>
      <c r="AF15" s="5" t="s">
        <v>51</v>
      </c>
      <c r="AG15" s="5" t="s">
        <v>52</v>
      </c>
      <c r="AH15" s="5" t="s">
        <v>53</v>
      </c>
      <c r="AI15" s="5" t="s">
        <v>54</v>
      </c>
      <c r="AJ15" s="6" t="s">
        <v>50</v>
      </c>
      <c r="AK15" s="6" t="s">
        <v>51</v>
      </c>
      <c r="AL15" s="6" t="s">
        <v>52</v>
      </c>
      <c r="AM15" s="6" t="s">
        <v>53</v>
      </c>
      <c r="AN15" s="6" t="s">
        <v>54</v>
      </c>
      <c r="AO15" s="7" t="s">
        <v>50</v>
      </c>
      <c r="AP15" s="7" t="s">
        <v>51</v>
      </c>
      <c r="AQ15" s="7" t="s">
        <v>52</v>
      </c>
      <c r="AR15" s="7" t="s">
        <v>55</v>
      </c>
    </row>
    <row r="16" spans="1:44" s="35" customFormat="1" ht="353.25" customHeight="1" x14ac:dyDescent="0.25">
      <c r="A16" s="31">
        <v>2</v>
      </c>
      <c r="B16" s="32" t="s">
        <v>56</v>
      </c>
      <c r="C16" s="32">
        <v>1</v>
      </c>
      <c r="D16" s="33" t="s">
        <v>57</v>
      </c>
      <c r="E16" s="32" t="s">
        <v>58</v>
      </c>
      <c r="F16" s="32" t="s">
        <v>59</v>
      </c>
      <c r="G16" s="32" t="s">
        <v>60</v>
      </c>
      <c r="H16" s="32" t="s">
        <v>61</v>
      </c>
      <c r="I16" s="32" t="s">
        <v>62</v>
      </c>
      <c r="J16" s="32" t="s">
        <v>63</v>
      </c>
      <c r="K16" s="34">
        <v>1</v>
      </c>
      <c r="L16" s="34">
        <v>1</v>
      </c>
      <c r="M16" s="34">
        <v>1</v>
      </c>
      <c r="N16" s="34">
        <v>1</v>
      </c>
      <c r="O16" s="34">
        <v>1</v>
      </c>
      <c r="P16" s="32" t="s">
        <v>84</v>
      </c>
      <c r="Q16" s="32" t="s">
        <v>65</v>
      </c>
      <c r="R16" s="32" t="s">
        <v>66</v>
      </c>
      <c r="S16" s="32" t="s">
        <v>67</v>
      </c>
      <c r="T16" s="32" t="s">
        <v>68</v>
      </c>
      <c r="U16" s="56">
        <v>1</v>
      </c>
      <c r="V16" s="56">
        <v>1</v>
      </c>
      <c r="W16" s="56">
        <v>1</v>
      </c>
      <c r="X16" s="65" t="s">
        <v>69</v>
      </c>
      <c r="Y16" s="65" t="s">
        <v>70</v>
      </c>
      <c r="Z16" s="56">
        <v>1</v>
      </c>
      <c r="AA16" s="56">
        <v>1</v>
      </c>
      <c r="AB16" s="56">
        <f>Z16/AA16</f>
        <v>1</v>
      </c>
      <c r="AC16" s="79" t="s">
        <v>71</v>
      </c>
      <c r="AD16" s="80" t="s">
        <v>72</v>
      </c>
      <c r="AE16" s="56">
        <v>1</v>
      </c>
      <c r="AF16" s="56">
        <v>1</v>
      </c>
      <c r="AG16" s="56">
        <v>1</v>
      </c>
      <c r="AH16" s="32" t="s">
        <v>73</v>
      </c>
      <c r="AI16" s="32" t="s">
        <v>74</v>
      </c>
      <c r="AJ16" s="56">
        <v>1</v>
      </c>
      <c r="AK16" s="56">
        <v>1</v>
      </c>
      <c r="AL16" s="56">
        <v>1</v>
      </c>
      <c r="AM16" s="97" t="s">
        <v>75</v>
      </c>
      <c r="AN16" s="97" t="s">
        <v>76</v>
      </c>
      <c r="AO16" s="56">
        <v>1</v>
      </c>
      <c r="AP16" s="56">
        <v>1</v>
      </c>
      <c r="AQ16" s="56">
        <v>1</v>
      </c>
      <c r="AR16" s="33" t="s">
        <v>77</v>
      </c>
    </row>
    <row r="17" spans="1:44" s="35" customFormat="1" ht="409.5" x14ac:dyDescent="0.25">
      <c r="A17" s="31">
        <v>3</v>
      </c>
      <c r="B17" s="32" t="s">
        <v>78</v>
      </c>
      <c r="C17" s="32">
        <v>2</v>
      </c>
      <c r="D17" s="32" t="s">
        <v>79</v>
      </c>
      <c r="E17" s="32" t="s">
        <v>58</v>
      </c>
      <c r="F17" s="32" t="s">
        <v>80</v>
      </c>
      <c r="G17" s="32" t="s">
        <v>81</v>
      </c>
      <c r="H17" s="33" t="s">
        <v>82</v>
      </c>
      <c r="I17" s="32" t="s">
        <v>62</v>
      </c>
      <c r="J17" s="32" t="s">
        <v>83</v>
      </c>
      <c r="K17" s="34">
        <v>1</v>
      </c>
      <c r="L17" s="34">
        <v>1</v>
      </c>
      <c r="M17" s="34">
        <v>1</v>
      </c>
      <c r="N17" s="34">
        <v>1</v>
      </c>
      <c r="O17" s="36">
        <v>1</v>
      </c>
      <c r="P17" s="32" t="s">
        <v>84</v>
      </c>
      <c r="Q17" s="32" t="s">
        <v>85</v>
      </c>
      <c r="R17" s="32" t="s">
        <v>4</v>
      </c>
      <c r="S17" s="32" t="s">
        <v>4</v>
      </c>
      <c r="T17" s="32" t="s">
        <v>83</v>
      </c>
      <c r="U17" s="56">
        <v>1</v>
      </c>
      <c r="V17" s="56">
        <v>1</v>
      </c>
      <c r="W17" s="56">
        <v>1</v>
      </c>
      <c r="X17" s="77" t="s">
        <v>86</v>
      </c>
      <c r="Y17" s="65" t="s">
        <v>87</v>
      </c>
      <c r="Z17" s="56">
        <v>1</v>
      </c>
      <c r="AA17" s="56">
        <v>1</v>
      </c>
      <c r="AB17" s="56">
        <v>1</v>
      </c>
      <c r="AC17" s="32" t="s">
        <v>88</v>
      </c>
      <c r="AD17" s="82" t="s">
        <v>89</v>
      </c>
      <c r="AE17" s="56">
        <v>1</v>
      </c>
      <c r="AF17" s="56">
        <v>1</v>
      </c>
      <c r="AG17" s="56">
        <f>AE17/AF17</f>
        <v>1</v>
      </c>
      <c r="AH17" s="32" t="s">
        <v>90</v>
      </c>
      <c r="AI17" s="32" t="s">
        <v>91</v>
      </c>
      <c r="AJ17" s="56">
        <v>1</v>
      </c>
      <c r="AK17" s="56">
        <v>1</v>
      </c>
      <c r="AL17" s="56">
        <v>1</v>
      </c>
      <c r="AM17" s="97" t="s">
        <v>92</v>
      </c>
      <c r="AN17" s="97" t="s">
        <v>93</v>
      </c>
      <c r="AO17" s="56">
        <v>1</v>
      </c>
      <c r="AP17" s="56">
        <v>1</v>
      </c>
      <c r="AQ17" s="56">
        <f>AO17/AP17</f>
        <v>1</v>
      </c>
      <c r="AR17" s="32" t="s">
        <v>94</v>
      </c>
    </row>
    <row r="18" spans="1:44" s="35" customFormat="1" ht="345" customHeight="1" x14ac:dyDescent="0.25">
      <c r="A18" s="31">
        <v>4</v>
      </c>
      <c r="B18" s="32" t="s">
        <v>78</v>
      </c>
      <c r="C18" s="32">
        <v>3</v>
      </c>
      <c r="D18" s="33" t="s">
        <v>95</v>
      </c>
      <c r="E18" s="32" t="s">
        <v>96</v>
      </c>
      <c r="F18" s="32" t="s">
        <v>97</v>
      </c>
      <c r="G18" s="32" t="s">
        <v>98</v>
      </c>
      <c r="H18" s="32">
        <v>0</v>
      </c>
      <c r="I18" s="32" t="s">
        <v>99</v>
      </c>
      <c r="J18" s="32" t="s">
        <v>100</v>
      </c>
      <c r="K18" s="32">
        <v>0.3</v>
      </c>
      <c r="L18" s="32">
        <v>0.23</v>
      </c>
      <c r="M18" s="32">
        <v>0.23</v>
      </c>
      <c r="N18" s="32">
        <v>0.24</v>
      </c>
      <c r="O18" s="32">
        <v>1</v>
      </c>
      <c r="P18" s="32" t="s">
        <v>84</v>
      </c>
      <c r="Q18" s="32" t="s">
        <v>101</v>
      </c>
      <c r="R18" s="32" t="s">
        <v>4</v>
      </c>
      <c r="S18" s="32" t="s">
        <v>4</v>
      </c>
      <c r="T18" s="32" t="s">
        <v>102</v>
      </c>
      <c r="U18" s="61">
        <v>0.3</v>
      </c>
      <c r="V18" s="61">
        <v>0.35</v>
      </c>
      <c r="W18" s="76">
        <v>1</v>
      </c>
      <c r="X18" s="75" t="s">
        <v>103</v>
      </c>
      <c r="Y18" s="66" t="s">
        <v>104</v>
      </c>
      <c r="Z18" s="83">
        <v>0.23</v>
      </c>
      <c r="AA18" s="61">
        <v>0.1138</v>
      </c>
      <c r="AB18" s="56">
        <f>AA18/Z18</f>
        <v>0.49478260869565216</v>
      </c>
      <c r="AC18" s="32" t="s">
        <v>105</v>
      </c>
      <c r="AD18" s="32" t="s">
        <v>106</v>
      </c>
      <c r="AE18" s="61">
        <v>0.23</v>
      </c>
      <c r="AF18" s="61">
        <v>0.25</v>
      </c>
      <c r="AG18" s="56">
        <v>1</v>
      </c>
      <c r="AH18" s="32" t="s">
        <v>107</v>
      </c>
      <c r="AI18" s="32" t="s">
        <v>108</v>
      </c>
      <c r="AJ18" s="61">
        <v>0.24</v>
      </c>
      <c r="AK18" s="61">
        <v>0.28999999999999998</v>
      </c>
      <c r="AL18" s="56">
        <v>1</v>
      </c>
      <c r="AM18" s="98" t="s">
        <v>109</v>
      </c>
      <c r="AN18" s="98" t="s">
        <v>110</v>
      </c>
      <c r="AO18" s="62">
        <v>1</v>
      </c>
      <c r="AP18" s="62">
        <f>V18+AA18+AF18+AK18</f>
        <v>1.0038</v>
      </c>
      <c r="AQ18" s="56">
        <v>1</v>
      </c>
      <c r="AR18" s="32" t="s">
        <v>111</v>
      </c>
    </row>
    <row r="19" spans="1:44" s="96" customFormat="1" ht="336" customHeight="1" x14ac:dyDescent="0.25">
      <c r="A19" s="87">
        <v>5</v>
      </c>
      <c r="B19" s="88" t="s">
        <v>112</v>
      </c>
      <c r="C19" s="88">
        <v>4</v>
      </c>
      <c r="D19" s="88" t="s">
        <v>113</v>
      </c>
      <c r="E19" s="88" t="s">
        <v>114</v>
      </c>
      <c r="F19" s="88" t="s">
        <v>195</v>
      </c>
      <c r="G19" s="88" t="s">
        <v>196</v>
      </c>
      <c r="H19" s="88">
        <v>0</v>
      </c>
      <c r="I19" s="88" t="s">
        <v>99</v>
      </c>
      <c r="J19" s="88" t="s">
        <v>115</v>
      </c>
      <c r="K19" s="88">
        <v>0</v>
      </c>
      <c r="L19" s="88">
        <v>4</v>
      </c>
      <c r="M19" s="88">
        <v>4</v>
      </c>
      <c r="N19" s="88">
        <v>4</v>
      </c>
      <c r="O19" s="88">
        <v>12</v>
      </c>
      <c r="P19" s="32" t="s">
        <v>84</v>
      </c>
      <c r="Q19" s="88" t="s">
        <v>116</v>
      </c>
      <c r="R19" s="88" t="s">
        <v>4</v>
      </c>
      <c r="S19" s="88" t="s">
        <v>4</v>
      </c>
      <c r="T19" s="88" t="s">
        <v>117</v>
      </c>
      <c r="U19" s="89">
        <v>0</v>
      </c>
      <c r="V19" s="89">
        <v>3</v>
      </c>
      <c r="W19" s="90">
        <v>1</v>
      </c>
      <c r="X19" s="91" t="s">
        <v>118</v>
      </c>
      <c r="Y19" s="92" t="s">
        <v>119</v>
      </c>
      <c r="Z19" s="89">
        <v>4</v>
      </c>
      <c r="AA19" s="89">
        <v>5</v>
      </c>
      <c r="AB19" s="90">
        <v>1</v>
      </c>
      <c r="AC19" s="93" t="s">
        <v>120</v>
      </c>
      <c r="AD19" s="93" t="s">
        <v>121</v>
      </c>
      <c r="AE19" s="89">
        <v>4</v>
      </c>
      <c r="AF19" s="89">
        <v>6</v>
      </c>
      <c r="AG19" s="94">
        <v>1</v>
      </c>
      <c r="AH19" s="88" t="s">
        <v>122</v>
      </c>
      <c r="AI19" s="88" t="s">
        <v>123</v>
      </c>
      <c r="AJ19" s="89">
        <v>2</v>
      </c>
      <c r="AK19" s="89">
        <v>12</v>
      </c>
      <c r="AL19" s="90">
        <v>1</v>
      </c>
      <c r="AM19" s="99" t="s">
        <v>124</v>
      </c>
      <c r="AN19" s="88" t="s">
        <v>125</v>
      </c>
      <c r="AO19" s="89">
        <v>12</v>
      </c>
      <c r="AP19" s="89">
        <f>V19+AA19+AF19+AK19</f>
        <v>26</v>
      </c>
      <c r="AQ19" s="90">
        <v>1</v>
      </c>
      <c r="AR19" s="95" t="s">
        <v>126</v>
      </c>
    </row>
    <row r="20" spans="1:44" s="35" customFormat="1" ht="231.75" customHeight="1" x14ac:dyDescent="0.25">
      <c r="A20" s="37">
        <v>6</v>
      </c>
      <c r="B20" s="37" t="s">
        <v>127</v>
      </c>
      <c r="C20" s="14">
        <v>5</v>
      </c>
      <c r="D20" s="37" t="s">
        <v>128</v>
      </c>
      <c r="E20" s="37" t="s">
        <v>58</v>
      </c>
      <c r="F20" s="37" t="s">
        <v>129</v>
      </c>
      <c r="G20" s="37" t="s">
        <v>130</v>
      </c>
      <c r="H20" s="37">
        <v>1</v>
      </c>
      <c r="I20" s="37" t="s">
        <v>99</v>
      </c>
      <c r="J20" s="37" t="s">
        <v>83</v>
      </c>
      <c r="K20" s="38">
        <v>1</v>
      </c>
      <c r="L20" s="38">
        <v>1</v>
      </c>
      <c r="M20" s="38">
        <v>1</v>
      </c>
      <c r="N20" s="38">
        <v>1</v>
      </c>
      <c r="O20" s="38">
        <f t="shared" ref="O20" si="0">SUM(K20:N20)</f>
        <v>4</v>
      </c>
      <c r="P20" s="37" t="s">
        <v>84</v>
      </c>
      <c r="Q20" s="37" t="s">
        <v>85</v>
      </c>
      <c r="R20" s="37" t="s">
        <v>4</v>
      </c>
      <c r="S20" s="37" t="s">
        <v>4</v>
      </c>
      <c r="T20" s="37" t="s">
        <v>85</v>
      </c>
      <c r="U20" s="38">
        <f t="shared" ref="U20" si="1">K20</f>
        <v>1</v>
      </c>
      <c r="V20" s="14">
        <v>1</v>
      </c>
      <c r="W20" s="39">
        <f t="shared" ref="W20" si="2">IF(V20/U20&gt;100%,100%,V20/U20)</f>
        <v>1</v>
      </c>
      <c r="X20" s="67" t="s">
        <v>131</v>
      </c>
      <c r="Y20" s="65" t="s">
        <v>132</v>
      </c>
      <c r="Z20" s="38">
        <f t="shared" ref="Z20" si="3">L20</f>
        <v>1</v>
      </c>
      <c r="AA20" s="14">
        <v>1</v>
      </c>
      <c r="AB20" s="81">
        <f>Z20/AA20</f>
        <v>1</v>
      </c>
      <c r="AC20" s="37" t="s">
        <v>133</v>
      </c>
      <c r="AD20" s="37" t="s">
        <v>134</v>
      </c>
      <c r="AE20" s="38">
        <f t="shared" ref="AE20" si="4">M20</f>
        <v>1</v>
      </c>
      <c r="AF20" s="14">
        <v>1</v>
      </c>
      <c r="AG20" s="39">
        <f t="shared" ref="AG20" si="5">IF(AF20/AE20&gt;100%,100%,AF20/AE20)</f>
        <v>1</v>
      </c>
      <c r="AH20" s="37" t="s">
        <v>135</v>
      </c>
      <c r="AI20" s="37" t="s">
        <v>136</v>
      </c>
      <c r="AJ20" s="38">
        <f t="shared" ref="AJ20" si="6">N20</f>
        <v>1</v>
      </c>
      <c r="AK20" s="14">
        <v>1</v>
      </c>
      <c r="AL20" s="39">
        <f t="shared" ref="AL20" si="7">IF(AK20/AJ20&gt;100%,100%,AK20/AJ20)</f>
        <v>1</v>
      </c>
      <c r="AM20" s="37" t="s">
        <v>189</v>
      </c>
      <c r="AN20" s="37" t="s">
        <v>137</v>
      </c>
      <c r="AO20" s="38">
        <v>1</v>
      </c>
      <c r="AP20" s="14">
        <v>1</v>
      </c>
      <c r="AQ20" s="39">
        <f t="shared" ref="AQ20" si="8">IF(AP20/AO20&gt;100%,100%,AP20/AO20)</f>
        <v>1</v>
      </c>
      <c r="AR20" s="37" t="s">
        <v>138</v>
      </c>
    </row>
    <row r="21" spans="1:44" s="44" customFormat="1" ht="15.75" x14ac:dyDescent="0.25">
      <c r="A21" s="40"/>
      <c r="B21" s="40"/>
      <c r="C21" s="41"/>
      <c r="D21" s="42" t="s">
        <v>139</v>
      </c>
      <c r="E21" s="40"/>
      <c r="F21" s="40"/>
      <c r="G21" s="40"/>
      <c r="H21" s="40"/>
      <c r="I21" s="40"/>
      <c r="J21" s="40"/>
      <c r="K21" s="43"/>
      <c r="L21" s="43"/>
      <c r="M21" s="43"/>
      <c r="N21" s="43"/>
      <c r="O21" s="43"/>
      <c r="P21" s="40"/>
      <c r="Q21" s="40"/>
      <c r="R21" s="40"/>
      <c r="S21" s="40"/>
      <c r="T21" s="40"/>
      <c r="U21" s="43"/>
      <c r="V21" s="43"/>
      <c r="W21" s="71">
        <f>AVERAGE(W16:W20)*80%</f>
        <v>0.8</v>
      </c>
      <c r="X21" s="68"/>
      <c r="Y21" s="68"/>
      <c r="Z21" s="43"/>
      <c r="AA21" s="43"/>
      <c r="AB21" s="71">
        <f>AVERAGE(AB16:AB20)*80%</f>
        <v>0.71916521739130435</v>
      </c>
      <c r="AC21" s="40"/>
      <c r="AD21" s="40"/>
      <c r="AE21" s="43"/>
      <c r="AF21" s="43"/>
      <c r="AG21" s="43">
        <f>AVERAGE(AG16:AG20)*80%</f>
        <v>0.8</v>
      </c>
      <c r="AH21" s="40"/>
      <c r="AI21" s="40"/>
      <c r="AJ21" s="43"/>
      <c r="AK21" s="43"/>
      <c r="AL21" s="43">
        <f>AVERAGE(AL16:AL20)*80%</f>
        <v>0.8</v>
      </c>
      <c r="AM21" s="40"/>
      <c r="AN21" s="40"/>
      <c r="AO21" s="43"/>
      <c r="AP21" s="43"/>
      <c r="AQ21" s="71">
        <f>AVERAGE(AQ16:AQ20)*80%</f>
        <v>0.8</v>
      </c>
      <c r="AR21" s="68"/>
    </row>
    <row r="22" spans="1:44" s="47" customFormat="1" ht="272.25" customHeight="1" x14ac:dyDescent="0.25">
      <c r="A22" s="16">
        <v>7</v>
      </c>
      <c r="B22" s="17" t="s">
        <v>127</v>
      </c>
      <c r="C22" s="16" t="s">
        <v>140</v>
      </c>
      <c r="D22" s="17" t="s">
        <v>141</v>
      </c>
      <c r="E22" s="17" t="s">
        <v>114</v>
      </c>
      <c r="F22" s="17" t="s">
        <v>142</v>
      </c>
      <c r="G22" s="17" t="s">
        <v>143</v>
      </c>
      <c r="H22" s="18">
        <v>0.8</v>
      </c>
      <c r="I22" s="17" t="s">
        <v>62</v>
      </c>
      <c r="J22" s="19" t="s">
        <v>144</v>
      </c>
      <c r="K22" s="20" t="s">
        <v>145</v>
      </c>
      <c r="L22" s="20">
        <v>0.8</v>
      </c>
      <c r="M22" s="20" t="s">
        <v>145</v>
      </c>
      <c r="N22" s="20">
        <v>0.8</v>
      </c>
      <c r="O22" s="20">
        <f>AVERAGE(L22,N22)</f>
        <v>0.8</v>
      </c>
      <c r="P22" s="21" t="s">
        <v>84</v>
      </c>
      <c r="Q22" s="17" t="s">
        <v>146</v>
      </c>
      <c r="R22" s="17" t="s">
        <v>146</v>
      </c>
      <c r="S22" s="17" t="s">
        <v>147</v>
      </c>
      <c r="T22" s="22" t="s">
        <v>148</v>
      </c>
      <c r="U22" s="57" t="str">
        <f>K22</f>
        <v>No programada</v>
      </c>
      <c r="V22" s="58" t="s">
        <v>145</v>
      </c>
      <c r="W22" s="58" t="s">
        <v>145</v>
      </c>
      <c r="X22" s="45" t="s">
        <v>149</v>
      </c>
      <c r="Y22" s="72" t="s">
        <v>145</v>
      </c>
      <c r="Z22" s="46">
        <f>L22</f>
        <v>0.8</v>
      </c>
      <c r="AA22" s="84">
        <v>0.75</v>
      </c>
      <c r="AB22" s="86">
        <f t="shared" ref="AB22" si="9">IF(AA22/Z22&gt;100%,100%,AA22/Z22)</f>
        <v>0.9375</v>
      </c>
      <c r="AC22" s="45" t="s">
        <v>150</v>
      </c>
      <c r="AD22" s="45" t="s">
        <v>151</v>
      </c>
      <c r="AE22" s="46" t="str">
        <f>M22</f>
        <v>No programada</v>
      </c>
      <c r="AF22" s="58" t="s">
        <v>145</v>
      </c>
      <c r="AG22" s="46" t="s">
        <v>145</v>
      </c>
      <c r="AH22" s="45" t="s">
        <v>145</v>
      </c>
      <c r="AI22" s="45" t="s">
        <v>145</v>
      </c>
      <c r="AJ22" s="46">
        <f>N22</f>
        <v>0.8</v>
      </c>
      <c r="AK22" s="85">
        <v>0.8125</v>
      </c>
      <c r="AL22" s="86">
        <f t="shared" ref="AL22:AL24" si="10">IF(AK22/AJ22&gt;100%,100%,AK22/AJ22)</f>
        <v>1</v>
      </c>
      <c r="AM22" s="45" t="s">
        <v>190</v>
      </c>
      <c r="AN22" s="45" t="s">
        <v>191</v>
      </c>
      <c r="AO22" s="100">
        <f t="shared" ref="AO22:AO23" si="11">O22</f>
        <v>0.8</v>
      </c>
      <c r="AP22" s="101">
        <f>AVERAGE(AA22,AK22)</f>
        <v>0.78125</v>
      </c>
      <c r="AQ22" s="101">
        <f t="shared" ref="AQ22:AQ24" si="12">IF(AP22/AO22&gt;100%,100%,AP22/AO22)</f>
        <v>0.9765625</v>
      </c>
      <c r="AR22" s="45" t="s">
        <v>190</v>
      </c>
    </row>
    <row r="23" spans="1:44" s="47" customFormat="1" ht="409.5" x14ac:dyDescent="0.25">
      <c r="A23" s="23">
        <v>7</v>
      </c>
      <c r="B23" s="21" t="s">
        <v>127</v>
      </c>
      <c r="C23" s="23" t="s">
        <v>152</v>
      </c>
      <c r="D23" s="21" t="s">
        <v>153</v>
      </c>
      <c r="E23" s="21" t="s">
        <v>114</v>
      </c>
      <c r="F23" s="21" t="s">
        <v>154</v>
      </c>
      <c r="G23" s="21" t="s">
        <v>155</v>
      </c>
      <c r="H23" s="18">
        <v>1</v>
      </c>
      <c r="I23" s="21" t="s">
        <v>99</v>
      </c>
      <c r="J23" s="24" t="s">
        <v>156</v>
      </c>
      <c r="K23" s="29">
        <v>0</v>
      </c>
      <c r="L23" s="29">
        <v>0.45240000000000002</v>
      </c>
      <c r="M23" s="29">
        <v>0.33329999999999999</v>
      </c>
      <c r="N23" s="29">
        <v>0.21429999999999999</v>
      </c>
      <c r="O23" s="25">
        <f>SUM(K23:N23)</f>
        <v>1</v>
      </c>
      <c r="P23" s="21" t="s">
        <v>84</v>
      </c>
      <c r="Q23" s="21" t="s">
        <v>157</v>
      </c>
      <c r="R23" s="21" t="s">
        <v>157</v>
      </c>
      <c r="S23" s="17" t="s">
        <v>147</v>
      </c>
      <c r="T23" s="26" t="s">
        <v>158</v>
      </c>
      <c r="U23" s="57">
        <f>K23</f>
        <v>0</v>
      </c>
      <c r="V23" s="58" t="s">
        <v>145</v>
      </c>
      <c r="W23" s="58" t="s">
        <v>145</v>
      </c>
      <c r="X23" s="69" t="s">
        <v>159</v>
      </c>
      <c r="Y23" s="72" t="s">
        <v>160</v>
      </c>
      <c r="Z23" s="46">
        <f t="shared" ref="Z23:Z24" si="13">L23</f>
        <v>0.45240000000000002</v>
      </c>
      <c r="AA23" s="85">
        <v>0.47620000000000001</v>
      </c>
      <c r="AB23" s="46">
        <v>1</v>
      </c>
      <c r="AC23" s="78" t="s">
        <v>161</v>
      </c>
      <c r="AD23" s="45" t="s">
        <v>162</v>
      </c>
      <c r="AE23" s="29">
        <v>0.33329999999999999</v>
      </c>
      <c r="AF23" s="29">
        <v>0.33329999999999999</v>
      </c>
      <c r="AG23" s="46">
        <f>IF(AF23/AE23&gt;100%,100%,AF23/AE23)</f>
        <v>1</v>
      </c>
      <c r="AH23" s="45" t="s">
        <v>163</v>
      </c>
      <c r="AI23" s="45" t="s">
        <v>162</v>
      </c>
      <c r="AJ23" s="86">
        <f t="shared" ref="AJ23:AJ24" si="14">N23</f>
        <v>0.21429999999999999</v>
      </c>
      <c r="AK23" s="85">
        <v>0.21429999999999999</v>
      </c>
      <c r="AL23" s="86">
        <f t="shared" si="10"/>
        <v>1</v>
      </c>
      <c r="AM23" s="45" t="s">
        <v>164</v>
      </c>
      <c r="AN23" s="45" t="s">
        <v>165</v>
      </c>
      <c r="AO23" s="46">
        <f t="shared" si="11"/>
        <v>1</v>
      </c>
      <c r="AP23" s="46">
        <v>1</v>
      </c>
      <c r="AQ23" s="86">
        <f t="shared" si="12"/>
        <v>1</v>
      </c>
      <c r="AR23" s="45" t="s">
        <v>166</v>
      </c>
    </row>
    <row r="24" spans="1:44" s="47" customFormat="1" ht="105" x14ac:dyDescent="0.25">
      <c r="A24" s="23">
        <v>7</v>
      </c>
      <c r="B24" s="21" t="s">
        <v>127</v>
      </c>
      <c r="C24" s="23" t="s">
        <v>167</v>
      </c>
      <c r="D24" s="21" t="s">
        <v>168</v>
      </c>
      <c r="E24" s="21" t="s">
        <v>114</v>
      </c>
      <c r="F24" s="21" t="s">
        <v>169</v>
      </c>
      <c r="G24" s="21" t="s">
        <v>170</v>
      </c>
      <c r="H24" s="18">
        <v>1</v>
      </c>
      <c r="I24" s="21" t="s">
        <v>99</v>
      </c>
      <c r="J24" s="21" t="s">
        <v>171</v>
      </c>
      <c r="K24" s="102">
        <v>1</v>
      </c>
      <c r="L24" s="102" t="s">
        <v>145</v>
      </c>
      <c r="M24" s="102" t="s">
        <v>145</v>
      </c>
      <c r="N24" s="102">
        <v>1</v>
      </c>
      <c r="O24" s="102">
        <v>1</v>
      </c>
      <c r="P24" s="21" t="s">
        <v>84</v>
      </c>
      <c r="Q24" s="21" t="s">
        <v>172</v>
      </c>
      <c r="R24" s="21" t="s">
        <v>173</v>
      </c>
      <c r="S24" s="17" t="s">
        <v>147</v>
      </c>
      <c r="T24" s="26" t="s">
        <v>174</v>
      </c>
      <c r="U24" s="100">
        <f t="shared" ref="U24" si="15">K24</f>
        <v>1</v>
      </c>
      <c r="V24" s="100">
        <v>1</v>
      </c>
      <c r="W24" s="100">
        <f t="shared" ref="W24" si="16">IF(V24/U24&gt;100%,100%,V24/U24)</f>
        <v>1</v>
      </c>
      <c r="X24" s="69" t="s">
        <v>175</v>
      </c>
      <c r="Y24" s="72" t="s">
        <v>176</v>
      </c>
      <c r="Z24" s="100" t="str">
        <f t="shared" si="13"/>
        <v>No programada</v>
      </c>
      <c r="AA24" s="58" t="s">
        <v>145</v>
      </c>
      <c r="AB24" s="58" t="s">
        <v>145</v>
      </c>
      <c r="AC24" s="45" t="s">
        <v>177</v>
      </c>
      <c r="AD24" s="58" t="s">
        <v>145</v>
      </c>
      <c r="AE24" s="100" t="str">
        <f t="shared" ref="AE24" si="17">M24</f>
        <v>No programada</v>
      </c>
      <c r="AF24" s="58" t="s">
        <v>145</v>
      </c>
      <c r="AG24" s="100" t="s">
        <v>145</v>
      </c>
      <c r="AH24" s="45" t="s">
        <v>145</v>
      </c>
      <c r="AI24" s="45" t="s">
        <v>145</v>
      </c>
      <c r="AJ24" s="100">
        <f t="shared" si="14"/>
        <v>1</v>
      </c>
      <c r="AK24" s="84">
        <v>1</v>
      </c>
      <c r="AL24" s="100">
        <f t="shared" si="10"/>
        <v>1</v>
      </c>
      <c r="AM24" s="45" t="s">
        <v>192</v>
      </c>
      <c r="AN24" s="45" t="s">
        <v>193</v>
      </c>
      <c r="AO24" s="100">
        <v>1</v>
      </c>
      <c r="AP24" s="84">
        <v>1</v>
      </c>
      <c r="AQ24" s="100">
        <f t="shared" si="12"/>
        <v>1</v>
      </c>
      <c r="AR24" s="69" t="s">
        <v>175</v>
      </c>
    </row>
    <row r="25" spans="1:44" s="44" customFormat="1" ht="15.75" x14ac:dyDescent="0.25">
      <c r="A25" s="40"/>
      <c r="B25" s="40"/>
      <c r="C25" s="41"/>
      <c r="D25" s="48" t="s">
        <v>178</v>
      </c>
      <c r="E25" s="48"/>
      <c r="F25" s="48"/>
      <c r="G25" s="48"/>
      <c r="H25" s="48"/>
      <c r="I25" s="48"/>
      <c r="J25" s="48"/>
      <c r="K25" s="49"/>
      <c r="L25" s="49"/>
      <c r="M25" s="49"/>
      <c r="N25" s="49"/>
      <c r="O25" s="49"/>
      <c r="P25" s="48"/>
      <c r="Q25" s="40"/>
      <c r="R25" s="40"/>
      <c r="S25" s="40"/>
      <c r="T25" s="40"/>
      <c r="U25" s="49"/>
      <c r="V25" s="59"/>
      <c r="W25" s="71">
        <f>AVERAGE(W22:W24)*20%</f>
        <v>0.2</v>
      </c>
      <c r="X25" s="68"/>
      <c r="Y25" s="68"/>
      <c r="Z25" s="49"/>
      <c r="AA25" s="49"/>
      <c r="AB25" s="71">
        <f>AVERAGE(AB22:AB24)*20%</f>
        <v>0.19375000000000001</v>
      </c>
      <c r="AC25" s="40"/>
      <c r="AD25" s="40"/>
      <c r="AE25" s="49"/>
      <c r="AF25" s="49"/>
      <c r="AG25" s="71">
        <f>AVERAGE(AG22:AG24)*20%</f>
        <v>0.2</v>
      </c>
      <c r="AH25" s="40"/>
      <c r="AI25" s="40"/>
      <c r="AJ25" s="49"/>
      <c r="AK25" s="49"/>
      <c r="AL25" s="71">
        <f>AVERAGE(AL22:AL24)*20%</f>
        <v>0.2</v>
      </c>
      <c r="AM25" s="40"/>
      <c r="AN25" s="40"/>
      <c r="AO25" s="49"/>
      <c r="AP25" s="49"/>
      <c r="AQ25" s="71">
        <f>AVERAGE(AQ22:AQ24)*20%</f>
        <v>0.19843750000000002</v>
      </c>
      <c r="AR25" s="68"/>
    </row>
    <row r="26" spans="1:44" s="54" customFormat="1" ht="18.75" x14ac:dyDescent="0.25">
      <c r="A26" s="50"/>
      <c r="B26" s="50"/>
      <c r="C26" s="51"/>
      <c r="D26" s="52" t="s">
        <v>179</v>
      </c>
      <c r="E26" s="50"/>
      <c r="F26" s="50"/>
      <c r="G26" s="50"/>
      <c r="H26" s="50"/>
      <c r="I26" s="50"/>
      <c r="J26" s="50"/>
      <c r="K26" s="53"/>
      <c r="L26" s="53"/>
      <c r="M26" s="53"/>
      <c r="N26" s="53"/>
      <c r="O26" s="53"/>
      <c r="P26" s="50"/>
      <c r="Q26" s="50"/>
      <c r="R26" s="50"/>
      <c r="S26" s="50"/>
      <c r="T26" s="50"/>
      <c r="U26" s="53"/>
      <c r="V26" s="60"/>
      <c r="W26" s="73">
        <f>W21+W25</f>
        <v>1</v>
      </c>
      <c r="X26" s="70"/>
      <c r="Y26" s="70"/>
      <c r="Z26" s="53"/>
      <c r="AA26" s="53"/>
      <c r="AB26" s="73">
        <f>AB21+AB25</f>
        <v>0.91291521739130432</v>
      </c>
      <c r="AC26" s="50"/>
      <c r="AD26" s="50"/>
      <c r="AE26" s="53"/>
      <c r="AF26" s="53"/>
      <c r="AG26" s="73">
        <f>AG21+AG25</f>
        <v>1</v>
      </c>
      <c r="AH26" s="50"/>
      <c r="AI26" s="50"/>
      <c r="AJ26" s="53"/>
      <c r="AK26" s="53"/>
      <c r="AL26" s="73">
        <f>AL21+AL25</f>
        <v>1</v>
      </c>
      <c r="AM26" s="50"/>
      <c r="AN26" s="50"/>
      <c r="AO26" s="53"/>
      <c r="AP26" s="53"/>
      <c r="AQ26" s="73">
        <f>AQ21+AQ25</f>
        <v>0.99843750000000009</v>
      </c>
      <c r="AR26" s="70"/>
    </row>
    <row r="27" spans="1:44" x14ac:dyDescent="0.25">
      <c r="AQ27" s="74"/>
    </row>
  </sheetData>
  <mergeCells count="27">
    <mergeCell ref="C13:E14"/>
    <mergeCell ref="A13:B14"/>
    <mergeCell ref="A1:J1"/>
    <mergeCell ref="K1:O1"/>
    <mergeCell ref="D4:D8"/>
    <mergeCell ref="F13:P14"/>
    <mergeCell ref="A2:J2"/>
    <mergeCell ref="A4:C8"/>
    <mergeCell ref="G9:J9"/>
    <mergeCell ref="G10:J10"/>
    <mergeCell ref="G11:J11"/>
    <mergeCell ref="AO13:AR13"/>
    <mergeCell ref="AO14:AR14"/>
    <mergeCell ref="U13:Y13"/>
    <mergeCell ref="E4:J4"/>
    <mergeCell ref="G5:J5"/>
    <mergeCell ref="G6:J6"/>
    <mergeCell ref="G7:J7"/>
    <mergeCell ref="G8:J8"/>
    <mergeCell ref="U14:Y14"/>
    <mergeCell ref="Z14:AD14"/>
    <mergeCell ref="AE14:AI14"/>
    <mergeCell ref="AJ14:AN14"/>
    <mergeCell ref="AJ13:AN13"/>
    <mergeCell ref="AE13:AI13"/>
    <mergeCell ref="Z13:AD13"/>
    <mergeCell ref="Q13:T14"/>
  </mergeCell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F2997C74-AE22-425C-A611-8342D60C6FAF}">
          <x14:formula1>
            <xm:f>Hoja1!$B$2:$B$8</xm:f>
          </x14:formula1>
          <xm:sqref>B20</xm:sqref>
        </x14:dataValidation>
        <x14:dataValidation type="list" allowBlank="1" showInputMessage="1" showErrorMessage="1" error="Escriba un texto " promptTitle="Cualquier contenido" xr:uid="{79A30B2C-A7DE-4319-B00C-CDBA6C74F67E}">
          <x14:formula1>
            <xm:f>Hoja1!$C$2:$C$5</xm:f>
          </x14:formula1>
          <xm:sqref>E20</xm:sqref>
        </x14:dataValidation>
        <x14:dataValidation type="list" allowBlank="1" showInputMessage="1" showErrorMessage="1" xr:uid="{99C4073F-8490-41CF-A138-FB0D27D789F3}">
          <x14:formula1>
            <xm:f>Hoja1!$D$2:$D$5</xm:f>
          </x14:formula1>
          <xm:sqref>I20</xm:sqref>
        </x14:dataValidation>
        <x14:dataValidation type="list" allowBlank="1" showInputMessage="1" showErrorMessage="1" xr:uid="{40741A02-2F4C-48CF-999F-CF9269234581}">
          <x14:formula1>
            <xm:f>Hoja1!$E$2:$E$4</xm:f>
          </x14:formula1>
          <xm:sqref>P20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12" t="s">
        <v>30</v>
      </c>
      <c r="B1" s="11" t="s">
        <v>180</v>
      </c>
      <c r="C1" s="11" t="s">
        <v>34</v>
      </c>
      <c r="D1" s="3" t="s">
        <v>38</v>
      </c>
      <c r="E1" s="9" t="s">
        <v>45</v>
      </c>
    </row>
    <row r="2" spans="1:5" x14ac:dyDescent="0.25">
      <c r="A2" s="13">
        <v>1</v>
      </c>
      <c r="B2" s="13" t="s">
        <v>78</v>
      </c>
      <c r="C2" s="13" t="s">
        <v>181</v>
      </c>
      <c r="D2" s="13" t="s">
        <v>99</v>
      </c>
      <c r="E2" s="13" t="s">
        <v>84</v>
      </c>
    </row>
    <row r="3" spans="1:5" x14ac:dyDescent="0.25">
      <c r="A3" s="13">
        <v>2</v>
      </c>
      <c r="B3" s="13" t="s">
        <v>56</v>
      </c>
      <c r="C3" s="13" t="s">
        <v>96</v>
      </c>
      <c r="D3" s="13" t="s">
        <v>182</v>
      </c>
      <c r="E3" s="13" t="s">
        <v>64</v>
      </c>
    </row>
    <row r="4" spans="1:5" x14ac:dyDescent="0.25">
      <c r="A4" s="13">
        <v>3</v>
      </c>
      <c r="B4" s="13" t="s">
        <v>112</v>
      </c>
      <c r="C4" s="13" t="s">
        <v>58</v>
      </c>
      <c r="D4" s="13" t="s">
        <v>183</v>
      </c>
      <c r="E4" s="13" t="s">
        <v>184</v>
      </c>
    </row>
    <row r="5" spans="1:5" x14ac:dyDescent="0.25">
      <c r="A5" s="13">
        <v>4</v>
      </c>
      <c r="B5" s="13" t="s">
        <v>185</v>
      </c>
      <c r="C5" s="13" t="s">
        <v>114</v>
      </c>
      <c r="D5" s="13" t="s">
        <v>62</v>
      </c>
      <c r="E5" s="13"/>
    </row>
    <row r="6" spans="1:5" x14ac:dyDescent="0.25">
      <c r="A6" s="13">
        <v>5</v>
      </c>
      <c r="B6" s="13" t="s">
        <v>186</v>
      </c>
      <c r="C6" s="13"/>
      <c r="D6" s="13"/>
      <c r="E6" s="13"/>
    </row>
    <row r="7" spans="1:5" x14ac:dyDescent="0.25">
      <c r="A7" s="13">
        <v>6</v>
      </c>
      <c r="B7" s="13" t="s">
        <v>187</v>
      </c>
      <c r="C7" s="13"/>
      <c r="D7" s="13"/>
      <c r="E7" s="13"/>
    </row>
    <row r="8" spans="1:5" x14ac:dyDescent="0.25">
      <c r="A8" s="13">
        <v>7</v>
      </c>
      <c r="B8" s="13" t="s">
        <v>127</v>
      </c>
      <c r="C8" s="13"/>
      <c r="D8" s="13"/>
      <c r="E8" s="1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Camilo Bautista Beltran</cp:lastModifiedBy>
  <cp:revision/>
  <dcterms:created xsi:type="dcterms:W3CDTF">2021-01-25T18:44:53Z</dcterms:created>
  <dcterms:modified xsi:type="dcterms:W3CDTF">2023-01-24T14:56:09Z</dcterms:modified>
  <cp:category/>
  <cp:contentStatus/>
</cp:coreProperties>
</file>