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OTROS DOCUMENTOS/IV TRIMESTRE NC/"/>
    </mc:Choice>
  </mc:AlternateContent>
  <xr:revisionPtr revIDLastSave="96" documentId="13_ncr:1_{B4E74130-C70F-41B7-A3AC-1DEF4E53225B}" xr6:coauthVersionLast="47" xr6:coauthVersionMax="47" xr10:uidLastSave="{1D643E43-699E-466E-8C46-B6D0FB147473}"/>
  <bookViews>
    <workbookView showSheetTabs="0" xWindow="-120" yWindow="-120" windowWidth="29040" windowHeight="15840" xr2:uid="{00000000-000D-0000-FFFF-FFFF00000000}"/>
  </bookViews>
  <sheets>
    <sheet name="PLAN DE GESTION" sheetId="1" r:id="rId1"/>
    <sheet name="Hoja1" sheetId="2" state="hidden" r:id="rId2"/>
  </sheets>
  <externalReferences>
    <externalReference r:id="rId3"/>
  </externalReferences>
  <definedNames>
    <definedName name="Tipos">[1]TABLA!$G$2:$G$4</definedName>
  </definedNames>
  <calcPr calcId="191028" refMode="R1C1" iterateCount="0"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26" i="1" l="1"/>
  <c r="AQ25" i="1"/>
  <c r="AL21" i="1"/>
  <c r="AL26" i="1"/>
  <c r="AL25" i="1"/>
  <c r="AP22" i="1"/>
  <c r="AP20" i="1"/>
  <c r="AP19" i="1"/>
  <c r="AP18" i="1"/>
  <c r="AE18" i="1"/>
  <c r="AG18" i="1"/>
  <c r="AG21" i="1"/>
  <c r="AE20" i="1"/>
  <c r="AG20" i="1"/>
  <c r="Z19" i="1"/>
  <c r="AB19" i="1"/>
  <c r="AE19" i="1"/>
  <c r="AG19" i="1"/>
  <c r="AP17" i="1"/>
  <c r="AB18" i="1"/>
  <c r="AJ24" i="1"/>
  <c r="AL24" i="1"/>
  <c r="AE24" i="1"/>
  <c r="Z24" i="1"/>
  <c r="U24" i="1"/>
  <c r="W24" i="1"/>
  <c r="AQ24" i="1"/>
  <c r="AJ23" i="1"/>
  <c r="AL23" i="1"/>
  <c r="Z23" i="1"/>
  <c r="AB23" i="1"/>
  <c r="O23" i="1"/>
  <c r="AO23" i="1"/>
  <c r="AQ23" i="1"/>
  <c r="AJ22" i="1"/>
  <c r="AL22" i="1"/>
  <c r="AE22" i="1"/>
  <c r="Z22" i="1"/>
  <c r="AB22" i="1"/>
  <c r="U22" i="1"/>
  <c r="O22" i="1"/>
  <c r="AO22" i="1"/>
  <c r="U18" i="1"/>
  <c r="W18" i="1"/>
  <c r="U19" i="1"/>
  <c r="W19" i="1"/>
  <c r="U20" i="1"/>
  <c r="W20" i="1"/>
  <c r="O17" i="1"/>
  <c r="AO17" i="1"/>
  <c r="O18" i="1"/>
  <c r="AO18" i="1"/>
  <c r="O20" i="1"/>
  <c r="AO20" i="1"/>
  <c r="O19" i="1"/>
  <c r="AL20" i="1"/>
  <c r="AL19" i="1"/>
  <c r="AL18" i="1"/>
  <c r="AJ17" i="1"/>
  <c r="AL17" i="1"/>
  <c r="AE17" i="1"/>
  <c r="AG17" i="1"/>
  <c r="Z17" i="1"/>
  <c r="AB17" i="1"/>
  <c r="U17" i="1"/>
  <c r="W17" i="1"/>
  <c r="Z20" i="1"/>
  <c r="AB20" i="1"/>
  <c r="AQ22" i="1"/>
  <c r="AQ20" i="1"/>
  <c r="AQ19" i="1"/>
  <c r="AQ17" i="1"/>
  <c r="W25" i="1"/>
  <c r="AQ18" i="1"/>
  <c r="AG26" i="1"/>
  <c r="AB21" i="1"/>
  <c r="AB25" i="1"/>
  <c r="W21" i="1"/>
  <c r="AQ21" i="1"/>
  <c r="W26" i="1"/>
  <c r="AB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6" authorId="0" shapeId="0" xr:uid="{00000000-0006-0000-0000-000001000000}">
      <text>
        <r>
          <rPr>
            <b/>
            <sz val="9"/>
            <color indexed="81"/>
            <rFont val="Tahoma"/>
            <family val="2"/>
          </rPr>
          <t>El contenido de la meta debe redactarse en forma de resultado, preferiblemente así: 
Verbo rector + magnitud + resultado + complemento</t>
        </r>
      </text>
    </comment>
    <comment ref="S16" authorId="0" shapeId="0" xr:uid="{00000000-0006-0000-0000-000002000000}">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<sst xmlns="http://schemas.openxmlformats.org/spreadsheetml/2006/main" count="275" uniqueCount="174">
  <si>
    <r>
      <rPr>
        <b/>
        <sz val="14"/>
        <rFont val="Calibri Light"/>
        <family val="2"/>
        <scheme val="major"/>
      </rPr>
      <t>FORMULACIÓN Y SEGUIMIENTO PLANES DE GESTIÓN NIVEL CENTRAL</t>
    </r>
    <r>
      <rPr>
        <b/>
        <sz val="11"/>
        <rFont val="Calibri Light"/>
        <family val="2"/>
        <scheme val="major"/>
      </rPr>
      <t xml:space="preserve">
PROCESO CONTROL DISCIPLINARIO</t>
    </r>
  </si>
  <si>
    <r>
      <rPr>
        <b/>
        <sz val="11"/>
        <rFont val="Calibri Light"/>
        <family val="2"/>
        <scheme val="major"/>
      </rPr>
      <t xml:space="preserve">Código Formato: </t>
    </r>
    <r>
      <rPr>
        <sz val="11"/>
        <rFont val="Calibri Light"/>
        <family val="2"/>
        <scheme val="major"/>
      </rPr>
      <t xml:space="preserve">PLE-PIN-F017
</t>
    </r>
    <r>
      <rPr>
        <b/>
        <sz val="11"/>
        <rFont val="Calibri Light"/>
        <family val="2"/>
        <scheme val="major"/>
      </rPr>
      <t>Versión: 5</t>
    </r>
    <r>
      <rPr>
        <sz val="11"/>
        <rFont val="Calibri Light"/>
        <family val="2"/>
        <scheme val="major"/>
      </rPr>
      <t xml:space="preserve">
</t>
    </r>
    <r>
      <rPr>
        <b/>
        <sz val="11"/>
        <rFont val="Calibri Light"/>
        <family val="2"/>
        <scheme val="major"/>
      </rPr>
      <t xml:space="preserve">Vigencia desde: </t>
    </r>
    <r>
      <rPr>
        <sz val="11"/>
        <rFont val="Calibri Light"/>
        <family val="2"/>
        <scheme val="major"/>
      </rPr>
      <t xml:space="preserve">31 de enero de 2022
</t>
    </r>
    <r>
      <rPr>
        <b/>
        <sz val="11"/>
        <rFont val="Calibri Light"/>
        <family val="2"/>
        <scheme val="major"/>
      </rPr>
      <t xml:space="preserve">Caso HOLA: </t>
    </r>
    <r>
      <rPr>
        <sz val="11"/>
        <rFont val="Calibri Light"/>
        <family val="2"/>
        <scheme val="major"/>
      </rPr>
      <t>222703</t>
    </r>
  </si>
  <si>
    <t>VIGENCIA DE LA PLANEACIÓN 2022</t>
  </si>
  <si>
    <t>DEPENDENCIAS ASOCIADAS</t>
  </si>
  <si>
    <t>Oficina de Asuntos Disciplinarios</t>
  </si>
  <si>
    <t>CONTROL DE CAMBIOS</t>
  </si>
  <si>
    <t>VERSIÓN</t>
  </si>
  <si>
    <t>FECHA</t>
  </si>
  <si>
    <t>DESCRIPCIÓN DE LA MODIFICACIÓN</t>
  </si>
  <si>
    <t>31 de enero 2022</t>
  </si>
  <si>
    <r>
      <t xml:space="preserve">Publicación del plan de gestión aprobado. Caso HOLA: </t>
    </r>
    <r>
      <rPr>
        <b/>
        <sz val="11"/>
        <color theme="1"/>
        <rFont val="Calibri Light"/>
        <family val="2"/>
        <scheme val="major"/>
      </rPr>
      <t>223327</t>
    </r>
  </si>
  <si>
    <t>31 de marzo 2022</t>
  </si>
  <si>
    <t>Se modifica la programación trimestral de la meta transversal No. 2 "Actualizar el 100% los documentos del proceso conforme al plan de trabajo definido", según cronograma remitido por el área responsable, a través de Caso Hola No. 238737. Se anticipa la programación de la meta transversal No. 3 de capacitación en el sistema de gestión, pasando del II trimestre al I trimestre.</t>
  </si>
  <si>
    <t>29 de abril de 2022</t>
  </si>
  <si>
    <t>Para el primer trimestre de la vigencia 2022, el proceso alcanzó un nivel de desempeño del 100% de acuerdo con lo programado, y del 39,33% acumulado para la vigencia.</t>
  </si>
  <si>
    <t>27 de julio de 2022</t>
  </si>
  <si>
    <t>Para el segundo trimestre de la vigencia 2022, el proceso alcanzó un nivel de desempeño del 98,88% de acuerdo con lo programado, y del 65,30% acumulado para la vigencia.</t>
  </si>
  <si>
    <t>31 de agosto de 2022</t>
  </si>
  <si>
    <t xml:space="preserve">Se modifica la programación del III y IV trimestre de la meta transversal No. 2 "Actualizar el 100% los documentos del proceso conforme al plan de trabajo definido", de acuerdo con la solicitud de la OAD. </t>
  </si>
  <si>
    <t>28 de octubre de 2022</t>
  </si>
  <si>
    <t>Para el tercer trimestre de la vigencia 2022, el proceso alcanzó un nivel de desempeño del 100% de acuerdo con lo programado, y del 82,96% acumulado para la vigencia.</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</si>
  <si>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</si>
  <si>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</si>
  <si>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</si>
  <si>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</si>
  <si>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</si>
  <si>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</si>
  <si>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</si>
  <si>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</si>
  <si>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</si>
  <si>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</si>
  <si>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</si>
  <si>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</si>
  <si>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</si>
  <si>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</si>
  <si>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</si>
  <si>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</si>
  <si>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</si>
  <si>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</si>
  <si>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</si>
  <si>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</si>
  <si>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</si>
  <si>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</si>
  <si>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</si>
  <si>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</si>
  <si>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</si>
  <si>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</si>
  <si>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</si>
  <si>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</si>
  <si>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</si>
  <si>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</si>
  <si>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</si>
  <si>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</si>
  <si>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</si>
  <si>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</si>
  <si>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</si>
  <si>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</si>
  <si>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</si>
  <si>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Fortalecer la gestión institucional aumentando las capacidades de la entidad para la planeación, seguimiento y ejecución de sus metas y recursos, y la gestión del talento humano.</t>
  </si>
  <si>
    <t xml:space="preserve">Realizar ocho (8) boletínes jurídicos disciplinarios, que se comuniquen a las alcaldías locales, dependencias del nivel central de la Secretaría de Gobierno y se publique en la página web de la entidad. </t>
  </si>
  <si>
    <t>Gestión</t>
  </si>
  <si>
    <t>Boletín Jurídico Disciplinario</t>
  </si>
  <si>
    <t>Número de Boletines Jurídico Disciplinario elaborados y presentados.</t>
  </si>
  <si>
    <t>Suma</t>
  </si>
  <si>
    <t>Boletines Elaborados</t>
  </si>
  <si>
    <t>Eficacia</t>
  </si>
  <si>
    <t>pagina Web, Links Intranet.</t>
  </si>
  <si>
    <t>Equipo de trabajo Oficina Asuntos Disciplinarios</t>
  </si>
  <si>
    <t>Pantallazo de la publicación en la Intranet</t>
  </si>
  <si>
    <t xml:space="preserve">Se realizaron 2 Boletines Jurídicos Disciplinarios con los siguientes temas:  01-  Participación en política de los servidores publicos de la Secretaría Distrital de Gobierno, 02- Enfoque de Género en materia disciplinaria. </t>
  </si>
  <si>
    <t>2 boletines juridicos y el Link de la página de la Secretaria de Gobierno
https://www.gobiernobogota.gov.co/clasificacion-documentos/boletin-juridico-disciplinario</t>
  </si>
  <si>
    <t>Se realizaron 2 Boletines Jurídicos Disciplinarios con los siguientes temas: 03, Incumplimiento del manual de funciones como falta discipplinaria. 04- Pliegos tipo en materia contarctual que generan inicidencia disciplinaria.</t>
  </si>
  <si>
    <r>
      <rPr>
        <sz val="11"/>
        <color rgb="FF000000"/>
        <rFont val="Calibri Light"/>
        <family val="2"/>
      </rPr>
      <t>2 Boletines juridicos y el Link de la página de la Secretaria de Gobierno
https://</t>
    </r>
    <r>
      <rPr>
        <u/>
        <sz val="11"/>
        <color rgb="FF000000"/>
        <rFont val="Calibri Light"/>
        <family val="2"/>
      </rPr>
      <t>www.gobiernobogota.gov.co/clasificacion-documentos/boletin-juridico-disciplinario</t>
    </r>
  </si>
  <si>
    <t>Se realizaron 2 Boletines Jurídicos Disciplinarios con los siguientes temas: 05-LAS IRREGULARIDADES EN ATENCION AL USUARIO CONSTITUYEN FALTA 
DISCIPLINARIA. 06- EL ABUSO DE AUTORIDAD CONSTITUYE FALTA DISCIPLINARIA.</t>
  </si>
  <si>
    <t>Se realizaron 2 Boletines Jurídicos Disciplinarios con los siguientes temas:
07-Liquidacion de contratros
08- La mora injustificada en actuaciones administrativas injustificadas.</t>
  </si>
  <si>
    <t>2 boletines juridicos y el Link de la página de la Secretaria de Gobierno</t>
  </si>
  <si>
    <t>Se realizaron 8 Boletines Jurídicos Disciplinarios con los siguientes temas:  01-  Participación en política de los servidores publicos de la Secretaría Distrital de Gobierno, 02- Enfoque de Género en materia disciplinaria. 03, Incumplimiento del manual de funciones como falta discipplinaria. 04- Pliegos tipo en materia contarctual que generan inicidencia disciplinaria. 05- Las irregularidades en atención al usuario constituyen falta disciplinaria. 06- El abuso de autoridad constituye falta disciplinaria.  07-Liquidacion de contratros. 08- La mora injustificada en actuaciones administrativas injustificadas.</t>
  </si>
  <si>
    <t>Evaluar y terminar 820 procesos disciplinarios  mediante decisiones de fondo: autos de archivo,  investigación disciplinaria, citación a audiencia, cargos y fallos.</t>
  </si>
  <si>
    <t>Procesos Disciplinarios</t>
  </si>
  <si>
    <t xml:space="preserve">Número de Procesos Disciplinarios con decisión de Fondo </t>
  </si>
  <si>
    <t>Informe de Procesos Disciplinarios - terminados</t>
  </si>
  <si>
    <t>Matriz Control Disciplinario, matriz numeración autos</t>
  </si>
  <si>
    <t>Seguimiento a matriz control disciplinario, matriz numeración autos</t>
  </si>
  <si>
    <t>Se tramitaron 600 expedientes disciplinarios con decisiónes de fondo (archivo, investigación disciplinaria, Fallos)</t>
  </si>
  <si>
    <t>Matriz numeración autos de fondos 2022</t>
  </si>
  <si>
    <t>Se tramitaron 111 expedientes disciplinarios con decisiónes de fondo (archivo, investigación disciplinaria, Fallos) 
Nota 1: en el mes de abril ocurrio la transicion de la ley 734-2002, modificada por la ley 1952-2019.
Nota 2: se ajusta la programación de la meta teniendo en cuenta el mayor resultado obtenido en el I trimestre de 2022.</t>
  </si>
  <si>
    <t>Se tramitaron 695 expedientes disciplinarios con decisiónes de fondo (archivo, investigación disciplinaria, Fallos)</t>
  </si>
  <si>
    <t>Se tramitaron 226 expedientes disciplinarios con decisiónes de fondo (archivo, investigación disciplinaria, Fallos)</t>
  </si>
  <si>
    <t>Realizar seis (6) charlas para la prevención de falta disciplinaria.</t>
  </si>
  <si>
    <t xml:space="preserve">Charlas para la prevención de faltas disciplinarias </t>
  </si>
  <si>
    <t>Número de Charlas para la prevención de faltas disciplinarias realizadas</t>
  </si>
  <si>
    <t>charlas</t>
  </si>
  <si>
    <t xml:space="preserve">Informe de charlas o capacitaciones </t>
  </si>
  <si>
    <r>
      <rPr>
        <sz val="11"/>
        <color rgb="FF00B0F0"/>
        <rFont val="Calibri Light"/>
        <family val="2"/>
        <scheme val="major"/>
      </rPr>
      <t>L</t>
    </r>
    <r>
      <rPr>
        <sz val="11"/>
        <rFont val="Calibri Light"/>
        <family val="2"/>
        <scheme val="major"/>
      </rPr>
      <t>istados de asistencia (física o virtual)</t>
    </r>
  </si>
  <si>
    <t>Listados de asistencia (física o virtual)</t>
  </si>
  <si>
    <t>Se realizo una (01) capacitación  el 28-03-2022 sobre auditoría expedientes disciplinarios</t>
  </si>
  <si>
    <t xml:space="preserve">Listado de asistencia </t>
  </si>
  <si>
    <t>Se realizaron 2 charlas:
-Sensibilizacion nuevo codigo general disciplinario- Ley 1952-2019. (27-04-2022)
- Ley 1952-2019- Rol de Juzgamiento. (30-06-2022)</t>
  </si>
  <si>
    <t>Listado de asitencia.</t>
  </si>
  <si>
    <t>Se realizaron 3 charlas:
-Nuevo codigo disciplinario (23 de agosto ley 1952,-2019, Modificada ley 2094-2021).-Registro de capacitacion entrenamiento puestos de trabajo (10 de agosto 2022). -Formulacion pliegos de cargos (29 de septiembre)</t>
  </si>
  <si>
    <t>Se realizaron 2 Charlas:
-Nulidades del proceso disciplinario
-Control de legalidad.</t>
  </si>
  <si>
    <t xml:space="preserve">Se han realizado 8 capacitaciones sobre prevención de la falta disciplinaria. </t>
  </si>
  <si>
    <t>Efectuar el análisis y la proyección que en derecho corresponda de 820 asuntos (quejas e informes) radicados en la oficina mediante autos de trámite: indagación preliminar, inhibitorios y remisión por competencia  y demás autos.</t>
  </si>
  <si>
    <t xml:space="preserve">Análisis y proyección autos de tramite procesos disciplinarios </t>
  </si>
  <si>
    <t>Número de procesos disciplinarios analizados y con proyección elaborados</t>
  </si>
  <si>
    <t>Procesos Disciplinarios con Análisis y Proyección</t>
  </si>
  <si>
    <t>Informe de Procesos Disciplinarios - Analizados con proyección</t>
  </si>
  <si>
    <t>Se realizaron 534 autos de trámite dentro de los expedientes disciplinarios</t>
  </si>
  <si>
    <t>Matriz numeración autos de trämite 2022</t>
  </si>
  <si>
    <t>Se realizaron 432 autos de trámite dentro de los expedientes disciplinarios</t>
  </si>
  <si>
    <t>Matriz numeración autos de tramite 2022</t>
  </si>
  <si>
    <t>Se realizaron 333 autos de trámite dentro de los expedientes disciplinarios</t>
  </si>
  <si>
    <t>Se realizaron 442 autos de trámite dentro de los expedientes disciplinarios</t>
  </si>
  <si>
    <t>Total metas procesos (80%)</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</si>
  <si>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</si>
  <si>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</si>
  <si>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</si>
  <si>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</si>
  <si>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 / Total de criterios ambientales establecidos * 100</t>
  </si>
  <si>
    <t>Constante</t>
  </si>
  <si>
    <t>Porcentaje de buenas prácticas ambientales implementadas</t>
  </si>
  <si>
    <t>No programada</t>
  </si>
  <si>
    <t>Herramienta Oficina Asesora de Planeación</t>
  </si>
  <si>
    <t>Aplicación de la meta: dependencias del proceso.
Reporte de la meta: Oficina Asesora de Planeación</t>
  </si>
  <si>
    <t>Listas de chequeo al cumplimiento de criterios ambientales remitidos por la OAP</t>
  </si>
  <si>
    <t>No programada para el I trimestre de 2022</t>
  </si>
  <si>
    <t>Dirección Jurídica (calificación 75%) : Participan en actividades ambientales : Conversatorio Transición energética
En la semana ambiental: participa 1 persona en actividad de conversatorio eficiencia energética.
Se encuentra al día en reporte de papel hasta el mes de junio de 2022.
Durante el semestre se colocaron 42 Caritas tristes por dejar monitores encendidos sin uso.
Oficina de Asuntos Disciplinarios (calificación 75%): Reporte de consumo de papel hasta el mes de mayo, primera semana.
Participan en actividades ambientales : eficiencia energética y en la jornada de separación en la fuente.
En la semana ambiental participa en las actividades: Reciclacesto, construcción de terrarios. 
Durante el semestre se colocaron 107 Caritas tristes por dejar monitores encendidos sin uso.
Dirección de Gestión del Talento Humano(Calificación 63%): Reporte de consumo de papel hasta el mes de Mayo.
Participan en actividades ambientales :  Charla uso eficiente de agua en el hogar y Transición Energética.
En la semana ambiental:   participa 1 persona en actividad de Caminata Vichacha.
Durante el semestre se colocaron 129  Caritas tristes por dejar monitores encendidos sin uso.</t>
  </si>
  <si>
    <t>Reporte de gestión ambiental OAP</t>
  </si>
  <si>
    <t>T2</t>
  </si>
  <si>
    <t>Actualizar el 100% los documentos del proceso conforme al plan de trabajo definido.</t>
  </si>
  <si>
    <t>Actualización documental</t>
  </si>
  <si>
    <t>Número de documentos actualizados del proceso / Número de documentos programados a actualizar en el plan de trabajo *100</t>
  </si>
  <si>
    <t xml:space="preserve">Documentos con actualización en el LMD </t>
  </si>
  <si>
    <t xml:space="preserve">Casos Hola de actualización generados
Listado Maestro de Documentos 
Matiz </t>
  </si>
  <si>
    <t>MATIZ publicacion del Procedimiento formalizado en el MIPG</t>
  </si>
  <si>
    <t>El proceso realizó la actualización del Formato control de procesos disciplinarios CDS-F002, según lo programado en el cronograma de actualización</t>
  </si>
  <si>
    <t>MATIZ Listado maestro de documentos</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</si>
  <si>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</si>
  <si>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</si>
  <si>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</si>
  <si>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</si>
  <si>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</si>
  <si>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</si>
  <si>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</si>
  <si>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</si>
  <si>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 xml:space="preserve">El proceso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</si>
  <si>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</si>
  <si>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No programada para el II trimestre de 2022</t>
  </si>
  <si>
    <t>Total metas transversales (20%)</t>
  </si>
  <si>
    <t xml:space="preserve">Total plan de gestión </t>
  </si>
  <si>
    <t>Objetivo Estrategico</t>
  </si>
  <si>
    <t>Fomentar la gestión del conocimiento y la innovación para agilizar la comunicación con el ciudadano, la prestación de trámites y servicios, y garantizar la toma de decisiones con base en evidencia.</t>
  </si>
  <si>
    <t>Rutinaria</t>
  </si>
  <si>
    <t>Promover una ciudadanía activa y responsable, propiciando espacios de participación, formación y diálogo con mayor inteligencia colectiva y conciencia común, donde las nuevas ciudadanías se sientan vinculadas e identificadas con el Gobierno Distrital.</t>
  </si>
  <si>
    <t>Retadora (Mejora)</t>
  </si>
  <si>
    <t>Creciente</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</si>
  <si>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</si>
  <si>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</si>
  <si>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</si>
  <si>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</si>
  <si>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</si>
  <si>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</si>
  <si>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</si>
  <si>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30 de enero de 2023</t>
  </si>
  <si>
    <t>Se tramitaron 1632 expedientes disciplinarios con decisiónes de fondo (archivo, investigación disciplinaria, Fallos)</t>
  </si>
  <si>
    <t>Se realizaron 1741 autos de trámite dentro de los expedientes disciplinarios</t>
  </si>
  <si>
    <t xml:space="preserve">Dirección Jurídica (Calificación 75%): Promedio de caritas reportadas 3
Reporte de  consumo de papel hasta noviembre
No se evidencia participación en la socialización de Economía Circular y crecimiento verde.
Se evidencia participación en capacitación Biodiversidad y estructura ecológica principal de la ciudad de cinco 5 funcionarios
No se evidencia participación en capacitación cambio climático orientado a la alimentación. 
Oficina de Asuntos Disciplinarios (Calificación 75%): Promedio de caritas reportadas 8
Reporte de  consumo de papel hasta noviembre
Se evidencia participación en la socialización de Economía Circular y crecimiento verde de 2 funcionarios
No se evidencia participación en capacitación Biodiversidad y estructura ecológica principal de la ciudad
Se evidencia participación en capacitación cambio climático orientado a la alimentación de un funcionario.
Dirección de Gestión de Talento Humano (Calificación 75%): Promedio de caritas reportadas 9
Reporte de  consumo de papel hasta octubre
 No se evidencia participación en  capacitación Biodiversidad y estructura ecológica principal de la ciudad 
 Se evidencia participación en capacitación   economía circular y crecimiento verde de un funcionario
Se evidencia participación en capacitación  cambio climático orientado a la alimentación de un funcionario
</t>
  </si>
  <si>
    <t>Reporte de gestión ambiental</t>
  </si>
  <si>
    <t>Se documentó el procedimiento Control Disciplinario Primera Instancia - Etapa de Instrucción, programado en el cronograma de actualización</t>
  </si>
  <si>
    <t>Listado maestro de documentos MATIZ</t>
  </si>
  <si>
    <t xml:space="preserve">El proceso actualizó los documentos programados para el periodo. Las nuevas versiones se encuentran publicadas y disponibles en MATIZ. </t>
  </si>
  <si>
    <t>El proceso participó en las capacitaciones del Sistema de Gestión programadas para el periodo</t>
  </si>
  <si>
    <t>Evidencias de capacitación</t>
  </si>
  <si>
    <t>Para el cuarto trimestre de la vigencia 2022, el proceso alcanzó un nivel de desempeño del 99,58% de acuerdo con lo programado, y del 99,42%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</si>
</sst>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9"/>
      <color rgb="FF323130"/>
      <name val="Segoe UI"/>
      <family val="2"/>
    </font>
    <font>
      <b/>
      <sz val="9"/>
      <color indexed="81"/>
      <name val="Tahoma"/>
      <family val="2"/>
    </font>
    <font>
      <sz val="10"/>
      <name val="Arial"/>
      <family val="2"/>
    </font>
    <font>
      <sz val="11"/>
      <color rgb="FF00B0F0"/>
      <name val="Calibri Light"/>
      <family val="2"/>
      <scheme val="major"/>
    </font>
    <font>
      <b/>
      <sz val="11"/>
      <name val="Calibri Light"/>
      <family val="2"/>
      <scheme val="major"/>
    </font>
    <font>
      <b/>
      <sz val="14"/>
      <name val="Calibri Light"/>
      <family val="2"/>
      <scheme val="major"/>
    </font>
    <font>
      <sz val="11"/>
      <name val="Calibri"/>
      <family val="2"/>
      <scheme val="minor"/>
    </font>
    <font>
      <sz val="11"/>
      <color rgb="FF000000"/>
      <name val="Calibri Light"/>
      <family val="2"/>
    </font>
    <font>
      <u/>
      <sz val="11"/>
      <color rgb="FF000000"/>
      <name val="Calibri Light"/>
      <family val="2"/>
    </font>
    <font>
      <sz val="11"/>
      <color rgb="FF000000"/>
      <name val="Calibri Light"/>
      <family val="2"/>
    </font>
    <font>
      <sz val="11"/>
      <color rgb="FF444444"/>
      <name val="Calibri"/>
      <family val="2"/>
      <charset val="1"/>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9" fontId="4" fillId="0" borderId="0" applyFont="0" applyFill="0" applyBorder="0" applyAlignment="0" applyProtection="0"/>
    <xf numFmtId="0" fontId="13" fillId="0" borderId="0"/>
  </cellStyleXfs>
  <cellXfs count="116">
    <xf numFmtId="0" fontId="0" fillId="0" borderId="0" xfId="0"/>
    <xf numFmtId="0" fontId="1" fillId="0" borderId="0" xfId="0" applyFont="1" applyAlignment="1">
      <alignment wrapText="1"/>
    </xf>
    <xf numFmtId="0" fontId="2" fillId="3" borderId="1" xfId="0" applyFont="1" applyFill="1" applyBorder="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0" borderId="0" xfId="0" applyFont="1" applyAlignment="1">
      <alignment vertical="center" wrapText="1"/>
    </xf>
    <xf numFmtId="0" fontId="2" fillId="2" borderId="1" xfId="0" applyFont="1" applyFill="1" applyBorder="1" applyAlignment="1">
      <alignment horizontal="center" vertical="center" wrapText="1"/>
    </xf>
    <xf numFmtId="0" fontId="11" fillId="0" borderId="0" xfId="0" applyFont="1"/>
    <xf numFmtId="0" fontId="0" fillId="3" borderId="1" xfId="0" applyFill="1" applyBorder="1" applyAlignment="1">
      <alignment horizontal="center" vertical="center" wrapText="1"/>
    </xf>
    <xf numFmtId="0" fontId="0" fillId="3" borderId="1" xfId="0" applyFill="1" applyBorder="1"/>
    <xf numFmtId="0" fontId="0" fillId="0" borderId="1" xfId="0" applyBorder="1"/>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3" xfId="0" applyFont="1" applyBorder="1" applyAlignment="1" applyProtection="1">
      <alignment horizontal="center" vertical="center" wrapText="1"/>
      <protection hidden="1"/>
    </xf>
    <xf numFmtId="0" fontId="5" fillId="0" borderId="13" xfId="0" applyFont="1" applyBorder="1" applyAlignment="1" applyProtection="1">
      <alignment horizontal="left" vertical="center" wrapText="1"/>
      <protection hidden="1"/>
    </xf>
    <xf numFmtId="0" fontId="5" fillId="9" borderId="13" xfId="0" applyFont="1" applyFill="1" applyBorder="1" applyAlignment="1" applyProtection="1">
      <alignment horizontal="left" vertical="center" wrapText="1"/>
      <protection hidden="1"/>
    </xf>
    <xf numFmtId="9" fontId="5" fillId="9" borderId="1"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left" vertical="center" wrapText="1"/>
      <protection hidden="1"/>
    </xf>
    <xf numFmtId="0" fontId="5" fillId="0" borderId="12" xfId="0" applyFont="1" applyBorder="1" applyAlignment="1" applyProtection="1">
      <alignment horizontal="left" vertical="center" wrapText="1"/>
      <protection hidden="1"/>
    </xf>
    <xf numFmtId="0" fontId="5" fillId="0" borderId="1" xfId="0" applyFont="1" applyBorder="1" applyAlignment="1" applyProtection="1">
      <alignment horizontal="center" vertical="center" wrapText="1"/>
      <protection hidden="1"/>
    </xf>
    <xf numFmtId="0" fontId="5" fillId="9" borderId="1" xfId="0" applyFont="1" applyFill="1" applyBorder="1" applyAlignment="1" applyProtection="1">
      <alignment horizontal="left" vertical="center" wrapText="1"/>
      <protection hidden="1"/>
    </xf>
    <xf numFmtId="9" fontId="5" fillId="9" borderId="1" xfId="1" applyFont="1" applyFill="1" applyBorder="1" applyAlignment="1" applyProtection="1">
      <alignment horizontal="center" vertical="center" wrapText="1"/>
      <protection hidden="1"/>
    </xf>
    <xf numFmtId="0" fontId="5" fillId="0" borderId="2" xfId="0" applyFont="1" applyBorder="1" applyAlignment="1" applyProtection="1">
      <alignment horizontal="left" vertical="center" wrapText="1"/>
      <protection hidden="1"/>
    </xf>
    <xf numFmtId="9" fontId="5" fillId="0" borderId="1" xfId="0" applyNumberFormat="1" applyFont="1" applyBorder="1" applyAlignment="1">
      <alignment horizontal="left" vertical="center" wrapText="1"/>
    </xf>
    <xf numFmtId="0" fontId="15" fillId="0" borderId="0" xfId="0" applyFont="1" applyAlignment="1">
      <alignment vertical="center" wrapText="1"/>
    </xf>
    <xf numFmtId="0" fontId="2" fillId="3" borderId="1" xfId="0" applyFont="1" applyFill="1" applyBorder="1" applyAlignment="1">
      <alignment horizontal="center" wrapText="1"/>
    </xf>
    <xf numFmtId="0" fontId="1" fillId="0" borderId="0" xfId="0" applyFont="1" applyAlignment="1">
      <alignment horizontal="center" wrapText="1"/>
    </xf>
    <xf numFmtId="0" fontId="1" fillId="0" borderId="0" xfId="0" applyFont="1" applyAlignment="1">
      <alignment horizontal="center" vertical="center" wrapText="1"/>
    </xf>
    <xf numFmtId="0" fontId="2" fillId="7" borderId="15"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left" vertical="center" wrapText="1"/>
    </xf>
    <xf numFmtId="0" fontId="3" fillId="0" borderId="1" xfId="0" applyFont="1" applyBorder="1" applyAlignment="1" applyProtection="1">
      <alignment horizontal="left" vertical="center" wrapText="1"/>
      <protection hidden="1"/>
    </xf>
    <xf numFmtId="1" fontId="1" fillId="0" borderId="1" xfId="0" applyNumberFormat="1" applyFont="1" applyBorder="1" applyAlignment="1">
      <alignment horizontal="left" vertical="center" wrapText="1"/>
    </xf>
    <xf numFmtId="0" fontId="1" fillId="0" borderId="1" xfId="1" applyNumberFormat="1" applyFont="1" applyBorder="1" applyAlignment="1">
      <alignment horizontal="left" vertical="center" wrapText="1"/>
    </xf>
    <xf numFmtId="1" fontId="1" fillId="0" borderId="1" xfId="0" applyNumberFormat="1" applyFont="1" applyBorder="1" applyAlignment="1">
      <alignment horizontal="right" vertical="center" wrapText="1"/>
    </xf>
    <xf numFmtId="1" fontId="1" fillId="0" borderId="1" xfId="0" applyNumberFormat="1" applyFont="1" applyBorder="1" applyAlignment="1">
      <alignment horizontal="center" vertical="center" wrapText="1"/>
    </xf>
    <xf numFmtId="10" fontId="1" fillId="0" borderId="1" xfId="1" applyNumberFormat="1" applyFont="1" applyBorder="1" applyAlignment="1">
      <alignment horizontal="center" vertical="center" wrapText="1"/>
    </xf>
    <xf numFmtId="0" fontId="17" fillId="0" borderId="0" xfId="0" applyFont="1" applyAlignment="1">
      <alignment horizontal="justify" vertical="center" wrapText="1"/>
    </xf>
    <xf numFmtId="9" fontId="1" fillId="0" borderId="1" xfId="1" applyFont="1" applyBorder="1" applyAlignment="1">
      <alignment horizontal="center" vertical="center" wrapText="1"/>
    </xf>
    <xf numFmtId="0" fontId="18" fillId="0" borderId="0" xfId="0" applyFont="1" applyAlignment="1">
      <alignment vertical="center" wrapText="1"/>
    </xf>
    <xf numFmtId="0" fontId="18" fillId="0" borderId="1" xfId="0" applyFont="1" applyBorder="1" applyAlignment="1">
      <alignment horizontal="left" vertical="center" wrapText="1"/>
    </xf>
    <xf numFmtId="0" fontId="1" fillId="0" borderId="1" xfId="0" applyFont="1" applyBorder="1" applyAlignment="1">
      <alignment horizontal="right" vertical="center" wrapText="1"/>
    </xf>
    <xf numFmtId="9" fontId="1" fillId="0" borderId="2" xfId="1" applyFont="1" applyBorder="1" applyAlignment="1">
      <alignment horizontal="center" vertical="center" wrapText="1"/>
    </xf>
    <xf numFmtId="0" fontId="20" fillId="0" borderId="14" xfId="0" applyFont="1" applyBorder="1" applyAlignment="1">
      <alignment vertical="center" wrapText="1"/>
    </xf>
    <xf numFmtId="0" fontId="21" fillId="0" borderId="0" xfId="0" applyFont="1" applyAlignment="1">
      <alignment vertical="center" wrapText="1"/>
    </xf>
    <xf numFmtId="0" fontId="1" fillId="0" borderId="0" xfId="0" applyFont="1" applyAlignment="1">
      <alignment horizontal="left" vertical="center" wrapText="1"/>
    </xf>
    <xf numFmtId="0" fontId="3" fillId="0" borderId="1" xfId="0" applyFont="1" applyBorder="1" applyAlignment="1">
      <alignment horizontal="left" vertical="center" wrapText="1"/>
    </xf>
    <xf numFmtId="1" fontId="3" fillId="0" borderId="1" xfId="0" applyNumberFormat="1" applyFont="1" applyBorder="1" applyAlignment="1">
      <alignment horizontal="left" vertical="center" wrapText="1"/>
    </xf>
    <xf numFmtId="1" fontId="3" fillId="0" borderId="1" xfId="0" applyNumberFormat="1" applyFont="1" applyBorder="1" applyAlignment="1">
      <alignment horizontal="right" vertical="center" wrapText="1"/>
    </xf>
    <xf numFmtId="1" fontId="3" fillId="0" borderId="1" xfId="0" applyNumberFormat="1" applyFont="1" applyBorder="1" applyAlignment="1">
      <alignment horizontal="center" vertical="center" wrapText="1"/>
    </xf>
    <xf numFmtId="10" fontId="3" fillId="0" borderId="1" xfId="1" applyNumberFormat="1" applyFont="1" applyBorder="1" applyAlignment="1">
      <alignment horizontal="center" vertical="center" wrapText="1"/>
    </xf>
    <xf numFmtId="0" fontId="3" fillId="0" borderId="1" xfId="0" applyFont="1" applyBorder="1" applyAlignment="1">
      <alignment horizontal="justify" vertical="center" wrapText="1"/>
    </xf>
    <xf numFmtId="9" fontId="3" fillId="0" borderId="1" xfId="1" applyFont="1" applyBorder="1" applyAlignment="1">
      <alignment horizontal="center" vertical="center" wrapText="1"/>
    </xf>
    <xf numFmtId="0" fontId="3" fillId="0" borderId="1" xfId="0" applyFont="1" applyBorder="1" applyAlignment="1">
      <alignment horizontal="right" vertical="center" wrapText="1"/>
    </xf>
    <xf numFmtId="0" fontId="3" fillId="0" borderId="0" xfId="0" applyFont="1" applyAlignment="1">
      <alignment horizontal="left" vertical="center" wrapText="1"/>
    </xf>
    <xf numFmtId="0" fontId="6" fillId="3" borderId="1" xfId="0" applyFont="1" applyFill="1" applyBorder="1" applyAlignment="1">
      <alignment vertical="center" wrapText="1"/>
    </xf>
    <xf numFmtId="0" fontId="7" fillId="3" borderId="1" xfId="0" applyFont="1" applyFill="1" applyBorder="1" applyAlignment="1">
      <alignment vertical="center"/>
    </xf>
    <xf numFmtId="9" fontId="7" fillId="3" borderId="1" xfId="1" applyFont="1" applyFill="1" applyBorder="1" applyAlignment="1">
      <alignment vertical="center" wrapText="1"/>
    </xf>
    <xf numFmtId="9" fontId="7" fillId="3" borderId="1" xfId="1" applyFont="1" applyFill="1" applyBorder="1" applyAlignment="1">
      <alignment horizontal="center" vertical="center" wrapText="1"/>
    </xf>
    <xf numFmtId="10" fontId="7" fillId="3" borderId="1" xfId="1" applyNumberFormat="1" applyFont="1" applyFill="1" applyBorder="1" applyAlignment="1">
      <alignment horizontal="center" vertical="center" wrapText="1"/>
    </xf>
    <xf numFmtId="0" fontId="6" fillId="0" borderId="0" xfId="0" applyFont="1" applyAlignment="1">
      <alignment vertical="center" wrapText="1"/>
    </xf>
    <xf numFmtId="1"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9" fontId="5" fillId="0" borderId="1" xfId="1" applyFont="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9" fontId="5" fillId="0" borderId="1" xfId="1" applyFont="1" applyBorder="1" applyAlignment="1">
      <alignment horizontal="right" vertical="center" wrapText="1"/>
    </xf>
    <xf numFmtId="10" fontId="5" fillId="0" borderId="1" xfId="0" applyNumberFormat="1" applyFont="1" applyBorder="1" applyAlignment="1">
      <alignment horizontal="center" vertical="center" wrapText="1"/>
    </xf>
    <xf numFmtId="10" fontId="5" fillId="0" borderId="1" xfId="1" applyNumberFormat="1" applyFont="1" applyBorder="1" applyAlignment="1">
      <alignment horizontal="center" vertical="center" wrapText="1"/>
    </xf>
    <xf numFmtId="0" fontId="5" fillId="0" borderId="0" xfId="0" applyFont="1" applyAlignment="1">
      <alignment vertical="center" wrapText="1"/>
    </xf>
    <xf numFmtId="0" fontId="10" fillId="3" borderId="1" xfId="0" applyFont="1" applyFill="1" applyBorder="1" applyAlignment="1">
      <alignment vertical="center" wrapText="1"/>
    </xf>
    <xf numFmtId="9" fontId="10" fillId="3" borderId="1" xfId="0" applyNumberFormat="1" applyFont="1" applyFill="1" applyBorder="1" applyAlignment="1">
      <alignment vertical="center" wrapText="1"/>
    </xf>
    <xf numFmtId="9" fontId="10"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8" fillId="2" borderId="1" xfId="0" applyFont="1" applyFill="1" applyBorder="1" applyAlignment="1">
      <alignment vertical="center" wrapText="1"/>
    </xf>
    <xf numFmtId="0" fontId="9" fillId="2" borderId="1" xfId="0" applyFont="1" applyFill="1" applyBorder="1" applyAlignment="1">
      <alignment vertical="center" wrapText="1"/>
    </xf>
    <xf numFmtId="9" fontId="8" fillId="2" borderId="1" xfId="1" applyFont="1" applyFill="1" applyBorder="1" applyAlignment="1">
      <alignment vertical="center" wrapText="1"/>
    </xf>
    <xf numFmtId="9" fontId="8" fillId="2" borderId="1" xfId="1"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10" fontId="9" fillId="2" borderId="1" xfId="0" applyNumberFormat="1" applyFont="1" applyFill="1" applyBorder="1" applyAlignment="1">
      <alignment horizontal="center" vertical="center" wrapText="1"/>
    </xf>
    <xf numFmtId="9" fontId="9" fillId="2" borderId="1" xfId="0" applyNumberFormat="1" applyFont="1" applyFill="1" applyBorder="1" applyAlignment="1">
      <alignment vertical="center" wrapText="1"/>
    </xf>
    <xf numFmtId="0" fontId="8" fillId="0" borderId="0" xfId="0" applyFont="1" applyAlignment="1">
      <alignment vertical="center" wrapText="1"/>
    </xf>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2" fillId="2"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7"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9" xfId="0" applyFont="1" applyBorder="1" applyAlignment="1">
      <alignment horizontal="center" vertical="center" wrapText="1"/>
    </xf>
    <xf numFmtId="0" fontId="1" fillId="0" borderId="1" xfId="0" applyFont="1" applyBorder="1" applyAlignment="1">
      <alignment horizontal="justify" vertical="center" wrapText="1"/>
    </xf>
    <xf numFmtId="0" fontId="2" fillId="8" borderId="2"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cellXfs>
  <cellStyles count="3">
    <cellStyle name="Normal" xfId="0" builtinId="0"/>
    <cellStyle name="Normal 2" xfId="2"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0</xdr:row>
      <xdr:rowOff>87086</xdr:rowOff>
    </xdr:from>
    <xdr:to>
      <xdr:col>2</xdr:col>
      <xdr:colOff>258164</xdr:colOff>
      <xdr:row>0</xdr:row>
      <xdr:rowOff>810986</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6"/>
          <a:ext cx="2272022"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6"/>
  <sheetViews>
    <sheetView tabSelected="1" zoomScale="90" zoomScaleNormal="90" workbookViewId="0">
      <selection activeCell="E6" sqref="E6"/>
    </sheetView>
  </sheetViews>
  <sheetFormatPr baseColWidth="10" defaultColWidth="10.85546875" defaultRowHeight="15" x14ac:dyDescent="0.25"/>
  <cols>
    <col min="1" max="1" width="7" style="1" customWidth="1"/>
    <col min="2" max="2" width="25.5703125" style="1" customWidth="1"/>
    <col min="3" max="3" width="8" style="1" customWidth="1"/>
    <col min="4" max="4" width="44.28515625" style="1" bestFit="1" customWidth="1"/>
    <col min="5" max="5" width="10.85546875" style="1" customWidth="1"/>
    <col min="6" max="6" width="16.85546875" style="1" customWidth="1"/>
    <col min="7" max="7" width="23.5703125" style="1" customWidth="1"/>
    <col min="8" max="8" width="8.140625" style="1" customWidth="1"/>
    <col min="9" max="9" width="18.42578125" style="1" customWidth="1"/>
    <col min="10" max="10" width="15.85546875" style="1" customWidth="1"/>
    <col min="11" max="14" width="7.28515625" style="1" customWidth="1"/>
    <col min="15" max="15" width="20.85546875" style="1" customWidth="1"/>
    <col min="16" max="18" width="17.85546875" style="1" customWidth="1"/>
    <col min="19" max="19" width="22.85546875" style="1" customWidth="1"/>
    <col min="20" max="20" width="17.85546875" style="1" customWidth="1"/>
    <col min="21" max="21" width="19.85546875" style="30" customWidth="1"/>
    <col min="22" max="23" width="16.5703125" style="30" customWidth="1"/>
    <col min="24" max="24" width="31.28515625" style="1" customWidth="1"/>
    <col min="25" max="25" width="23.5703125" style="1" customWidth="1"/>
    <col min="26" max="28" width="16.5703125" style="30" customWidth="1"/>
    <col min="29" max="29" width="39.28515625" style="1" customWidth="1"/>
    <col min="30" max="30" width="22.85546875" style="1" customWidth="1"/>
    <col min="31" max="31" width="21.28515625" style="1" customWidth="1"/>
    <col min="32" max="33" width="16.5703125" style="1" customWidth="1"/>
    <col min="34" max="34" width="40.42578125" style="1" customWidth="1"/>
    <col min="35" max="35" width="21.42578125" style="1" customWidth="1"/>
    <col min="36" max="36" width="18.85546875" style="30" customWidth="1"/>
    <col min="37" max="38" width="16.5703125" style="30" customWidth="1"/>
    <col min="39" max="39" width="38.28515625" style="1" customWidth="1"/>
    <col min="40" max="40" width="21" style="1" customWidth="1"/>
    <col min="41" max="41" width="19.5703125" style="30" customWidth="1"/>
    <col min="42" max="42" width="16.5703125" style="30" customWidth="1"/>
    <col min="43" max="43" width="21.5703125" style="30" customWidth="1"/>
    <col min="44" max="44" width="40.7109375" style="1" customWidth="1"/>
    <col min="45" max="16384" width="10.85546875" style="1"/>
  </cols>
  <sheetData>
    <row r="1" spans="1:44" ht="70.5" customHeight="1" x14ac:dyDescent="0.25">
      <c r="A1" s="95" t="s">
        <v>0</v>
      </c>
      <c r="B1" s="96"/>
      <c r="C1" s="96"/>
      <c r="D1" s="96"/>
      <c r="E1" s="96"/>
      <c r="F1" s="96"/>
      <c r="G1" s="96"/>
      <c r="H1" s="96"/>
      <c r="I1" s="96"/>
      <c r="J1" s="96"/>
      <c r="K1" s="97" t="s">
        <v>1</v>
      </c>
      <c r="L1" s="97"/>
      <c r="M1" s="97"/>
      <c r="N1" s="97"/>
      <c r="O1" s="97"/>
    </row>
    <row r="2" spans="1:44" s="9" customFormat="1" ht="23.45" customHeight="1" x14ac:dyDescent="0.25">
      <c r="A2" s="105" t="s">
        <v>2</v>
      </c>
      <c r="B2" s="106"/>
      <c r="C2" s="106"/>
      <c r="D2" s="106"/>
      <c r="E2" s="106"/>
      <c r="F2" s="106"/>
      <c r="G2" s="106"/>
      <c r="H2" s="106"/>
      <c r="I2" s="106"/>
      <c r="J2" s="106"/>
      <c r="K2" s="28"/>
      <c r="L2" s="28"/>
      <c r="M2" s="28"/>
      <c r="N2" s="28"/>
      <c r="O2" s="28"/>
      <c r="U2" s="31"/>
      <c r="V2" s="31"/>
      <c r="W2" s="31"/>
      <c r="Z2" s="31"/>
      <c r="AA2" s="31"/>
      <c r="AB2" s="31"/>
      <c r="AJ2" s="31"/>
      <c r="AK2" s="31"/>
      <c r="AL2" s="31"/>
      <c r="AO2" s="31"/>
      <c r="AP2" s="31"/>
      <c r="AQ2" s="31"/>
    </row>
    <row r="3" spans="1:44" x14ac:dyDescent="0.25">
      <c r="D3" s="11"/>
    </row>
    <row r="4" spans="1:44" ht="29.1" customHeight="1" x14ac:dyDescent="0.25">
      <c r="A4" s="88" t="s">
        <v>3</v>
      </c>
      <c r="B4" s="89"/>
      <c r="C4" s="90"/>
      <c r="D4" s="98" t="s">
        <v>4</v>
      </c>
      <c r="E4" s="94" t="s">
        <v>5</v>
      </c>
      <c r="F4" s="94"/>
      <c r="G4" s="94"/>
      <c r="H4" s="94"/>
      <c r="I4" s="94"/>
      <c r="J4" s="94"/>
    </row>
    <row r="5" spans="1:44" x14ac:dyDescent="0.25">
      <c r="A5" s="102"/>
      <c r="B5" s="103"/>
      <c r="C5" s="104"/>
      <c r="D5" s="99"/>
      <c r="E5" s="2" t="s">
        <v>6</v>
      </c>
      <c r="F5" s="29" t="s">
        <v>7</v>
      </c>
      <c r="G5" s="112" t="s">
        <v>8</v>
      </c>
      <c r="H5" s="112"/>
      <c r="I5" s="112"/>
      <c r="J5" s="112"/>
    </row>
    <row r="6" spans="1:44" x14ac:dyDescent="0.25">
      <c r="A6" s="102"/>
      <c r="B6" s="103"/>
      <c r="C6" s="104"/>
      <c r="D6" s="99"/>
      <c r="E6" s="15">
        <v>1</v>
      </c>
      <c r="F6" s="15" t="s">
        <v>9</v>
      </c>
      <c r="G6" s="107" t="s">
        <v>10</v>
      </c>
      <c r="H6" s="107"/>
      <c r="I6" s="107"/>
      <c r="J6" s="107"/>
    </row>
    <row r="7" spans="1:44" ht="93" customHeight="1" x14ac:dyDescent="0.25">
      <c r="A7" s="102"/>
      <c r="B7" s="103"/>
      <c r="C7" s="104"/>
      <c r="D7" s="99"/>
      <c r="E7" s="15">
        <v>2</v>
      </c>
      <c r="F7" s="15" t="s">
        <v>11</v>
      </c>
      <c r="G7" s="107" t="s">
        <v>12</v>
      </c>
      <c r="H7" s="107"/>
      <c r="I7" s="107"/>
      <c r="J7" s="107"/>
    </row>
    <row r="8" spans="1:44" ht="62.25" customHeight="1" x14ac:dyDescent="0.25">
      <c r="A8" s="91"/>
      <c r="B8" s="92"/>
      <c r="C8" s="93"/>
      <c r="D8" s="100"/>
      <c r="E8" s="15">
        <v>3</v>
      </c>
      <c r="F8" s="15" t="s">
        <v>13</v>
      </c>
      <c r="G8" s="107" t="s">
        <v>14</v>
      </c>
      <c r="H8" s="107"/>
      <c r="I8" s="107"/>
      <c r="J8" s="107"/>
    </row>
    <row r="9" spans="1:44" ht="62.25" customHeight="1" x14ac:dyDescent="0.25">
      <c r="A9" s="31"/>
      <c r="B9" s="31"/>
      <c r="C9" s="31"/>
      <c r="D9" s="31"/>
      <c r="E9" s="15">
        <v>4</v>
      </c>
      <c r="F9" s="15" t="s">
        <v>15</v>
      </c>
      <c r="G9" s="107" t="s">
        <v>16</v>
      </c>
      <c r="H9" s="107"/>
      <c r="I9" s="107"/>
      <c r="J9" s="107"/>
    </row>
    <row r="10" spans="1:44" ht="55.5" customHeight="1" x14ac:dyDescent="0.25">
      <c r="A10" s="31"/>
      <c r="B10" s="31"/>
      <c r="C10" s="31"/>
      <c r="D10" s="31"/>
      <c r="E10" s="15">
        <v>5</v>
      </c>
      <c r="F10" s="15" t="s">
        <v>17</v>
      </c>
      <c r="G10" s="107" t="s">
        <v>18</v>
      </c>
      <c r="H10" s="107"/>
      <c r="I10" s="107"/>
      <c r="J10" s="107"/>
    </row>
    <row r="11" spans="1:44" ht="57.75" customHeight="1" x14ac:dyDescent="0.25">
      <c r="A11" s="31"/>
      <c r="B11" s="31"/>
      <c r="C11" s="31"/>
      <c r="D11" s="31"/>
      <c r="E11" s="15">
        <v>6</v>
      </c>
      <c r="F11" s="15" t="s">
        <v>19</v>
      </c>
      <c r="G11" s="107" t="s">
        <v>20</v>
      </c>
      <c r="H11" s="107"/>
      <c r="I11" s="107"/>
      <c r="J11" s="107"/>
    </row>
    <row r="12" spans="1:44" ht="57.75" customHeight="1" x14ac:dyDescent="0.25">
      <c r="A12" s="31"/>
      <c r="B12" s="31"/>
      <c r="C12" s="31"/>
      <c r="D12" s="31"/>
      <c r="E12" s="15">
        <v>7</v>
      </c>
      <c r="F12" s="15" t="s">
        <v>163</v>
      </c>
      <c r="G12" s="107" t="s">
        <v>173</v>
      </c>
      <c r="H12" s="107"/>
      <c r="I12" s="107"/>
      <c r="J12" s="107"/>
    </row>
    <row r="14" spans="1:44" s="9" customFormat="1" ht="22.5" customHeight="1" x14ac:dyDescent="0.25">
      <c r="A14" s="94" t="s">
        <v>21</v>
      </c>
      <c r="B14" s="94"/>
      <c r="C14" s="88" t="s">
        <v>22</v>
      </c>
      <c r="D14" s="89"/>
      <c r="E14" s="90"/>
      <c r="F14" s="101" t="s">
        <v>23</v>
      </c>
      <c r="G14" s="101"/>
      <c r="H14" s="101"/>
      <c r="I14" s="101"/>
      <c r="J14" s="101"/>
      <c r="K14" s="101"/>
      <c r="L14" s="101"/>
      <c r="M14" s="101"/>
      <c r="N14" s="101"/>
      <c r="O14" s="101"/>
      <c r="P14" s="101"/>
      <c r="Q14" s="88" t="s">
        <v>24</v>
      </c>
      <c r="R14" s="89"/>
      <c r="S14" s="89"/>
      <c r="T14" s="90"/>
      <c r="U14" s="111" t="s">
        <v>25</v>
      </c>
      <c r="V14" s="111"/>
      <c r="W14" s="111"/>
      <c r="X14" s="111"/>
      <c r="Y14" s="111"/>
      <c r="Z14" s="113" t="s">
        <v>25</v>
      </c>
      <c r="AA14" s="113"/>
      <c r="AB14" s="113"/>
      <c r="AC14" s="113"/>
      <c r="AD14" s="113"/>
      <c r="AE14" s="114" t="s">
        <v>25</v>
      </c>
      <c r="AF14" s="114"/>
      <c r="AG14" s="114"/>
      <c r="AH14" s="114"/>
      <c r="AI14" s="114"/>
      <c r="AJ14" s="115" t="s">
        <v>25</v>
      </c>
      <c r="AK14" s="115"/>
      <c r="AL14" s="115"/>
      <c r="AM14" s="115"/>
      <c r="AN14" s="115"/>
      <c r="AO14" s="108" t="s">
        <v>26</v>
      </c>
      <c r="AP14" s="109"/>
      <c r="AQ14" s="109"/>
      <c r="AR14" s="110"/>
    </row>
    <row r="15" spans="1:44" s="9" customFormat="1" ht="14.45" customHeight="1" x14ac:dyDescent="0.25">
      <c r="A15" s="94"/>
      <c r="B15" s="94"/>
      <c r="C15" s="91"/>
      <c r="D15" s="92"/>
      <c r="E15" s="93"/>
      <c r="F15" s="101"/>
      <c r="G15" s="101"/>
      <c r="H15" s="101"/>
      <c r="I15" s="101"/>
      <c r="J15" s="101"/>
      <c r="K15" s="101"/>
      <c r="L15" s="101"/>
      <c r="M15" s="101"/>
      <c r="N15" s="101"/>
      <c r="O15" s="101"/>
      <c r="P15" s="101"/>
      <c r="Q15" s="91"/>
      <c r="R15" s="92"/>
      <c r="S15" s="92"/>
      <c r="T15" s="93"/>
      <c r="U15" s="111" t="s">
        <v>27</v>
      </c>
      <c r="V15" s="111"/>
      <c r="W15" s="111"/>
      <c r="X15" s="111"/>
      <c r="Y15" s="111"/>
      <c r="Z15" s="113" t="s">
        <v>28</v>
      </c>
      <c r="AA15" s="113"/>
      <c r="AB15" s="113"/>
      <c r="AC15" s="113"/>
      <c r="AD15" s="113"/>
      <c r="AE15" s="114" t="s">
        <v>29</v>
      </c>
      <c r="AF15" s="114"/>
      <c r="AG15" s="114"/>
      <c r="AH15" s="114"/>
      <c r="AI15" s="114"/>
      <c r="AJ15" s="115" t="s">
        <v>30</v>
      </c>
      <c r="AK15" s="115"/>
      <c r="AL15" s="115"/>
      <c r="AM15" s="115"/>
      <c r="AN15" s="115"/>
      <c r="AO15" s="108" t="s">
        <v>31</v>
      </c>
      <c r="AP15" s="109"/>
      <c r="AQ15" s="109"/>
      <c r="AR15" s="110"/>
    </row>
    <row r="16" spans="1:44" s="9" customFormat="1" ht="60" x14ac:dyDescent="0.25">
      <c r="A16" s="3" t="s">
        <v>32</v>
      </c>
      <c r="B16" s="3" t="s">
        <v>33</v>
      </c>
      <c r="C16" s="3" t="s">
        <v>34</v>
      </c>
      <c r="D16" s="3" t="s">
        <v>35</v>
      </c>
      <c r="E16" s="3" t="s">
        <v>36</v>
      </c>
      <c r="F16" s="10" t="s">
        <v>37</v>
      </c>
      <c r="G16" s="10" t="s">
        <v>38</v>
      </c>
      <c r="H16" s="10" t="s">
        <v>39</v>
      </c>
      <c r="I16" s="10" t="s">
        <v>40</v>
      </c>
      <c r="J16" s="10" t="s">
        <v>41</v>
      </c>
      <c r="K16" s="10" t="s">
        <v>42</v>
      </c>
      <c r="L16" s="10" t="s">
        <v>43</v>
      </c>
      <c r="M16" s="10" t="s">
        <v>44</v>
      </c>
      <c r="N16" s="10" t="s">
        <v>45</v>
      </c>
      <c r="O16" s="10" t="s">
        <v>46</v>
      </c>
      <c r="P16" s="10" t="s">
        <v>47</v>
      </c>
      <c r="Q16" s="3" t="s">
        <v>48</v>
      </c>
      <c r="R16" s="3" t="s">
        <v>49</v>
      </c>
      <c r="S16" s="3" t="s">
        <v>50</v>
      </c>
      <c r="T16" s="3" t="s">
        <v>51</v>
      </c>
      <c r="U16" s="4" t="s">
        <v>52</v>
      </c>
      <c r="V16" s="4" t="s">
        <v>53</v>
      </c>
      <c r="W16" s="4" t="s">
        <v>54</v>
      </c>
      <c r="X16" s="4" t="s">
        <v>55</v>
      </c>
      <c r="Y16" s="4" t="s">
        <v>56</v>
      </c>
      <c r="Z16" s="5" t="s">
        <v>52</v>
      </c>
      <c r="AA16" s="5" t="s">
        <v>53</v>
      </c>
      <c r="AB16" s="5" t="s">
        <v>54</v>
      </c>
      <c r="AC16" s="5" t="s">
        <v>55</v>
      </c>
      <c r="AD16" s="5" t="s">
        <v>56</v>
      </c>
      <c r="AE16" s="6" t="s">
        <v>52</v>
      </c>
      <c r="AF16" s="6" t="s">
        <v>53</v>
      </c>
      <c r="AG16" s="6" t="s">
        <v>54</v>
      </c>
      <c r="AH16" s="6" t="s">
        <v>55</v>
      </c>
      <c r="AI16" s="6" t="s">
        <v>56</v>
      </c>
      <c r="AJ16" s="7" t="s">
        <v>52</v>
      </c>
      <c r="AK16" s="7" t="s">
        <v>53</v>
      </c>
      <c r="AL16" s="7" t="s">
        <v>54</v>
      </c>
      <c r="AM16" s="32" t="s">
        <v>55</v>
      </c>
      <c r="AN16" s="7" t="s">
        <v>56</v>
      </c>
      <c r="AO16" s="8" t="s">
        <v>52</v>
      </c>
      <c r="AP16" s="8" t="s">
        <v>53</v>
      </c>
      <c r="AQ16" s="8" t="s">
        <v>54</v>
      </c>
      <c r="AR16" s="8" t="s">
        <v>57</v>
      </c>
    </row>
    <row r="17" spans="1:44" s="49" customFormat="1" ht="225" x14ac:dyDescent="0.25">
      <c r="A17" s="34">
        <v>7</v>
      </c>
      <c r="B17" s="34" t="s">
        <v>58</v>
      </c>
      <c r="C17" s="15">
        <v>1</v>
      </c>
      <c r="D17" s="35" t="s">
        <v>59</v>
      </c>
      <c r="E17" s="34" t="s">
        <v>60</v>
      </c>
      <c r="F17" s="35" t="s">
        <v>61</v>
      </c>
      <c r="G17" s="35" t="s">
        <v>62</v>
      </c>
      <c r="H17" s="36">
        <v>12</v>
      </c>
      <c r="I17" s="34" t="s">
        <v>63</v>
      </c>
      <c r="J17" s="35" t="s">
        <v>64</v>
      </c>
      <c r="K17" s="37">
        <v>2</v>
      </c>
      <c r="L17" s="37">
        <v>2</v>
      </c>
      <c r="M17" s="37">
        <v>2</v>
      </c>
      <c r="N17" s="37">
        <v>2</v>
      </c>
      <c r="O17" s="38">
        <f>SUM(K17:N17)</f>
        <v>8</v>
      </c>
      <c r="P17" s="34" t="s">
        <v>65</v>
      </c>
      <c r="Q17" s="35" t="s">
        <v>61</v>
      </c>
      <c r="R17" s="35" t="s">
        <v>66</v>
      </c>
      <c r="S17" s="35" t="s">
        <v>67</v>
      </c>
      <c r="T17" s="35" t="s">
        <v>68</v>
      </c>
      <c r="U17" s="39">
        <f>K17</f>
        <v>2</v>
      </c>
      <c r="V17" s="15">
        <v>2</v>
      </c>
      <c r="W17" s="40">
        <f>IF(V17/U17&gt;100%,100%,V17/U17)</f>
        <v>1</v>
      </c>
      <c r="X17" s="33" t="s">
        <v>69</v>
      </c>
      <c r="Y17" s="41" t="s">
        <v>70</v>
      </c>
      <c r="Z17" s="39">
        <f>L17</f>
        <v>2</v>
      </c>
      <c r="AA17" s="15">
        <v>2</v>
      </c>
      <c r="AB17" s="42">
        <f>IF(AA17/Z17&gt;100%,100%,AA17/Z17)</f>
        <v>1</v>
      </c>
      <c r="AC17" s="43" t="s">
        <v>71</v>
      </c>
      <c r="AD17" s="44" t="s">
        <v>72</v>
      </c>
      <c r="AE17" s="38">
        <f>M17</f>
        <v>2</v>
      </c>
      <c r="AF17" s="45">
        <v>2</v>
      </c>
      <c r="AG17" s="42">
        <f>IF(AF17/AE17&gt;100%,100%,AF17/AE17)</f>
        <v>1</v>
      </c>
      <c r="AH17" s="43" t="s">
        <v>73</v>
      </c>
      <c r="AI17" s="41" t="s">
        <v>70</v>
      </c>
      <c r="AJ17" s="39">
        <f>N17</f>
        <v>2</v>
      </c>
      <c r="AK17" s="15">
        <v>2</v>
      </c>
      <c r="AL17" s="46">
        <f>IF(AK17/AJ17&gt;100%,100%,AK17/AJ17)</f>
        <v>1</v>
      </c>
      <c r="AM17" s="47" t="s">
        <v>74</v>
      </c>
      <c r="AN17" s="48" t="s">
        <v>75</v>
      </c>
      <c r="AO17" s="39">
        <f>O17</f>
        <v>8</v>
      </c>
      <c r="AP17" s="16">
        <f>V17+AA17+AF17+AK17</f>
        <v>8</v>
      </c>
      <c r="AQ17" s="40">
        <f>IF(AP17/AO17&gt;100%,100%,AP17/AO17)</f>
        <v>1</v>
      </c>
      <c r="AR17" s="33" t="s">
        <v>76</v>
      </c>
    </row>
    <row r="18" spans="1:44" s="58" customFormat="1" ht="150" x14ac:dyDescent="0.25">
      <c r="A18" s="50">
        <v>7</v>
      </c>
      <c r="B18" s="50" t="s">
        <v>58</v>
      </c>
      <c r="C18" s="16">
        <v>2</v>
      </c>
      <c r="D18" s="35" t="s">
        <v>77</v>
      </c>
      <c r="E18" s="50" t="s">
        <v>60</v>
      </c>
      <c r="F18" s="35" t="s">
        <v>78</v>
      </c>
      <c r="G18" s="35" t="s">
        <v>79</v>
      </c>
      <c r="H18" s="50">
        <v>800</v>
      </c>
      <c r="I18" s="50" t="s">
        <v>63</v>
      </c>
      <c r="J18" s="35" t="s">
        <v>78</v>
      </c>
      <c r="K18" s="51">
        <v>150</v>
      </c>
      <c r="L18" s="51">
        <v>223</v>
      </c>
      <c r="M18" s="51">
        <v>223</v>
      </c>
      <c r="N18" s="51">
        <v>224</v>
      </c>
      <c r="O18" s="52">
        <f>SUM(K18:N18)</f>
        <v>820</v>
      </c>
      <c r="P18" s="50" t="s">
        <v>65</v>
      </c>
      <c r="Q18" s="35" t="s">
        <v>80</v>
      </c>
      <c r="R18" s="35" t="s">
        <v>81</v>
      </c>
      <c r="S18" s="35" t="s">
        <v>67</v>
      </c>
      <c r="T18" s="35" t="s">
        <v>82</v>
      </c>
      <c r="U18" s="53">
        <f t="shared" ref="U18:U20" si="0">K18</f>
        <v>150</v>
      </c>
      <c r="V18" s="16">
        <v>600</v>
      </c>
      <c r="W18" s="54">
        <f t="shared" ref="W18:W20" si="1">IF(V18/U18&gt;100%,100%,V18/U18)</f>
        <v>1</v>
      </c>
      <c r="X18" s="55" t="s">
        <v>83</v>
      </c>
      <c r="Y18" s="55" t="s">
        <v>84</v>
      </c>
      <c r="Z18" s="53">
        <v>111</v>
      </c>
      <c r="AA18" s="16">
        <v>111</v>
      </c>
      <c r="AB18" s="56">
        <f t="shared" ref="AB18:AB20" si="2">IF(AA18/Z18&gt;100%,100%,AA18/Z18)</f>
        <v>1</v>
      </c>
      <c r="AC18" s="55" t="s">
        <v>85</v>
      </c>
      <c r="AD18" s="55" t="s">
        <v>84</v>
      </c>
      <c r="AE18" s="52">
        <f>M18</f>
        <v>223</v>
      </c>
      <c r="AF18" s="57">
        <v>695</v>
      </c>
      <c r="AG18" s="56">
        <f t="shared" ref="AG18:AG20" si="3">IF(AF18/AE18&gt;100%,100%,AF18/AE18)</f>
        <v>1</v>
      </c>
      <c r="AH18" s="55" t="s">
        <v>86</v>
      </c>
      <c r="AI18" s="55" t="s">
        <v>84</v>
      </c>
      <c r="AJ18" s="53">
        <v>213</v>
      </c>
      <c r="AK18" s="16">
        <v>226</v>
      </c>
      <c r="AL18" s="56">
        <f t="shared" ref="AL18:AL20" si="4">IF(AK18/AJ18&gt;100%,100%,AK18/AJ18)</f>
        <v>1</v>
      </c>
      <c r="AM18" s="55" t="s">
        <v>87</v>
      </c>
      <c r="AN18" s="55" t="s">
        <v>84</v>
      </c>
      <c r="AO18" s="53">
        <f t="shared" ref="AO18:AO20" si="5">O18</f>
        <v>820</v>
      </c>
      <c r="AP18" s="16">
        <f>V18+AA18+AF18+AK18</f>
        <v>1632</v>
      </c>
      <c r="AQ18" s="54">
        <f t="shared" ref="AQ18:AQ20" si="6">IF(AP18/AO18&gt;100%,100%,AP18/AO18)</f>
        <v>1</v>
      </c>
      <c r="AR18" s="55" t="s">
        <v>164</v>
      </c>
    </row>
    <row r="19" spans="1:44" s="49" customFormat="1" ht="105" x14ac:dyDescent="0.25">
      <c r="A19" s="34">
        <v>7</v>
      </c>
      <c r="B19" s="34" t="s">
        <v>58</v>
      </c>
      <c r="C19" s="15">
        <v>3</v>
      </c>
      <c r="D19" s="35" t="s">
        <v>88</v>
      </c>
      <c r="E19" s="34" t="s">
        <v>60</v>
      </c>
      <c r="F19" s="35" t="s">
        <v>89</v>
      </c>
      <c r="G19" s="35" t="s">
        <v>90</v>
      </c>
      <c r="H19" s="34">
        <v>10</v>
      </c>
      <c r="I19" s="34" t="s">
        <v>63</v>
      </c>
      <c r="J19" s="35" t="s">
        <v>91</v>
      </c>
      <c r="K19" s="36">
        <v>1</v>
      </c>
      <c r="L19" s="36">
        <v>2</v>
      </c>
      <c r="M19" s="36">
        <v>2</v>
      </c>
      <c r="N19" s="36">
        <v>1</v>
      </c>
      <c r="O19" s="38">
        <f>SUM(K19:N19)</f>
        <v>6</v>
      </c>
      <c r="P19" s="34" t="s">
        <v>65</v>
      </c>
      <c r="Q19" s="35" t="s">
        <v>92</v>
      </c>
      <c r="R19" s="35" t="s">
        <v>93</v>
      </c>
      <c r="S19" s="35" t="s">
        <v>67</v>
      </c>
      <c r="T19" s="35" t="s">
        <v>94</v>
      </c>
      <c r="U19" s="39">
        <f t="shared" si="0"/>
        <v>1</v>
      </c>
      <c r="V19" s="15">
        <v>1</v>
      </c>
      <c r="W19" s="40">
        <f t="shared" si="1"/>
        <v>1</v>
      </c>
      <c r="X19" s="33" t="s">
        <v>95</v>
      </c>
      <c r="Y19" s="33" t="s">
        <v>96</v>
      </c>
      <c r="Z19" s="39">
        <f>L19</f>
        <v>2</v>
      </c>
      <c r="AA19" s="15">
        <v>2</v>
      </c>
      <c r="AB19" s="42">
        <f t="shared" si="2"/>
        <v>1</v>
      </c>
      <c r="AC19" s="34" t="s">
        <v>97</v>
      </c>
      <c r="AD19" s="34" t="s">
        <v>98</v>
      </c>
      <c r="AE19" s="52">
        <f>M19</f>
        <v>2</v>
      </c>
      <c r="AF19" s="45">
        <v>3</v>
      </c>
      <c r="AG19" s="42">
        <f t="shared" si="3"/>
        <v>1</v>
      </c>
      <c r="AH19" s="34" t="s">
        <v>99</v>
      </c>
      <c r="AI19" s="34" t="s">
        <v>98</v>
      </c>
      <c r="AJ19" s="39">
        <v>2</v>
      </c>
      <c r="AK19" s="15">
        <v>2</v>
      </c>
      <c r="AL19" s="42">
        <f t="shared" si="4"/>
        <v>1</v>
      </c>
      <c r="AM19" s="34" t="s">
        <v>100</v>
      </c>
      <c r="AN19" s="34" t="s">
        <v>98</v>
      </c>
      <c r="AO19" s="39">
        <v>6</v>
      </c>
      <c r="AP19" s="16">
        <f>V19+AA19+AF19+AK19</f>
        <v>8</v>
      </c>
      <c r="AQ19" s="40">
        <f t="shared" si="6"/>
        <v>1</v>
      </c>
      <c r="AR19" s="33" t="s">
        <v>101</v>
      </c>
    </row>
    <row r="20" spans="1:44" s="49" customFormat="1" ht="105" x14ac:dyDescent="0.25">
      <c r="A20" s="34">
        <v>7</v>
      </c>
      <c r="B20" s="34" t="s">
        <v>58</v>
      </c>
      <c r="C20" s="15">
        <v>4</v>
      </c>
      <c r="D20" s="35" t="s">
        <v>102</v>
      </c>
      <c r="E20" s="34" t="s">
        <v>60</v>
      </c>
      <c r="F20" s="35" t="s">
        <v>103</v>
      </c>
      <c r="G20" s="35" t="s">
        <v>104</v>
      </c>
      <c r="H20" s="36">
        <v>800</v>
      </c>
      <c r="I20" s="34" t="s">
        <v>63</v>
      </c>
      <c r="J20" s="35" t="s">
        <v>105</v>
      </c>
      <c r="K20" s="36">
        <v>150</v>
      </c>
      <c r="L20" s="36">
        <v>223</v>
      </c>
      <c r="M20" s="36">
        <v>223</v>
      </c>
      <c r="N20" s="36">
        <v>224</v>
      </c>
      <c r="O20" s="38">
        <f>SUM(K20:N20)</f>
        <v>820</v>
      </c>
      <c r="P20" s="34" t="s">
        <v>65</v>
      </c>
      <c r="Q20" s="35" t="s">
        <v>106</v>
      </c>
      <c r="R20" s="35" t="s">
        <v>81</v>
      </c>
      <c r="S20" s="35" t="s">
        <v>67</v>
      </c>
      <c r="T20" s="35" t="s">
        <v>82</v>
      </c>
      <c r="U20" s="39">
        <f t="shared" si="0"/>
        <v>150</v>
      </c>
      <c r="V20" s="15">
        <v>534</v>
      </c>
      <c r="W20" s="40">
        <f t="shared" si="1"/>
        <v>1</v>
      </c>
      <c r="X20" s="33" t="s">
        <v>107</v>
      </c>
      <c r="Y20" s="33" t="s">
        <v>108</v>
      </c>
      <c r="Z20" s="39">
        <f t="shared" ref="Z20" si="7">L20</f>
        <v>223</v>
      </c>
      <c r="AA20" s="15">
        <v>432</v>
      </c>
      <c r="AB20" s="42">
        <f t="shared" si="2"/>
        <v>1</v>
      </c>
      <c r="AC20" s="33" t="s">
        <v>109</v>
      </c>
      <c r="AD20" s="55" t="s">
        <v>110</v>
      </c>
      <c r="AE20" s="52">
        <f>M20</f>
        <v>223</v>
      </c>
      <c r="AF20" s="45">
        <v>333</v>
      </c>
      <c r="AG20" s="42">
        <f t="shared" si="3"/>
        <v>1</v>
      </c>
      <c r="AH20" s="33" t="s">
        <v>111</v>
      </c>
      <c r="AI20" s="55" t="s">
        <v>110</v>
      </c>
      <c r="AJ20" s="39">
        <v>442</v>
      </c>
      <c r="AK20" s="15">
        <v>442</v>
      </c>
      <c r="AL20" s="42">
        <f t="shared" si="4"/>
        <v>1</v>
      </c>
      <c r="AM20" s="33" t="s">
        <v>112</v>
      </c>
      <c r="AN20" s="55" t="s">
        <v>110</v>
      </c>
      <c r="AO20" s="39">
        <f t="shared" si="5"/>
        <v>820</v>
      </c>
      <c r="AP20" s="16">
        <f>V20+AA20+AF20+AK20</f>
        <v>1741</v>
      </c>
      <c r="AQ20" s="40">
        <f t="shared" si="6"/>
        <v>1</v>
      </c>
      <c r="AR20" s="33" t="s">
        <v>165</v>
      </c>
    </row>
    <row r="21" spans="1:44" s="64" customFormat="1" ht="15.75" x14ac:dyDescent="0.25">
      <c r="A21" s="59"/>
      <c r="B21" s="59"/>
      <c r="C21" s="59"/>
      <c r="D21" s="60" t="s">
        <v>113</v>
      </c>
      <c r="E21" s="59"/>
      <c r="F21" s="59"/>
      <c r="G21" s="59"/>
      <c r="H21" s="59"/>
      <c r="I21" s="59"/>
      <c r="J21" s="59"/>
      <c r="K21" s="61"/>
      <c r="L21" s="61"/>
      <c r="M21" s="61"/>
      <c r="N21" s="61"/>
      <c r="O21" s="61"/>
      <c r="P21" s="59"/>
      <c r="Q21" s="59"/>
      <c r="R21" s="59"/>
      <c r="S21" s="59"/>
      <c r="T21" s="59"/>
      <c r="U21" s="62"/>
      <c r="V21" s="62"/>
      <c r="W21" s="63">
        <f>AVERAGE(W17:W20)*80%</f>
        <v>0.8</v>
      </c>
      <c r="X21" s="59"/>
      <c r="Y21" s="59"/>
      <c r="Z21" s="62"/>
      <c r="AA21" s="62"/>
      <c r="AB21" s="63">
        <f>AVERAGE(AB17:AB20)*80%</f>
        <v>0.8</v>
      </c>
      <c r="AC21" s="59"/>
      <c r="AD21" s="59"/>
      <c r="AE21" s="61"/>
      <c r="AF21" s="61"/>
      <c r="AG21" s="63">
        <f>AVERAGE(AG17:AG20)</f>
        <v>1</v>
      </c>
      <c r="AH21" s="59"/>
      <c r="AI21" s="59"/>
      <c r="AJ21" s="62"/>
      <c r="AK21" s="62"/>
      <c r="AL21" s="63">
        <f>AVERAGE(AL17:AL20)*80%</f>
        <v>0.8</v>
      </c>
      <c r="AM21" s="59"/>
      <c r="AN21" s="59"/>
      <c r="AO21" s="62"/>
      <c r="AP21" s="62"/>
      <c r="AQ21" s="63">
        <f>AVERAGE(AQ17:AQ20)*80%</f>
        <v>0.8</v>
      </c>
      <c r="AR21" s="59"/>
    </row>
    <row r="22" spans="1:44" s="74" customFormat="1" ht="249.75" customHeight="1" x14ac:dyDescent="0.25">
      <c r="A22" s="17">
        <v>7</v>
      </c>
      <c r="B22" s="18" t="s">
        <v>58</v>
      </c>
      <c r="C22" s="17" t="s">
        <v>114</v>
      </c>
      <c r="D22" s="18" t="s">
        <v>115</v>
      </c>
      <c r="E22" s="18" t="s">
        <v>116</v>
      </c>
      <c r="F22" s="18" t="s">
        <v>117</v>
      </c>
      <c r="G22" s="18" t="s">
        <v>118</v>
      </c>
      <c r="H22" s="27">
        <v>0.8</v>
      </c>
      <c r="I22" s="18" t="s">
        <v>119</v>
      </c>
      <c r="J22" s="19" t="s">
        <v>120</v>
      </c>
      <c r="K22" s="20" t="s">
        <v>121</v>
      </c>
      <c r="L22" s="20">
        <v>0.8</v>
      </c>
      <c r="M22" s="20" t="s">
        <v>121</v>
      </c>
      <c r="N22" s="20">
        <v>0.8</v>
      </c>
      <c r="O22" s="20">
        <f>AVERAGE(L22,N22)</f>
        <v>0.8</v>
      </c>
      <c r="P22" s="21" t="s">
        <v>65</v>
      </c>
      <c r="Q22" s="18" t="s">
        <v>122</v>
      </c>
      <c r="R22" s="18" t="s">
        <v>122</v>
      </c>
      <c r="S22" s="18" t="s">
        <v>123</v>
      </c>
      <c r="T22" s="22" t="s">
        <v>124</v>
      </c>
      <c r="U22" s="65" t="str">
        <f>K22</f>
        <v>No programada</v>
      </c>
      <c r="V22" s="66" t="s">
        <v>121</v>
      </c>
      <c r="W22" s="66" t="s">
        <v>121</v>
      </c>
      <c r="X22" s="67" t="s">
        <v>125</v>
      </c>
      <c r="Y22" s="66" t="s">
        <v>121</v>
      </c>
      <c r="Z22" s="68">
        <f>L22</f>
        <v>0.8</v>
      </c>
      <c r="AA22" s="69">
        <v>0.71</v>
      </c>
      <c r="AB22" s="68">
        <f t="shared" ref="AB22:AB23" si="8">IF(AA22/Z22&gt;100%,100%,AA22/Z22)</f>
        <v>0.88749999999999996</v>
      </c>
      <c r="AC22" s="70" t="s">
        <v>126</v>
      </c>
      <c r="AD22" s="70" t="s">
        <v>127</v>
      </c>
      <c r="AE22" s="71" t="str">
        <f>M22</f>
        <v>No programada</v>
      </c>
      <c r="AF22" s="70" t="s">
        <v>121</v>
      </c>
      <c r="AG22" s="68" t="s">
        <v>121</v>
      </c>
      <c r="AH22" s="70" t="s">
        <v>121</v>
      </c>
      <c r="AI22" s="70" t="s">
        <v>121</v>
      </c>
      <c r="AJ22" s="68">
        <f>N22</f>
        <v>0.8</v>
      </c>
      <c r="AK22" s="72">
        <v>0.75</v>
      </c>
      <c r="AL22" s="73">
        <f t="shared" ref="AL22:AL24" si="9">IF(AK22/AJ22&gt;100%,100%,AK22/AJ22)</f>
        <v>0.9375</v>
      </c>
      <c r="AM22" s="70" t="s">
        <v>166</v>
      </c>
      <c r="AN22" s="70" t="s">
        <v>167</v>
      </c>
      <c r="AO22" s="68">
        <f t="shared" ref="AO22:AO23" si="10">O22</f>
        <v>0.8</v>
      </c>
      <c r="AP22" s="73">
        <f>AVERAGE(AA22,AK22)</f>
        <v>0.73</v>
      </c>
      <c r="AQ22" s="73">
        <f t="shared" ref="AQ22:AQ24" si="11">IF(AP22/AO22&gt;100%,100%,AP22/AO22)</f>
        <v>0.91249999999999998</v>
      </c>
      <c r="AR22" s="70" t="s">
        <v>166</v>
      </c>
    </row>
    <row r="23" spans="1:44" s="74" customFormat="1" ht="105" x14ac:dyDescent="0.25">
      <c r="A23" s="23">
        <v>7</v>
      </c>
      <c r="B23" s="21" t="s">
        <v>58</v>
      </c>
      <c r="C23" s="23" t="s">
        <v>128</v>
      </c>
      <c r="D23" s="21" t="s">
        <v>129</v>
      </c>
      <c r="E23" s="21" t="s">
        <v>116</v>
      </c>
      <c r="F23" s="21" t="s">
        <v>130</v>
      </c>
      <c r="G23" s="21" t="s">
        <v>131</v>
      </c>
      <c r="H23" s="27">
        <v>1</v>
      </c>
      <c r="I23" s="21" t="s">
        <v>63</v>
      </c>
      <c r="J23" s="24" t="s">
        <v>132</v>
      </c>
      <c r="K23" s="25">
        <v>0</v>
      </c>
      <c r="L23" s="25">
        <v>0.25</v>
      </c>
      <c r="M23" s="25">
        <v>0</v>
      </c>
      <c r="N23" s="25">
        <v>0.75</v>
      </c>
      <c r="O23" s="25">
        <f>SUM(K23:N23)</f>
        <v>1</v>
      </c>
      <c r="P23" s="21" t="s">
        <v>65</v>
      </c>
      <c r="Q23" s="21" t="s">
        <v>133</v>
      </c>
      <c r="R23" s="21" t="s">
        <v>133</v>
      </c>
      <c r="S23" s="18" t="s">
        <v>123</v>
      </c>
      <c r="T23" s="26" t="s">
        <v>134</v>
      </c>
      <c r="U23" s="66" t="s">
        <v>121</v>
      </c>
      <c r="V23" s="66" t="s">
        <v>121</v>
      </c>
      <c r="W23" s="66" t="s">
        <v>121</v>
      </c>
      <c r="X23" s="67" t="s">
        <v>125</v>
      </c>
      <c r="Y23" s="66" t="s">
        <v>121</v>
      </c>
      <c r="Z23" s="68">
        <f t="shared" ref="Z23:Z24" si="12">L23</f>
        <v>0.25</v>
      </c>
      <c r="AA23" s="69">
        <v>0.25</v>
      </c>
      <c r="AB23" s="68">
        <f t="shared" si="8"/>
        <v>1</v>
      </c>
      <c r="AC23" s="70" t="s">
        <v>135</v>
      </c>
      <c r="AD23" s="70" t="s">
        <v>136</v>
      </c>
      <c r="AE23" s="70" t="s">
        <v>121</v>
      </c>
      <c r="AF23" s="68" t="s">
        <v>121</v>
      </c>
      <c r="AG23" s="70" t="s">
        <v>121</v>
      </c>
      <c r="AH23" s="70" t="s">
        <v>121</v>
      </c>
      <c r="AI23" s="70" t="s">
        <v>121</v>
      </c>
      <c r="AJ23" s="68">
        <f t="shared" ref="AJ23:AJ24" si="13">N23</f>
        <v>0.75</v>
      </c>
      <c r="AK23" s="69">
        <v>0.75</v>
      </c>
      <c r="AL23" s="68">
        <f t="shared" si="9"/>
        <v>1</v>
      </c>
      <c r="AM23" s="70" t="s">
        <v>168</v>
      </c>
      <c r="AN23" s="70" t="s">
        <v>169</v>
      </c>
      <c r="AO23" s="68">
        <f t="shared" si="10"/>
        <v>1</v>
      </c>
      <c r="AP23" s="68">
        <v>1</v>
      </c>
      <c r="AQ23" s="68">
        <f t="shared" si="11"/>
        <v>1</v>
      </c>
      <c r="AR23" s="70" t="s">
        <v>170</v>
      </c>
    </row>
    <row r="24" spans="1:44" s="74" customFormat="1" ht="120" x14ac:dyDescent="0.25">
      <c r="A24" s="23">
        <v>7</v>
      </c>
      <c r="B24" s="21" t="s">
        <v>58</v>
      </c>
      <c r="C24" s="23" t="s">
        <v>137</v>
      </c>
      <c r="D24" s="21" t="s">
        <v>138</v>
      </c>
      <c r="E24" s="21" t="s">
        <v>116</v>
      </c>
      <c r="F24" s="21" t="s">
        <v>139</v>
      </c>
      <c r="G24" s="21" t="s">
        <v>140</v>
      </c>
      <c r="H24" s="27">
        <v>1</v>
      </c>
      <c r="I24" s="21" t="s">
        <v>63</v>
      </c>
      <c r="J24" s="24" t="s">
        <v>141</v>
      </c>
      <c r="K24" s="25">
        <v>1</v>
      </c>
      <c r="L24" s="25" t="s">
        <v>121</v>
      </c>
      <c r="M24" s="25" t="s">
        <v>121</v>
      </c>
      <c r="N24" s="25">
        <v>1</v>
      </c>
      <c r="O24" s="25">
        <v>1</v>
      </c>
      <c r="P24" s="21" t="s">
        <v>65</v>
      </c>
      <c r="Q24" s="21" t="s">
        <v>142</v>
      </c>
      <c r="R24" s="21" t="s">
        <v>143</v>
      </c>
      <c r="S24" s="18" t="s">
        <v>123</v>
      </c>
      <c r="T24" s="26" t="s">
        <v>144</v>
      </c>
      <c r="U24" s="68">
        <f t="shared" ref="U24" si="14">K24</f>
        <v>1</v>
      </c>
      <c r="V24" s="68">
        <v>1</v>
      </c>
      <c r="W24" s="73">
        <f t="shared" ref="W24" si="15">IF(V24/U24&gt;100%,100%,V24/U24)</f>
        <v>1</v>
      </c>
      <c r="X24" s="67" t="s">
        <v>145</v>
      </c>
      <c r="Y24" s="70" t="s">
        <v>146</v>
      </c>
      <c r="Z24" s="68" t="str">
        <f t="shared" si="12"/>
        <v>No programada</v>
      </c>
      <c r="AA24" s="66" t="s">
        <v>121</v>
      </c>
      <c r="AB24" s="66" t="s">
        <v>121</v>
      </c>
      <c r="AC24" s="70" t="s">
        <v>147</v>
      </c>
      <c r="AD24" s="70" t="s">
        <v>121</v>
      </c>
      <c r="AE24" s="71" t="str">
        <f t="shared" ref="AE24" si="16">M24</f>
        <v>No programada</v>
      </c>
      <c r="AF24" s="70" t="s">
        <v>121</v>
      </c>
      <c r="AG24" s="68" t="s">
        <v>121</v>
      </c>
      <c r="AH24" s="70" t="s">
        <v>121</v>
      </c>
      <c r="AI24" s="70" t="s">
        <v>121</v>
      </c>
      <c r="AJ24" s="68">
        <f t="shared" si="13"/>
        <v>1</v>
      </c>
      <c r="AK24" s="69">
        <v>1</v>
      </c>
      <c r="AL24" s="68">
        <f t="shared" si="9"/>
        <v>1</v>
      </c>
      <c r="AM24" s="70" t="s">
        <v>171</v>
      </c>
      <c r="AN24" s="70" t="s">
        <v>172</v>
      </c>
      <c r="AO24" s="68">
        <v>1</v>
      </c>
      <c r="AP24" s="69">
        <v>1</v>
      </c>
      <c r="AQ24" s="68">
        <f t="shared" si="11"/>
        <v>1</v>
      </c>
      <c r="AR24" s="67" t="s">
        <v>145</v>
      </c>
    </row>
    <row r="25" spans="1:44" s="64" customFormat="1" ht="15.75" x14ac:dyDescent="0.25">
      <c r="A25" s="59"/>
      <c r="B25" s="59"/>
      <c r="C25" s="59"/>
      <c r="D25" s="75" t="s">
        <v>148</v>
      </c>
      <c r="E25" s="75"/>
      <c r="F25" s="75"/>
      <c r="G25" s="75"/>
      <c r="H25" s="75"/>
      <c r="I25" s="75"/>
      <c r="J25" s="75"/>
      <c r="K25" s="76"/>
      <c r="L25" s="76"/>
      <c r="M25" s="76"/>
      <c r="N25" s="76"/>
      <c r="O25" s="76"/>
      <c r="P25" s="75"/>
      <c r="Q25" s="59"/>
      <c r="R25" s="59"/>
      <c r="S25" s="59"/>
      <c r="T25" s="59"/>
      <c r="U25" s="77"/>
      <c r="V25" s="78"/>
      <c r="W25" s="63">
        <f>AVERAGE(W22:W24)*20%</f>
        <v>0.2</v>
      </c>
      <c r="X25" s="59"/>
      <c r="Y25" s="59"/>
      <c r="Z25" s="77"/>
      <c r="AA25" s="77"/>
      <c r="AB25" s="63">
        <f>AVERAGE(AB22:AB24)*20%</f>
        <v>0.18875</v>
      </c>
      <c r="AC25" s="59"/>
      <c r="AD25" s="59"/>
      <c r="AE25" s="76"/>
      <c r="AF25" s="76"/>
      <c r="AG25" s="79">
        <v>0</v>
      </c>
      <c r="AH25" s="59"/>
      <c r="AI25" s="59"/>
      <c r="AJ25" s="77"/>
      <c r="AK25" s="77"/>
      <c r="AL25" s="63">
        <f>AVERAGE(AL22:AL24)*20%</f>
        <v>0.19583333333333333</v>
      </c>
      <c r="AM25" s="59"/>
      <c r="AN25" s="59"/>
      <c r="AO25" s="77"/>
      <c r="AP25" s="77"/>
      <c r="AQ25" s="63">
        <f>AVERAGE(AQ22:AQ24)*20%</f>
        <v>0.19416666666666668</v>
      </c>
      <c r="AR25" s="59"/>
    </row>
    <row r="26" spans="1:44" s="87" customFormat="1" ht="18.75" x14ac:dyDescent="0.25">
      <c r="A26" s="80"/>
      <c r="B26" s="80"/>
      <c r="C26" s="80"/>
      <c r="D26" s="81" t="s">
        <v>149</v>
      </c>
      <c r="E26" s="80"/>
      <c r="F26" s="80"/>
      <c r="G26" s="80"/>
      <c r="H26" s="80"/>
      <c r="I26" s="80"/>
      <c r="J26" s="80"/>
      <c r="K26" s="82"/>
      <c r="L26" s="82"/>
      <c r="M26" s="82"/>
      <c r="N26" s="82"/>
      <c r="O26" s="82"/>
      <c r="P26" s="80"/>
      <c r="Q26" s="80"/>
      <c r="R26" s="80"/>
      <c r="S26" s="80"/>
      <c r="T26" s="80"/>
      <c r="U26" s="83"/>
      <c r="V26" s="84"/>
      <c r="W26" s="85">
        <f>W21+W25</f>
        <v>1</v>
      </c>
      <c r="X26" s="80"/>
      <c r="Y26" s="80"/>
      <c r="Z26" s="83"/>
      <c r="AA26" s="83"/>
      <c r="AB26" s="85">
        <f>AB21+AB25</f>
        <v>0.98875000000000002</v>
      </c>
      <c r="AC26" s="80"/>
      <c r="AD26" s="80"/>
      <c r="AE26" s="82"/>
      <c r="AF26" s="82"/>
      <c r="AG26" s="86">
        <f>AG21+AG25</f>
        <v>1</v>
      </c>
      <c r="AH26" s="80"/>
      <c r="AI26" s="80"/>
      <c r="AJ26" s="83"/>
      <c r="AK26" s="83"/>
      <c r="AL26" s="85">
        <f>AL21+AL25</f>
        <v>0.99583333333333335</v>
      </c>
      <c r="AM26" s="80"/>
      <c r="AN26" s="80"/>
      <c r="AO26" s="83"/>
      <c r="AP26" s="83"/>
      <c r="AQ26" s="85">
        <f>AQ21+AQ25</f>
        <v>0.99416666666666675</v>
      </c>
      <c r="AR26" s="80"/>
    </row>
  </sheetData>
  <mergeCells count="28">
    <mergeCell ref="AO14:AR14"/>
    <mergeCell ref="AO15:AR15"/>
    <mergeCell ref="U14:Y14"/>
    <mergeCell ref="E4:J4"/>
    <mergeCell ref="G5:J5"/>
    <mergeCell ref="G6:J6"/>
    <mergeCell ref="G7:J7"/>
    <mergeCell ref="G8:J8"/>
    <mergeCell ref="U15:Y15"/>
    <mergeCell ref="Z15:AD15"/>
    <mergeCell ref="AE15:AI15"/>
    <mergeCell ref="AJ15:AN15"/>
    <mergeCell ref="AJ14:AN14"/>
    <mergeCell ref="AE14:AI14"/>
    <mergeCell ref="Z14:AD14"/>
    <mergeCell ref="Q14:T15"/>
    <mergeCell ref="C14:E15"/>
    <mergeCell ref="A14:B15"/>
    <mergeCell ref="A1:J1"/>
    <mergeCell ref="K1:O1"/>
    <mergeCell ref="D4:D8"/>
    <mergeCell ref="F14:P15"/>
    <mergeCell ref="A4:C8"/>
    <mergeCell ref="A2:J2"/>
    <mergeCell ref="G9:J9"/>
    <mergeCell ref="G10:J10"/>
    <mergeCell ref="G11:J11"/>
    <mergeCell ref="G12:J12"/>
  </mergeCells>
  <pageMargins left="0.7" right="0.7" top="0.75" bottom="0.75" header="0.3" footer="0.3"/>
  <pageSetup paperSize="9" scale="43" orientation="portrait" r:id="rId1"/>
  <colBreaks count="1" manualBreakCount="1">
    <brk id="11" max="1048575" man="1"/>
  </col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Hoja1!$B$2:$B$8</xm:f>
          </x14:formula1>
          <xm:sqref>B17:B20</xm:sqref>
        </x14:dataValidation>
        <x14:dataValidation type="list" allowBlank="1" showInputMessage="1" showErrorMessage="1" error="Escriba un texto " promptTitle="Cualquier contenido" xr:uid="{00000000-0002-0000-0000-000001000000}">
          <x14:formula1>
            <xm:f>Hoja1!$C$2:$C$5</xm:f>
          </x14:formula1>
          <xm:sqref>E17:E20</xm:sqref>
        </x14:dataValidation>
        <x14:dataValidation type="list" allowBlank="1" showInputMessage="1" showErrorMessage="1" xr:uid="{00000000-0002-0000-0000-000002000000}">
          <x14:formula1>
            <xm:f>Hoja1!$D$2:$D$5</xm:f>
          </x14:formula1>
          <xm:sqref>I17:I20</xm:sqref>
        </x14:dataValidation>
        <x14:dataValidation type="list" allowBlank="1" showInputMessage="1" showErrorMessage="1" xr:uid="{00000000-0002-0000-0000-000003000000}">
          <x14:formula1>
            <xm:f>Hoja1!$E$2:$E$4</xm:f>
          </x14:formula1>
          <xm:sqref>P17:P20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selection activeCell="A2" sqref="A2"/>
    </sheetView>
  </sheetViews>
  <sheetFormatPr baseColWidth="10" defaultColWidth="11.42578125" defaultRowHeight="15" x14ac:dyDescent="0.25"/>
  <cols>
    <col min="1" max="1" width="6" bestFit="1" customWidth="1"/>
    <col min="2" max="2" width="27.5703125" customWidth="1"/>
    <col min="3" max="5" width="15.85546875" customWidth="1"/>
  </cols>
  <sheetData>
    <row r="1" spans="1:5" ht="45" x14ac:dyDescent="0.25">
      <c r="A1" s="13" t="s">
        <v>32</v>
      </c>
      <c r="B1" s="12" t="s">
        <v>150</v>
      </c>
      <c r="C1" s="12" t="s">
        <v>36</v>
      </c>
      <c r="D1" s="3" t="s">
        <v>40</v>
      </c>
      <c r="E1" s="10" t="s">
        <v>47</v>
      </c>
    </row>
    <row r="2" spans="1:5" x14ac:dyDescent="0.25">
      <c r="A2" s="14">
        <v>1</v>
      </c>
      <c r="B2" s="14" t="s">
        <v>151</v>
      </c>
      <c r="C2" s="14" t="s">
        <v>152</v>
      </c>
      <c r="D2" s="14" t="s">
        <v>63</v>
      </c>
      <c r="E2" s="14" t="s">
        <v>65</v>
      </c>
    </row>
    <row r="3" spans="1:5" x14ac:dyDescent="0.25">
      <c r="A3" s="14">
        <v>2</v>
      </c>
      <c r="B3" s="14" t="s">
        <v>153</v>
      </c>
      <c r="C3" s="14" t="s">
        <v>154</v>
      </c>
      <c r="D3" s="14" t="s">
        <v>155</v>
      </c>
      <c r="E3" s="14" t="s">
        <v>156</v>
      </c>
    </row>
    <row r="4" spans="1:5" x14ac:dyDescent="0.25">
      <c r="A4" s="14">
        <v>3</v>
      </c>
      <c r="B4" s="14" t="s">
        <v>157</v>
      </c>
      <c r="C4" s="14" t="s">
        <v>60</v>
      </c>
      <c r="D4" s="14" t="s">
        <v>158</v>
      </c>
      <c r="E4" s="14" t="s">
        <v>159</v>
      </c>
    </row>
    <row r="5" spans="1:5" x14ac:dyDescent="0.25">
      <c r="A5" s="14">
        <v>4</v>
      </c>
      <c r="B5" s="14" t="s">
        <v>160</v>
      </c>
      <c r="C5" s="14" t="s">
        <v>116</v>
      </c>
      <c r="D5" s="14" t="s">
        <v>119</v>
      </c>
      <c r="E5" s="14"/>
    </row>
    <row r="6" spans="1:5" x14ac:dyDescent="0.25">
      <c r="A6" s="14">
        <v>5</v>
      </c>
      <c r="B6" s="14" t="s">
        <v>161</v>
      </c>
      <c r="C6" s="14"/>
      <c r="D6" s="14"/>
      <c r="E6" s="14"/>
    </row>
    <row r="7" spans="1:5" x14ac:dyDescent="0.25">
      <c r="A7" s="14">
        <v>6</v>
      </c>
      <c r="B7" s="14" t="s">
        <v>162</v>
      </c>
      <c r="C7" s="14"/>
      <c r="D7" s="14"/>
      <c r="E7" s="14"/>
    </row>
    <row r="8" spans="1:5" x14ac:dyDescent="0.25">
      <c r="A8" s="14">
        <v>7</v>
      </c>
      <c r="B8" s="14" t="s">
        <v>58</v>
      </c>
      <c r="C8" s="14"/>
      <c r="D8" s="14"/>
      <c r="E8" s="1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Yamile Espinosa Galindo</cp:lastModifiedBy>
  <cp:revision/>
  <dcterms:created xsi:type="dcterms:W3CDTF">2021-01-25T18:44:53Z</dcterms:created>
  <dcterms:modified xsi:type="dcterms:W3CDTF">2023-01-30T16:55:08Z</dcterms:modified>
  <cp:category/>
  <cp:contentStatus/>
</cp:coreProperties>
</file>