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VIGENCIA 2022/PLANES DE GESTION 2022/Alcaldias Locales/19_Ciudad Bolivar/"/>
    </mc:Choice>
  </mc:AlternateContent>
  <xr:revisionPtr revIDLastSave="33" documentId="14_{8631BD84-05B2-4970-B43D-BB6BD61250A2}" xr6:coauthVersionLast="47" xr6:coauthVersionMax="47" xr10:uidLastSave="{ECCDA67C-23B2-466A-9E82-2906F8E17831}"/>
  <bookViews>
    <workbookView xWindow="-120" yWindow="-120" windowWidth="29040" windowHeight="15840" xr2:uid="{A2F85664-4A27-4D3D-88FC-9F8B3325025C}"/>
  </bookViews>
  <sheets>
    <sheet name="Hoja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R35" i="1" l="1"/>
  <c r="AI30" i="1"/>
  <c r="AR26" i="1" l="1"/>
  <c r="AD20" i="1" l="1"/>
  <c r="AR37" i="1"/>
  <c r="AS37" i="1" s="1"/>
  <c r="AR36" i="1"/>
  <c r="AS36" i="1" s="1"/>
  <c r="X40" i="1"/>
  <c r="X39" i="1"/>
  <c r="AR27" i="1"/>
  <c r="X25" i="1"/>
  <c r="AR25" i="1" s="1"/>
  <c r="AS25" i="1" s="1"/>
  <c r="AR28" i="1"/>
  <c r="AR29" i="1"/>
  <c r="AR30" i="1"/>
  <c r="AR31" i="1"/>
  <c r="AR32" i="1"/>
  <c r="AR33" i="1"/>
  <c r="Y21" i="1"/>
  <c r="Y25" i="1"/>
  <c r="AQ40" i="1"/>
  <c r="AS40" i="1" s="1"/>
  <c r="AL40" i="1"/>
  <c r="AN40" i="1" s="1"/>
  <c r="AG40" i="1"/>
  <c r="AI40" i="1" s="1"/>
  <c r="AB40" i="1"/>
  <c r="AD40" i="1" s="1"/>
  <c r="W40" i="1"/>
  <c r="Y40" i="1" s="1"/>
  <c r="AQ39" i="1"/>
  <c r="AS39" i="1" s="1"/>
  <c r="AL39" i="1"/>
  <c r="AN39" i="1" s="1"/>
  <c r="AG39" i="1"/>
  <c r="AI39" i="1" s="1"/>
  <c r="AB39" i="1"/>
  <c r="AD39" i="1" s="1"/>
  <c r="W39" i="1"/>
  <c r="AQ38" i="1"/>
  <c r="AS38" i="1" s="1"/>
  <c r="AL38" i="1"/>
  <c r="AN38" i="1" s="1"/>
  <c r="AG38" i="1"/>
  <c r="AB38" i="1"/>
  <c r="W38" i="1"/>
  <c r="Y38" i="1" s="1"/>
  <c r="AQ37" i="1"/>
  <c r="AL37" i="1"/>
  <c r="AN37" i="1" s="1"/>
  <c r="AG37" i="1"/>
  <c r="AI37" i="1" s="1"/>
  <c r="AB37" i="1"/>
  <c r="AD37" i="1" s="1"/>
  <c r="W37" i="1"/>
  <c r="AQ36" i="1"/>
  <c r="AL36" i="1"/>
  <c r="AN36" i="1" s="1"/>
  <c r="AG36" i="1"/>
  <c r="AI36" i="1" s="1"/>
  <c r="AB36" i="1"/>
  <c r="AD36" i="1" s="1"/>
  <c r="W36" i="1"/>
  <c r="Y36" i="1" s="1"/>
  <c r="AQ35" i="1"/>
  <c r="AS35" i="1" s="1"/>
  <c r="AS41" i="1" s="1"/>
  <c r="AL35" i="1"/>
  <c r="AN35" i="1" s="1"/>
  <c r="AG35" i="1"/>
  <c r="AB35" i="1"/>
  <c r="AD35" i="1" s="1"/>
  <c r="AD41" i="1" s="1"/>
  <c r="W35" i="1"/>
  <c r="P28" i="1"/>
  <c r="AQ28" i="1" s="1"/>
  <c r="P33" i="1"/>
  <c r="AQ33" i="1" s="1"/>
  <c r="P32" i="1"/>
  <c r="AQ32" i="1"/>
  <c r="P31" i="1"/>
  <c r="AQ31" i="1" s="1"/>
  <c r="P30" i="1"/>
  <c r="AQ30" i="1"/>
  <c r="P29" i="1"/>
  <c r="AQ29" i="1" s="1"/>
  <c r="AL33" i="1"/>
  <c r="AN33" i="1" s="1"/>
  <c r="AG33" i="1"/>
  <c r="AI33" i="1" s="1"/>
  <c r="AB33" i="1"/>
  <c r="AD33" i="1" s="1"/>
  <c r="W33" i="1"/>
  <c r="Y33" i="1" s="1"/>
  <c r="AL32" i="1"/>
  <c r="AN32" i="1" s="1"/>
  <c r="AG32" i="1"/>
  <c r="AI32" i="1" s="1"/>
  <c r="AB32" i="1"/>
  <c r="AD32" i="1" s="1"/>
  <c r="W32" i="1"/>
  <c r="Y32" i="1" s="1"/>
  <c r="AL31" i="1"/>
  <c r="AN31" i="1" s="1"/>
  <c r="AG31" i="1"/>
  <c r="AI31" i="1" s="1"/>
  <c r="AB31" i="1"/>
  <c r="AD31" i="1" s="1"/>
  <c r="W31" i="1"/>
  <c r="Y31" i="1" s="1"/>
  <c r="AL30" i="1"/>
  <c r="AN30" i="1" s="1"/>
  <c r="AB30" i="1"/>
  <c r="AD30" i="1" s="1"/>
  <c r="W30" i="1"/>
  <c r="Y30" i="1" s="1"/>
  <c r="AL29" i="1"/>
  <c r="AN29" i="1" s="1"/>
  <c r="AG29" i="1"/>
  <c r="AI29" i="1" s="1"/>
  <c r="AB29" i="1"/>
  <c r="AD29" i="1" s="1"/>
  <c r="W29" i="1"/>
  <c r="Y29" i="1" s="1"/>
  <c r="AL28" i="1"/>
  <c r="AN28" i="1" s="1"/>
  <c r="AG28" i="1"/>
  <c r="AI28" i="1" s="1"/>
  <c r="AB28" i="1"/>
  <c r="AD28" i="1" s="1"/>
  <c r="W28" i="1"/>
  <c r="Y28" i="1" s="1"/>
  <c r="AL27" i="1"/>
  <c r="AN27" i="1" s="1"/>
  <c r="AG27" i="1"/>
  <c r="AI27" i="1" s="1"/>
  <c r="AB27" i="1"/>
  <c r="AD27" i="1" s="1"/>
  <c r="W27" i="1"/>
  <c r="Y27" i="1" s="1"/>
  <c r="P27" i="1"/>
  <c r="AQ27" i="1" s="1"/>
  <c r="AL26" i="1"/>
  <c r="AN26" i="1" s="1"/>
  <c r="AG26" i="1"/>
  <c r="AI26" i="1" s="1"/>
  <c r="AB26" i="1"/>
  <c r="AD26" i="1" s="1"/>
  <c r="W26" i="1"/>
  <c r="Y26" i="1" s="1"/>
  <c r="P26" i="1"/>
  <c r="AQ26" i="1" s="1"/>
  <c r="AS26" i="1" s="1"/>
  <c r="AL25" i="1"/>
  <c r="AN25" i="1" s="1"/>
  <c r="AG25" i="1"/>
  <c r="AI25" i="1" s="1"/>
  <c r="AB25" i="1"/>
  <c r="AD25" i="1" s="1"/>
  <c r="W25" i="1"/>
  <c r="P25" i="1"/>
  <c r="AQ25" i="1" s="1"/>
  <c r="AL24" i="1"/>
  <c r="AN24" i="1" s="1"/>
  <c r="AG24" i="1"/>
  <c r="AI24" i="1" s="1"/>
  <c r="AB24" i="1"/>
  <c r="AD24" i="1" s="1"/>
  <c r="W24" i="1"/>
  <c r="Y24" i="1" s="1"/>
  <c r="P24" i="1"/>
  <c r="AQ24" i="1" s="1"/>
  <c r="AS24" i="1" s="1"/>
  <c r="AL23" i="1"/>
  <c r="AN23" i="1" s="1"/>
  <c r="AG23" i="1"/>
  <c r="AI23" i="1" s="1"/>
  <c r="AB23" i="1"/>
  <c r="AD23" i="1" s="1"/>
  <c r="W23" i="1"/>
  <c r="Y23" i="1" s="1"/>
  <c r="P23" i="1"/>
  <c r="AQ23" i="1" s="1"/>
  <c r="AS23" i="1" s="1"/>
  <c r="AL22" i="1"/>
  <c r="AN22" i="1" s="1"/>
  <c r="AG22" i="1"/>
  <c r="AI22" i="1" s="1"/>
  <c r="AB22" i="1"/>
  <c r="AD22" i="1" s="1"/>
  <c r="W22" i="1"/>
  <c r="Y22" i="1" s="1"/>
  <c r="P22" i="1"/>
  <c r="AQ22" i="1" s="1"/>
  <c r="AS22" i="1" s="1"/>
  <c r="AL21" i="1"/>
  <c r="AN21" i="1" s="1"/>
  <c r="AG21" i="1"/>
  <c r="AI21" i="1" s="1"/>
  <c r="AB21" i="1"/>
  <c r="AD21" i="1" s="1"/>
  <c r="W21" i="1"/>
  <c r="P21" i="1"/>
  <c r="AQ21" i="1" s="1"/>
  <c r="AS21" i="1" s="1"/>
  <c r="AL20" i="1"/>
  <c r="AN20" i="1" s="1"/>
  <c r="AG20" i="1"/>
  <c r="AI20" i="1" s="1"/>
  <c r="AI34" i="1" s="1"/>
  <c r="AB20" i="1"/>
  <c r="P20" i="1"/>
  <c r="AQ20" i="1"/>
  <c r="AS20" i="1" s="1"/>
  <c r="AN34" i="1" l="1"/>
  <c r="Y41" i="1"/>
  <c r="AD34" i="1"/>
  <c r="AS29" i="1"/>
  <c r="Y39" i="1"/>
  <c r="AN41" i="1"/>
  <c r="AN42" i="1" s="1"/>
  <c r="AI41" i="1"/>
  <c r="AI42" i="1" s="1"/>
  <c r="Y34" i="1"/>
  <c r="Y42" i="1" s="1"/>
  <c r="AS33" i="1"/>
  <c r="AS32" i="1"/>
  <c r="AS30" i="1"/>
  <c r="AS31" i="1"/>
  <c r="AS28" i="1"/>
  <c r="AS27" i="1"/>
  <c r="AD42" i="1"/>
  <c r="AS34" i="1" l="1"/>
  <c r="AS42" i="1" s="1"/>
</calcChain>
</file>

<file path=xl/sharedStrings.xml><?xml version="1.0" encoding="utf-8"?>
<sst xmlns="http://schemas.openxmlformats.org/spreadsheetml/2006/main" count="583" uniqueCount="317">
  <si>
    <t>FORMULACIÓN Y SEGUIMIENTO PLANES DE GESTIÓN NIVEL LOCAL
ALCALDÍA LOCAL DE CIUDAD BOLÍVAR</t>
  </si>
  <si>
    <t>Código Formato: PLE-PIN-F018
Versión: 5
Vigencia desde: 31 de enero de 2022
Caso HOLA: 222703</t>
  </si>
  <si>
    <t>VIGENCIA DE LA PLANEACIÓN 2022</t>
  </si>
  <si>
    <t>PROCESOS ASOCIADOS</t>
  </si>
  <si>
    <t>Gestión Pública Territorial Local
Gestión Corporativa Institucional
Inspección, Vigilancia y Control
Planeación Institucional
Comunicación Estratégica
Servicio a la Ciudadanía</t>
  </si>
  <si>
    <t>CONTROL DE CAMBIOS</t>
  </si>
  <si>
    <t>VERSIÓN</t>
  </si>
  <si>
    <t>FECHA</t>
  </si>
  <si>
    <t>DESCRIPCIÓN DE LA MODIFICACIÓN</t>
  </si>
  <si>
    <t>31 de enero de 2022</t>
  </si>
  <si>
    <r>
      <t xml:space="preserve">Publicación del plan de gestión aprobado. Caso HOLA: </t>
    </r>
    <r>
      <rPr>
        <b/>
        <sz val="11"/>
        <rFont val="Calibri Light"/>
        <family val="2"/>
      </rPr>
      <t>223560</t>
    </r>
  </si>
  <si>
    <t>11 de marzo de 2022</t>
  </si>
  <si>
    <t xml:space="preserve">Se corrige el responsable del reporte de las metas No. 13 y 14. Se incluyen los procesos asociados a las metas transversales. </t>
  </si>
  <si>
    <t>31 de marzo de 2022</t>
  </si>
  <si>
    <t>Se anticipa la programación de la meta transversal No. 4 de capacitación en el sistema de gestión, pasando del II trimestre al I trimestre.</t>
  </si>
  <si>
    <t>28 de abril de 2022</t>
  </si>
  <si>
    <t>Para el primer trimestre de la vigencia 2022, el plan de gestión de la Alcaldía Local alcanzó un nivel de desempeño del 96,39% de acuerdo con lo programado, y del 25,16% acumulado para la vigencia.</t>
  </si>
  <si>
    <t>29 de julio de 2022</t>
  </si>
  <si>
    <t>Para el segundo trimestre de la vigencia 2022, el plan de gestión de la Alcaldía Local alcanzó un nivel de desempeño del 89,46% de acuerdo con lo programado, y del 53,22% acumulado para la vigencia. De acuerdo con la comunicación de la Dirección de Gestión Policiva, se ajusta la ejecución de las metas 9 y 10 correspondiente al I trimestre de 2022, como resultado del proceso de revisión, depuración y actualización del aplicativo ARCO.</t>
  </si>
  <si>
    <t>27 de octubre de 2022</t>
  </si>
  <si>
    <t>Para el tercer trimestre de la vigencia 2022, el plan de gestión de la Alcaldía Local alcanzó un nivel de desempeño del 94,34% de acuerdo con lo programado, y del 75,88% acumulado para la vigencia. De acuerdo con el memorando 20222200324063 de fecha 06/10/2022 de la Dirección de Gestión Policiva, se ajusta la ejecución de la meta de impulsos procesales correspondiente al I y II trimestre de 2022.</t>
  </si>
  <si>
    <t>PLAN ESTRATÉGICO INSTITUCIONAL</t>
  </si>
  <si>
    <t>PROCESO</t>
  </si>
  <si>
    <t>META</t>
  </si>
  <si>
    <t>INDICADOR</t>
  </si>
  <si>
    <t>RESULTADO</t>
  </si>
  <si>
    <t>SEGUIMIENTO PLANES DE GESTIÓN DEL PROCESO</t>
  </si>
  <si>
    <t>SEGUIMIENTO PLAN DE GESTIÓN DEL PROCESO</t>
  </si>
  <si>
    <t>SEGUIMIENTO PLAN GESTIÓN DEL PROCESO</t>
  </si>
  <si>
    <t xml:space="preserve">I TRIMESTRE </t>
  </si>
  <si>
    <t xml:space="preserve">II TRIMESTRE </t>
  </si>
  <si>
    <t xml:space="preserve">III TRIMESTRE </t>
  </si>
  <si>
    <t xml:space="preserve">IV TRIMESTRE </t>
  </si>
  <si>
    <t>EVALUACIÓN FINAL PLAN DE GESTIÓN</t>
  </si>
  <si>
    <t>No OE</t>
  </si>
  <si>
    <t>OBJETIVO ESTRATÉGICO</t>
  </si>
  <si>
    <t>No. Meta</t>
  </si>
  <si>
    <t>META PLAN DE GESTIÓN VIGENCIA</t>
  </si>
  <si>
    <t>TIPO DE META</t>
  </si>
  <si>
    <t>NOMBRE DEL INDICADOR</t>
  </si>
  <si>
    <t>FORMULA INDICADOR</t>
  </si>
  <si>
    <t>LÍNEA BASE</t>
  </si>
  <si>
    <t>TIPO DE PROGRAMACIÓN</t>
  </si>
  <si>
    <t>UNIDAD DE MEDIDA</t>
  </si>
  <si>
    <t>I TRIMESTRE</t>
  </si>
  <si>
    <t>II TRIMESTRE</t>
  </si>
  <si>
    <t>III TRIMESTRE</t>
  </si>
  <si>
    <t>IV TRIMESTRE</t>
  </si>
  <si>
    <t>TOTAL PROGRAMACIÓN VIGENCIA</t>
  </si>
  <si>
    <t>TIPO DE INDICADOR</t>
  </si>
  <si>
    <t>ENTREGABLE</t>
  </si>
  <si>
    <t>FUENTE DE INFORMACIÓN</t>
  </si>
  <si>
    <t>RESPONSABLES DE LA META</t>
  </si>
  <si>
    <t>DEPENDENCIA RESPONSABLE DEL REPORTE DE LA META</t>
  </si>
  <si>
    <t>METODO DE VERIFICACIÓN PARA EL SEGUIMIENTO</t>
  </si>
  <si>
    <t>PROGRAMADO</t>
  </si>
  <si>
    <t>EJECUTADO</t>
  </si>
  <si>
    <t>RESULTADO DE LA MEDICIÓN</t>
  </si>
  <si>
    <t>ANÁLISIS DE AVANCE</t>
  </si>
  <si>
    <t>MEDIO DE VERIFICACIÓN</t>
  </si>
  <si>
    <t>SUMATORIA DE LO EJECUTADO EN CADA TRIMESTRE</t>
  </si>
  <si>
    <t>RESULTADO NUMÉRICO DE LA MEDICIÓN ANUAL</t>
  </si>
  <si>
    <t>ANÁLISIS DE RESULTADO</t>
  </si>
  <si>
    <t>Realizar acciones enfocadas al fortalecimiento de la gobernabilidad democrática local.</t>
  </si>
  <si>
    <t>Gestión Pública Territorial Local</t>
  </si>
  <si>
    <r>
      <t xml:space="preserve">Aumentar </t>
    </r>
    <r>
      <rPr>
        <b/>
        <sz val="11"/>
        <rFont val="Calibri Light"/>
        <family val="2"/>
      </rPr>
      <t xml:space="preserve">20 </t>
    </r>
    <r>
      <rPr>
        <sz val="11"/>
        <rFont val="Calibri Light"/>
        <family val="2"/>
      </rPr>
      <t>puntos porcentuales el avance de las metas del Plan de Desarrollo Local acumuladas al 30 de septiembre de 2022, con respecto al avance a 31 de diciembre de 2021 (metas entregadas).</t>
    </r>
  </si>
  <si>
    <t>Retadora (Mejora)</t>
  </si>
  <si>
    <t>Avance cuplimiento metas Plan de Desarrollo Local (metas entregadas).</t>
  </si>
  <si>
    <t>% Avance metas Plan de Desarrollo Local acumulado al periodo evaluado  (-)  % Avance acumulado m etas entregadas Plan de Desarrollo Local al 31 de diciembre de 2021. (metas entregadas)</t>
  </si>
  <si>
    <t>% resultado de la Alcaldía Local al 31 de diciembre de 2021</t>
  </si>
  <si>
    <t>Creciente</t>
  </si>
  <si>
    <t>Porcentaje</t>
  </si>
  <si>
    <t xml:space="preserve">Efectividad </t>
  </si>
  <si>
    <t>Reporte trimestral de avance del Plan de Desarrollo Local - PDL</t>
  </si>
  <si>
    <t>MUSI</t>
  </si>
  <si>
    <t>Alcaldía Local - Área de Gestión del Desarrollo, Adminsitrativa y Financiera</t>
  </si>
  <si>
    <t>Dirección para la Gestión del Desarrollo Local</t>
  </si>
  <si>
    <t>Matriz MUSI</t>
  </si>
  <si>
    <t>No programada</t>
  </si>
  <si>
    <t>No programada para el I trimestre de 2022. 
En este periodo no se registran datos en razón a que la información oficial de avance en las metas del Plan de Desarrollo Local aún no es publicada por la SDP que es la fuente única de esta información</t>
  </si>
  <si>
    <t>La alcaldía local presenta un avance de metas PDL acumulado del  22,7% y un avance acumulado de metas entregadas a 31/12/2021 del 17,8% lo que representa una ejecución de la meta plan de gestión del 4,9% para el periodo. Para el segundo trimestre, se registran los datos con corte a 31 de marzo, conforme se estableció en la definición del indicador.</t>
  </si>
  <si>
    <t>Reporte DGDL</t>
  </si>
  <si>
    <t xml:space="preserve">La alcaldía local presenta un avance de metas PDL acumulado del  25,2% con corte al 30 de junio de 2022, que frente al avance de metas entregadas a 31/12/2021 del 11,2%, lo que representa una ejecución de la meta plan de gestión del 14% para el periodo. </t>
  </si>
  <si>
    <t>Gestión Corporativa Institucional</t>
  </si>
  <si>
    <r>
      <t xml:space="preserve">Girar mínimo el </t>
    </r>
    <r>
      <rPr>
        <b/>
        <sz val="11"/>
        <color theme="1"/>
        <rFont val="Calibri Light"/>
        <family val="2"/>
      </rPr>
      <t>68%</t>
    </r>
    <r>
      <rPr>
        <sz val="11"/>
        <color theme="1"/>
        <rFont val="Calibri Light"/>
        <family val="2"/>
      </rPr>
      <t xml:space="preserve"> del presupuesto comprometido constituido como obligaciones por pagar de la vigencia 2021.</t>
    </r>
  </si>
  <si>
    <t>Porcentaje de giros acumulados de obligaciones por pagar de la vigencia 2021</t>
  </si>
  <si>
    <t>(Giros acumulados/Presupuesto comprometido constituido como obligaciones por pagar de la vigencia 2021)*100</t>
  </si>
  <si>
    <t xml:space="preserve">Eficacia </t>
  </si>
  <si>
    <t>Reporte seguimiento mensual consolidado</t>
  </si>
  <si>
    <t>BOGDATA</t>
  </si>
  <si>
    <t>Informe de ejecución presupuestal de obligaciones por pagar</t>
  </si>
  <si>
    <t>La alcaldía local realizó el giro acumulado de $7.290.073.282 de los $49.332.944.147 del presupuesto comprometido constituido como obligaciones por pagar de la vigencia 2021. Se logró una ejecución del 14,78%.</t>
  </si>
  <si>
    <t xml:space="preserve">La alcaldía local efectuó giros acumulados por valor de 11.610.596.151 del presupuesto comprometido constituido como obligaciones por pagar de la vigencia 2021, lo que representa una ejecución del 23,30% para el periodo. </t>
  </si>
  <si>
    <t xml:space="preserve">La alcaldía local efectuó giros acumulados por valor de $23.602.029.962 del presupuesto comprometido constituido como obligaciones por pagar de la vigencia 2021, lo que representa una ejecución del 47,65% para el periodo. </t>
  </si>
  <si>
    <r>
      <t>Girar mínimo el </t>
    </r>
    <r>
      <rPr>
        <b/>
        <sz val="11"/>
        <color theme="1"/>
        <rFont val="Calibri Light"/>
        <family val="2"/>
      </rPr>
      <t>65%</t>
    </r>
    <r>
      <rPr>
        <sz val="11"/>
        <color theme="1"/>
        <rFont val="Calibri Light"/>
        <family val="2"/>
      </rPr>
      <t xml:space="preserve"> del presupuesto comprometido constituido como obligaciones por pagar de la vigencia 2020 y anteriores.
</t>
    </r>
  </si>
  <si>
    <t>Porcentaje de giros acumulados de obligaciones por pagar de la vigencia 2020 y anteriores</t>
  </si>
  <si>
    <t>(Giros acumulados/Presupuesto comprometido constituido como obligaciones por pagar de la vigencia 2020 y anteriores)*100</t>
  </si>
  <si>
    <t>La alcaldía local realizó el giro acumulado de $1.610.477.838 del presupuesto comprometido por $25.707.973.931 constituido como obligaciones por pagar de la vigencia 2020 y anteriores, lo que representa una ejecución de la meta del 6,26%. Dada la baja ejecución alcanzada, se recomienda emprender acciones para mejorar los resultados.</t>
  </si>
  <si>
    <t xml:space="preserve">La alcaldía local efectuó giros acumulados por valor de 4.114.575.791 del presupuesto comprometido constituido como obligaciones por pagar de la vigencia 2020 y anteriores, lo que representa una ejecución del 16,29% para el periodo. </t>
  </si>
  <si>
    <t>La alcaldía local efectuó giros acumulados por valor de $11.402.993.624 del presupuesto comprometido constituido como obligaciones por pagar de la vigencia 2020 y anteriores, lo que representa una ejecución del 45,52% para el periodo.</t>
  </si>
  <si>
    <r>
      <t xml:space="preserve">Comprometer mínimo el </t>
    </r>
    <r>
      <rPr>
        <b/>
        <sz val="11"/>
        <color theme="1"/>
        <rFont val="Calibri Light"/>
        <family val="2"/>
      </rPr>
      <t>40%</t>
    </r>
    <r>
      <rPr>
        <sz val="11"/>
        <color theme="1"/>
        <rFont val="Calibri Light"/>
        <family val="2"/>
      </rPr>
      <t xml:space="preserve"> al 30 de junio y el </t>
    </r>
    <r>
      <rPr>
        <b/>
        <sz val="11"/>
        <color theme="1"/>
        <rFont val="Calibri Light"/>
        <family val="2"/>
      </rPr>
      <t>95</t>
    </r>
    <r>
      <rPr>
        <sz val="11"/>
        <color theme="1"/>
        <rFont val="Calibri Light"/>
        <family val="2"/>
      </rPr>
      <t>% al 31 de diciembre del presupuesto de inversión directa de la vigencia 2022.</t>
    </r>
  </si>
  <si>
    <t>Porcentaje de compromiso del presupuesto de inversión directa de la vigencia 2021</t>
  </si>
  <si>
    <t>(Valor de RP de inversión directa de la vigencia  / Valor total del presupuesto de inversión directa de la Vigencia)*100</t>
  </si>
  <si>
    <t>Reporte de ejecución presupuestal BOGDATA</t>
  </si>
  <si>
    <t xml:space="preserve">La alcaldía local ha comprometido $31.801.319.797 de los $136.310.116.000 constituidos como presupuesto de inversión directa de la vigencia. Se logró la ejecución del 23,33%, lo que representa un cumplimiento al 100% de lo programado para el periodo. </t>
  </si>
  <si>
    <t>Para el periodo, se efectuaron compromisos por valor de 53.443.435.481, lo que representa una ejecución del 33,68% del presupuesto de inversión directa de la vigencia 2022.</t>
  </si>
  <si>
    <t>Para el periodo, se efectuaron compromisos por valor de $94.740.079.969, lo que representa una ejecución del 59,71% del presupuesto de inversión directa de la vigencia 2022.</t>
  </si>
  <si>
    <r>
      <t xml:space="preserve">Girar mínimo el </t>
    </r>
    <r>
      <rPr>
        <b/>
        <sz val="11"/>
        <color rgb="FF000000"/>
        <rFont val="Calibri Light"/>
        <family val="2"/>
      </rPr>
      <t>45%</t>
    </r>
    <r>
      <rPr>
        <sz val="11"/>
        <color rgb="FF000000"/>
        <rFont val="Calibri Light"/>
        <family val="2"/>
      </rPr>
      <t> del presupuesto total  disponible de inversión directa de la vigencia.</t>
    </r>
  </si>
  <si>
    <t>Porcentaje de giros acumulados</t>
  </si>
  <si>
    <t>(Giros acumulados de inversión directa/Presupuesto disponible de inversión directa de la vigencia)*100</t>
  </si>
  <si>
    <t>La alcaldía local ha realizado del giro acumulado de $17.233.000.000 de los $136.310.116.000 constituidos como Presupuesto disponible de inversión directa de la vigencia, lo que representa una ejecución del 12,64%.</t>
  </si>
  <si>
    <t>Para el periodo se han realizado giros acumulados por $24.092.483.292 del presupuesto total  disponible de inversión directa de la vigencia, lo que representa una ejecución del 15,18%.</t>
  </si>
  <si>
    <t>Para el periodo se han realizado giros acumulados por $4.074.947.8116 del presupuesto total  disponible de inversión directa de la vigencia, lo que representa una ejecución del 25,68%. Se recomienda emprender acciones para mejorar los resultados de la meta.</t>
  </si>
  <si>
    <r>
      <t xml:space="preserve">Registrar en el sistema SIPSE Local, el </t>
    </r>
    <r>
      <rPr>
        <b/>
        <sz val="11"/>
        <color theme="1"/>
        <rFont val="Calibri Light"/>
        <family val="2"/>
      </rPr>
      <t>100%</t>
    </r>
    <r>
      <rPr>
        <sz val="11"/>
        <color theme="1"/>
        <rFont val="Calibri Light"/>
        <family val="2"/>
      </rPr>
      <t xml:space="preserve"> de los contratos publicados en la plataforma SECOP I y II de la vigencia. </t>
    </r>
  </si>
  <si>
    <t xml:space="preserve">Gestión </t>
  </si>
  <si>
    <t>Porcentaje de contratos registrados en SIPSE Local</t>
  </si>
  <si>
    <t>(Número de contratos registrados en SIPSE Local /Número de contratos publicados en la plataforma SECOP I y II)*100%</t>
  </si>
  <si>
    <t>Constante</t>
  </si>
  <si>
    <t>Reporte de seguimiento  consolidado</t>
  </si>
  <si>
    <t>SIPSE LOCAL y SECOP</t>
  </si>
  <si>
    <t>Reporte de seguimiento SIPSE Local y SECOP</t>
  </si>
  <si>
    <t xml:space="preserve">La alcaldía local ha registrado 381 contratos en SIPSE Local, de los 383 contratos publicados en la plataforma SECOP I y II, lo que representa una ejecución de la meta del 99,48% para el periodo. </t>
  </si>
  <si>
    <t xml:space="preserve">La alcaldía local realizó el registro de 389 contratos en SIPSE. De acuerdo con el número de contratos publicados en la plataforma SECOP I y II de la vigencia, esto representa una ejecución para el periodo del 100,00%. </t>
  </si>
  <si>
    <t>La alcaldía local realizó el registro de 516 contratos en SIPSE. De acuerdo con el número de contratos publicados en la plataforma SECOP I y II de la vigencia, esto representa una ejecución de la meta para el periodo del 99,61%. Sin cargar contratos 410 y 516</t>
  </si>
  <si>
    <r>
      <t xml:space="preserve">Lograr que el </t>
    </r>
    <r>
      <rPr>
        <b/>
        <sz val="11"/>
        <color theme="1"/>
        <rFont val="Calibri Light"/>
        <family val="2"/>
      </rPr>
      <t>100%</t>
    </r>
    <r>
      <rPr>
        <sz val="11"/>
        <color theme="1"/>
        <rFont val="Calibri Light"/>
        <family val="2"/>
      </rPr>
      <t xml:space="preserve"> de los contratos celebrados se encuentren en estado ejecución dentro del sistema SIPSE Local. </t>
    </r>
  </si>
  <si>
    <t>Porcentaje de contratos en estado ejecución registrados en SIPSE Local</t>
  </si>
  <si>
    <t>(Número de contratos registrados en SIPSE Local en estado ejecución /Número total de contratos registrados en SECOP en estado En ejecucion o Firmado)*100%</t>
  </si>
  <si>
    <t>SIPSE LOCAL</t>
  </si>
  <si>
    <t>Reporte de SIPSE Local</t>
  </si>
  <si>
    <t xml:space="preserve">La alcaldía local tiene  381 contratos registrados en SIPSE Local en estado ejecución, de los 381 contratos registrados en SECOP en estado En ejecución o Firmado, lo que representa un nivel de ejecución del 100%. </t>
  </si>
  <si>
    <t xml:space="preserve">La alcaldía local realizó el registro en SIPSE de 388 contratos registrados en SECOP en estado En ejecucion o Firmado, lo que representa una ejecución para el periodo del 99,74%. Tienen el contrato 405 en estado suscrito y legalizado sin completar el flujo en el sistema SIPSE </t>
  </si>
  <si>
    <t>La alcaldía local realizó el registro en SIPSE de 510 contratos registrados en SECOP en estado En ejecucion o Firmado, lo que representa una ejecución de la meta para el periodo del 98,84%.  Sin cargar 2 contratos y 14 contratos se encuentran aún en estado suscrito o legalizado</t>
  </si>
  <si>
    <r>
      <t xml:space="preserve">Registrar y actualizar al </t>
    </r>
    <r>
      <rPr>
        <b/>
        <sz val="11"/>
        <color theme="1"/>
        <rFont val="Calibri Light"/>
        <family val="2"/>
      </rPr>
      <t>100%</t>
    </r>
    <r>
      <rPr>
        <sz val="11"/>
        <color theme="1"/>
        <rFont val="Calibri Light"/>
        <family val="2"/>
      </rPr>
      <t xml:space="preserve"> la información en los módulos y funcionalidades en producción de SIPSE Local de la vigencia (Módulo de proyectos-Banco de Iniciativas, Módulo de Contratación y Financiero).</t>
    </r>
  </si>
  <si>
    <t>Porcentaje de registro total de información de los proyectos de inversión local en SIPSE Local</t>
  </si>
  <si>
    <t>(Proyectos y contratos registrados con toda la información en SIPSE Local / Proyectos y contratos registrados y aprobados en aplicativos oficiales (SEGPLAN /BOGDATA/SECOP))*100%</t>
  </si>
  <si>
    <t>Reporte de seguimiento
consolidado</t>
  </si>
  <si>
    <t>Alcaldía Local</t>
  </si>
  <si>
    <t>Se actualizó el banco de iniciativas en su totalidad incluyendo las propuestas de presupuestos participativos y se actualizaron los proyectos de inversion 1983, 1986, 1987, 1862, 1975, 1984, que contaban con DTS actualizada; así mismo se registró la información de funcionamiento</t>
  </si>
  <si>
    <t>Plataforma SIPSE Modulo proyectos y iniciativas ciudadanas</t>
  </si>
  <si>
    <t>Se actualizo el banco de inicitiavs en su totalidad incluyendo las propuestas de presupuestos participativos y se actualizaron todos los proyectos de inversion quedando conciliados en la plataforma, que contaron con DTS actualizada, asimismo se registro la informacion de funcionamiento</t>
  </si>
  <si>
    <t>PLATAFORMA SIPSE</t>
  </si>
  <si>
    <t xml:space="preserve">Se realizo el registro de la informacion de proyectos de inversion, iniciativas ciudadanas y gastos de funcionamiento al 100 % en la plataforma SIPSE, Todo acorde a lo registrado en Bogdat y SECOP </t>
  </si>
  <si>
    <t>Inspección, Vigilancia y Control</t>
  </si>
  <si>
    <r>
      <t xml:space="preserve">Realizar </t>
    </r>
    <r>
      <rPr>
        <b/>
        <sz val="11"/>
        <color theme="1"/>
        <rFont val="Calibri Light"/>
        <family val="2"/>
        <scheme val="major"/>
      </rPr>
      <t>6.480</t>
    </r>
    <r>
      <rPr>
        <sz val="11"/>
        <color theme="1"/>
        <rFont val="Calibri Light"/>
        <family val="2"/>
        <scheme val="major"/>
      </rPr>
      <t xml:space="preserve"> impulsos procesales (avocar, rechazar, enviar al competente y todo lo que derive del desarrollo de la actuación) sobre las actuaciones de policía que se encuentran a cargo de las inspecciones de policía</t>
    </r>
  </si>
  <si>
    <t xml:space="preserve">Expedientes a cargo de las inspecciones de policía impulsados </t>
  </si>
  <si>
    <t xml:space="preserve">Número de expedientes a cargo de las inspecciones de policía impulsados </t>
  </si>
  <si>
    <t>Resultados a 31 de diciembre de 2021</t>
  </si>
  <si>
    <t>Suma</t>
  </si>
  <si>
    <t xml:space="preserve">Expedientes de actuaciones de policía </t>
  </si>
  <si>
    <t>Reporte de seguimiento de impulsos procesales</t>
  </si>
  <si>
    <t>Aplicativo ARCO</t>
  </si>
  <si>
    <t>Alcaldía Local - Área de Gestión Policiva</t>
  </si>
  <si>
    <t>Dirección para la Gestión Policiva</t>
  </si>
  <si>
    <t>Reporte de seguimiento del Aplicativo ARCO</t>
  </si>
  <si>
    <t>La alcaldía local realizó 2957 impulsos procesales sobre las actuaciones de policía que se encuentran a cargo de las inspecciones de policía.</t>
  </si>
  <si>
    <t>Reporte DGP</t>
  </si>
  <si>
    <t>La alcaldía local realizó 6807 impulsos procesales en el periodo del II trimestre.</t>
  </si>
  <si>
    <t>La alcaldía local realizó 7282 impulsos procesales sobre las actuaciones de policía que se encuentran a cargo de las inspecciones de policía, para el III trimestre del año.</t>
  </si>
  <si>
    <t>reporte ARCO</t>
  </si>
  <si>
    <r>
      <t xml:space="preserve">Proferir </t>
    </r>
    <r>
      <rPr>
        <b/>
        <sz val="11"/>
        <color theme="1"/>
        <rFont val="Calibri Light"/>
        <family val="2"/>
        <scheme val="major"/>
      </rPr>
      <t>3.240</t>
    </r>
    <r>
      <rPr>
        <b/>
        <sz val="11"/>
        <color theme="1"/>
        <rFont val="Calibri Light"/>
        <family val="1"/>
        <scheme val="major"/>
      </rPr>
      <t xml:space="preserve"> </t>
    </r>
    <r>
      <rPr>
        <sz val="11"/>
        <color theme="1"/>
        <rFont val="Calibri Light"/>
        <family val="2"/>
        <scheme val="major"/>
      </rPr>
      <t xml:space="preserve"> fallos de fondo en primera instancia sobre las actuaciones de policía que se encuentran a cargo de las inspecciones de policía</t>
    </r>
  </si>
  <si>
    <t>Fallos de fondo en primera instancia proferidos</t>
  </si>
  <si>
    <t>Número de Fallos de fondo en primera instancia proferidos</t>
  </si>
  <si>
    <t>Fallos de fondo</t>
  </si>
  <si>
    <t>Reporte de seguimiento de fallos de fondo de actuaciones de policía</t>
  </si>
  <si>
    <t>La alcaldía local profirió 861 fallos de fondo en primera instancia sobre las actuaciones de policía que se encuentran a cargo de las inspecciones de policía</t>
  </si>
  <si>
    <t>La alcaldía local profirió 1047 fallos en primera instancia sobre actuaciones de policía</t>
  </si>
  <si>
    <t>La alcaldía local profirió 1512 fallos de fondo en primera instancia sobre las actuaciones de policía que se encuentran a cargo de las inspecciones de policía</t>
  </si>
  <si>
    <t>Las inspeciones de policia lograron realizar para el IV Trimestre un total de 580 fallos</t>
  </si>
  <si>
    <r>
      <t xml:space="preserve">Terminar (archivar) </t>
    </r>
    <r>
      <rPr>
        <b/>
        <sz val="11"/>
        <rFont val="Calibri Light"/>
        <family val="2"/>
        <scheme val="major"/>
      </rPr>
      <t>211</t>
    </r>
    <r>
      <rPr>
        <b/>
        <sz val="11"/>
        <rFont val="Calibri Light"/>
        <family val="2"/>
      </rPr>
      <t xml:space="preserve"> </t>
    </r>
    <r>
      <rPr>
        <sz val="11"/>
        <rFont val="Calibri Light"/>
        <family val="2"/>
      </rPr>
      <t>actuaciones administrativas activas</t>
    </r>
  </si>
  <si>
    <t>Actuaciones Administrativas terminadas (archivadas)</t>
  </si>
  <si>
    <t>Número de Actuaciones Administrativas terminadas (archivadas)</t>
  </si>
  <si>
    <t>Actuaciones administrativas terminadas</t>
  </si>
  <si>
    <t>Reporte de seguimiento de actuaciones administrativas terminadas por vía gubernativa</t>
  </si>
  <si>
    <t>Aplicativo Si Actúa I</t>
  </si>
  <si>
    <t>Reporte de seguimiento del Aplicativo Si Actúa I</t>
  </si>
  <si>
    <t>La alcaldía local terminó 89 actuaciones administrativas activas</t>
  </si>
  <si>
    <t>La alcaldía local terminó (archivó) 76 actuaciones administrativas activas</t>
  </si>
  <si>
    <t xml:space="preserve">La alcaldía local terminó 31 actuaciones administrativas activas,para el III trimestre del año.
NOTA: Se ajusta la programación por sobrejecución de la meta; logró el cumplimiento de la meta de la vigencia. </t>
  </si>
  <si>
    <t>reporte segimiento a Metas</t>
  </si>
  <si>
    <r>
      <t xml:space="preserve">Terminar </t>
    </r>
    <r>
      <rPr>
        <b/>
        <sz val="11"/>
        <color theme="1"/>
        <rFont val="Calibri Light"/>
        <family val="2"/>
        <scheme val="major"/>
      </rPr>
      <t>300</t>
    </r>
    <r>
      <rPr>
        <sz val="11"/>
        <color theme="1"/>
        <rFont val="Calibri Light"/>
        <family val="2"/>
        <scheme val="major"/>
      </rPr>
      <t xml:space="preserve"> </t>
    </r>
    <r>
      <rPr>
        <sz val="11"/>
        <color indexed="8"/>
        <rFont val="Calibri Light"/>
        <family val="2"/>
      </rPr>
      <t>actuaciones administrativas en primera instancia</t>
    </r>
  </si>
  <si>
    <t>Actuaciones Administrativas terminadas hasta la primera instancia</t>
  </si>
  <si>
    <t>Número de Actuaciones Administrativas terminadas hasta la primera instancia</t>
  </si>
  <si>
    <t>Actuaciones administrativas terminadas por vía gubernativa</t>
  </si>
  <si>
    <t>La alcaldía local terminó 53 actuaciones administrativas en primera instancia</t>
  </si>
  <si>
    <t>La alcaldía local terminó (archivó) 54 actuaciones administrativas en primera instancia</t>
  </si>
  <si>
    <t>La alcaldía local terminó 70 actuaciones administrativas en primera instancia,para el III trimestre del año.</t>
  </si>
  <si>
    <r>
      <t xml:space="preserve">Realizar </t>
    </r>
    <r>
      <rPr>
        <b/>
        <sz val="11"/>
        <color theme="1"/>
        <rFont val="Calibri Light"/>
        <family val="2"/>
        <scheme val="major"/>
      </rPr>
      <t>57</t>
    </r>
    <r>
      <rPr>
        <sz val="11"/>
        <color indexed="8"/>
        <rFont val="Calibri Light"/>
        <family val="2"/>
      </rPr>
      <t xml:space="preserve"> operativos de inspección, vigilancia y control en materia de integridad del espacio público</t>
    </r>
  </si>
  <si>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</si>
  <si>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</si>
  <si>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</si>
  <si>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</si>
  <si>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de operativos Alcaldía Local</t>
  </si>
  <si>
    <t>Durante el trimestre se ejecutaron un total de 17 operativos relacionados con recuperación de espacio publico durante las siguientes fechas:
 Enero: 05-12-16-26
Febrero:02-09-16-23 -28
Marzo: 03-06-08-09-10-17-24-31</t>
  </si>
  <si>
    <t>Acta de Operativos</t>
  </si>
  <si>
    <t>Se realizaron operativos de espacio publico en el segundo trimestre en (Abril  3,7,21,24,28) , (Mayo  5,12,12,19,26), (Junio 2.5.9.16.23)</t>
  </si>
  <si>
    <t>Actas de los operativos</t>
  </si>
  <si>
    <t>Se realizaron 11 operativos de inspección, vigilancia y control en materia de integridad del espacio público, para el III trimestre: en (Julio 14,25,28) (Agosto 04,18,21,25) (Septiembre 01,08,15,29)</t>
  </si>
  <si>
    <t>se realizaron durante el IV trimestre los siguientes operativos en materia de espacio publico:
Octubre 6-10-19-13-20.27
Noviembre: 03-10-17-09-24
Diciembre: 15-21-22-27-29-31</t>
  </si>
  <si>
    <r>
      <t xml:space="preserve">Realizar </t>
    </r>
    <r>
      <rPr>
        <b/>
        <sz val="11"/>
        <color theme="1"/>
        <rFont val="Calibri Light"/>
        <family val="2"/>
        <scheme val="major"/>
      </rPr>
      <t>150</t>
    </r>
    <r>
      <rPr>
        <sz val="11"/>
        <color indexed="8"/>
        <rFont val="Calibri Light"/>
        <family val="2"/>
      </rPr>
      <t xml:space="preserve"> operativos de inspección, vigilancia y control en materia de actividad económica </t>
    </r>
  </si>
  <si>
    <t>Acciones de control u operativos en materia actividad económica realizadas</t>
  </si>
  <si>
    <t>Número de Acciones de control u operativos en materia actividad económica realizadas</t>
  </si>
  <si>
    <t>Durante el trimestre se ejecutaron un total de 48 operativos relacionados con actividad economica durante las siguientes fechas:
Enero: 7-8-13-13 centro comercial-14-15-19-20-21-21-27-28-29-31
Febrero: 1-3-4-4(Tarde)-05-10-11-12-12(Noche)-17-18-19-24-25-26
Marzo: 1-1(Tarde)-3-4-5-7-9-10-10(Tarde)-11-12-14-15-16-17-18-19-23-25
Adicionalmente, se realizaron 20 operativos relacionados con el régimen urbanístico:
Enero: 4-11-17-18-24-25
Febrero: 7-8-14-15-15(Tarde)-21-22-28
Marzo: 7-8-10-14-15-22</t>
  </si>
  <si>
    <t xml:space="preserve">Se realizaron operativos de Actividad Economica en el segundo trimestre teniendo en cuenta que en fechas se relizaban uno, dos o tres operativos teniendo en cuenta los Decretos establecidos   (Abril  1,1,2,4,4,6,7,8,8,9,13,19,19,20,,22,23,27,29,30)  (Mayo 2,2,4,4,6,7,8,9,9,10,11,13,14,15,16,16,17,18,20,21,22,23,24,24,25)                                                                                          (Junio 1,3,4,6,6,8,9,10,11,12,13,13,15,17,22,23,24,25,29,29) Se realizaron operativos de Obras y Urbanismo en el segundo trimestre en  (Abril 4,5,11,12,18,25,26,), (Mayo 3,10,17,23,31), (Junio 7,14,21,28)     </t>
  </si>
  <si>
    <t xml:space="preserve">Se realizaron operativos de Actividad Economica en el tercer trimestre teniendo en cuenta que en fechas se relizaban uno, dos o tres operativos teniendo en cuenta los Decretos establecidos (Julio 08,11,12,13,15,16,18,22,23,25,27,29,30,27 mineria) (Agosto 02,03,05,08,09,10,12,13,16,17,19,20,22,23,24,26,27,29,31) (Septiembre 02,03,05,06,07,08,09,10,13,14,16,17,20,21,27,30) Se realizaron operativos de Obras y Urbanismo en el tercer trimestre en  (Agosto 01,08,22,29) (Septiembre 05,12,19)                                                </t>
  </si>
  <si>
    <t>se realizaron durante el IV trimestre los siguientes operativos en materia de establecimientos de comercio
octubre: 1- 5-7-8-10-11-12-14-15-18-19-21-22-25-28-29-31 parques- precios - halloween.
Noviembre: 1-2-4-5-8-9-12-10-13-11-15-18-19-21-22-28-23-29-25-26
Diciembre 1-2-2-3-5-5-7-9-10-12-13-13-14-15-16-1719-19-20-20-21-22-25-26-27-28
Obras:
Octubre: 3-24
novimebre: 16-21-28</t>
  </si>
  <si>
    <t>TOTAL METAS PROCESOS ALCALDÍA (80%)</t>
  </si>
  <si>
    <t>Fortalecer la gestión institucional aumentando las capacidades de la entidad para la planeación, seguimiento y ejecución de sus metas y recursos, y la gestión del talento humano.</t>
  </si>
  <si>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</si>
  <si>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</si>
  <si>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</si>
  <si>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</si>
  <si>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</si>
  <si>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</si>
  <si>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2021</t>
  </si>
  <si>
    <t xml:space="preserve">Constante </t>
  </si>
  <si>
    <t>Porcentaje de buenas prácticas ambientales implementadas</t>
  </si>
  <si>
    <t>Resultados de medición de los criterios ambientales</t>
  </si>
  <si>
    <t>Herramienta Oficina Asesora de Planeación</t>
  </si>
  <si>
    <t>Alcaldía local</t>
  </si>
  <si>
    <t>Oficina Asesora de Planeación Institucional - Grupo de gestión ambiental</t>
  </si>
  <si>
    <t>Listas de chequeo al cumplimiento de criterios ambientales remitidos por la OAP</t>
  </si>
  <si>
    <t>No programada para el I trimestre de 2022</t>
  </si>
  <si>
    <t>La calificación se otorga teniendo en cuenta los siguientes parámetros:  
*Inspección ambiental ( ponderación 60%): La Alcaldía obtiene calificación de  86% . 
*Indicadores agua, energía ( ponderación 20%): Información reportada a j 2022.
* Reporte consumo de papel ( ponderación 10%):  Información reportada hasta mayo con corte en junio 2022
*Reporte ciclistas ( ponderación 10%): información reportada hasta mayo con corte en junio 2022</t>
  </si>
  <si>
    <t>Reporte de gestión ambiental</t>
  </si>
  <si>
    <t>MT2</t>
  </si>
  <si>
    <t>Mantener el 100% de las acciones de mejora asignadas al proceso/Alcaldía con relación a planes de mejoramiento interno documentadas y vigentes</t>
  </si>
  <si>
    <t>Porcentaje de acciones de mejora documentadas y vigentes</t>
  </si>
  <si>
    <t>1 - (No. De acciones vencidas del plan de mejoramiento  / No  de acciones a gestionar bajo responsabilidad del proceso) X 100</t>
  </si>
  <si>
    <t>100% meta 2021</t>
  </si>
  <si>
    <t>Porcentaje de planes de mejora sin vencimientos</t>
  </si>
  <si>
    <t>Reporte de acciones de mejora sin vencimiento</t>
  </si>
  <si>
    <t>MIMEC - SIG</t>
  </si>
  <si>
    <t>Oficina Asesora de Planeación Institucional - Grupo de planeación institucional y sectorial</t>
  </si>
  <si>
    <t>Reportes MIMEC - SIG remitidos por la OAP</t>
  </si>
  <si>
    <t xml:space="preserve">La alcaldía local cuenta con 1 accion de  mejora vencida de las 13 acciones de mejora abiertas, lo que representa una ejecución de la meta del 92,31%. </t>
  </si>
  <si>
    <t>Reporte MIMEC</t>
  </si>
  <si>
    <t xml:space="preserve">La alcaldía local cuenta con 1 acción de mejora vencida de las 9 acciones de mejora abiertas, lo que representa una ejecución de la meta del 89%. </t>
  </si>
  <si>
    <t>La alcaldía local cuenta con 0 acciones de mejora vencida de las 0 acciones de mejora abiertas, lo que representa una ejecución de la meta del 100%</t>
  </si>
  <si>
    <t xml:space="preserve">Comunicación Estratégica </t>
  </si>
  <si>
    <t>MT3</t>
  </si>
  <si>
    <t>Mantener el 100% de la información de la páginas Web actualizada, de acuerdo a lo establecido en la Ley 1712 de 2014</t>
  </si>
  <si>
    <t>Porcentaje de cumplimiento en la publicación de información</t>
  </si>
  <si>
    <t>(No de requisitos de la Ley 1712 de 2014 de publicación de la información en la página web cumplidos / No total de requisitos de la Ley 1712 de 2014 de publicación de la información) X 100</t>
  </si>
  <si>
    <t>Porcentaje de requisitos cumplidos</t>
  </si>
  <si>
    <t>Reporte de actualización de la información en la página web de la alcaldía local</t>
  </si>
  <si>
    <t>Página Web Alcaldía Local</t>
  </si>
  <si>
    <t>Oficina Asesora de Comunicaciones</t>
  </si>
  <si>
    <t>Revisión página Web de la alcaldía</t>
  </si>
  <si>
    <t>Mediante memorando 20221400222393 del 15/07/2022, la Oficina Asesora de Comunicaciones de la SDG reporta el estado de avance en la publicación de información en la página web de la alcaldía local, en el que presenta el link con el reporte detallado sobre estado de cumplimiento por parte de la alcaldía local</t>
  </si>
  <si>
    <t>http://www.ciudadbolivar.gov.co/tabla_archivos/107-registro-publicaciones</t>
  </si>
  <si>
    <t>Reporte de la Oficina Asesora de Comunicaciones para el III trimestre.</t>
  </si>
  <si>
    <t>MT4</t>
  </si>
  <si>
    <t>Participar del 100% de las capacitaciones que se realicen en gestión de riesgos, planes de mejora y sistema de gestión institucional</t>
  </si>
  <si>
    <t>Participación en capacitaciones</t>
  </si>
  <si>
    <t>(No. de capacitaciones en las que asistió / No. de capacitaciones convocadas) X 100</t>
  </si>
  <si>
    <t xml:space="preserve">Porcentaje de participación en capacitaciones  </t>
  </si>
  <si>
    <t>Registros y/o soportes de partipación en las capacitaciones programadas</t>
  </si>
  <si>
    <t>Listado de asistencia
Video de la reunión
Presentación</t>
  </si>
  <si>
    <t xml:space="preserve">La Alcaldía Local participó en la capacitación dada a los promotores de mejora, en que se trataron temas como planeación estratégica, control de documentos, riesgos, planes de mejora y otros mecanismos de planeación y control de la gestión. </t>
  </si>
  <si>
    <t>Presentación realizada y listado de asistencia TEAMS</t>
  </si>
  <si>
    <t>No programada para el II trimestre de 2022</t>
  </si>
  <si>
    <t>Brindar atención oportuna y de calidad a los diferentes sectores poblacionales, generando relaciones de confianza y respeto por la diferencia.</t>
  </si>
  <si>
    <t>Servicio a la Ciudadanía</t>
  </si>
  <si>
    <t>MT5</t>
  </si>
  <si>
    <t>Dar respuesta al 100% de los requerimientos ciudadanos asignados a la alcaldía local con corte a 31 de diciembre de 2021 tipificadas como Derechos de Petición registradas en el aplicativo Bogotá te Escucha y gestor documental ORFEO, según la información de seguimiento presentada por el proceso de Servicio a la Ciudadanía.</t>
  </si>
  <si>
    <t>Porcentaje de requerimientos ciudadanos con respuesta definitiva</t>
  </si>
  <si>
    <t>(No. de respuestas efectuadas / No. requerimientos instaurados antes del 31 de diciembre 2021) X 100</t>
  </si>
  <si>
    <t>Reporte de respuestas a la ciudadania</t>
  </si>
  <si>
    <t xml:space="preserve">Reporte Aplicativo BOGOTA TE ESCUCHA </t>
  </si>
  <si>
    <t>Subsecretaria de Gestión Institucional - Grupo Oficina de atención a la Ciudadanía</t>
  </si>
  <si>
    <t>Reporte Aplicativo BOGOTA TE ESCUCHA.</t>
  </si>
  <si>
    <t>La alcaldía local atendió 18 de los 19 requerimientos ciudadanos recibidos de vigencias anteriores</t>
  </si>
  <si>
    <t>Reporte Subsecretaría de Gestión Institucional</t>
  </si>
  <si>
    <t>La alcaldía local efectuó la respuesta al 100% de los requerimientos instaurados a 31 de diciembre de 2021</t>
  </si>
  <si>
    <t>Reporte de respuestas a la ciudadania SAC</t>
  </si>
  <si>
    <t>Reporte SAC Subsecretaría de Gestión Institucional</t>
  </si>
  <si>
    <t>MT6</t>
  </si>
  <si>
    <t>Dar respuesta al 80% de los requerimientos ciudadanos asignados a la alcaldía local ingresados en la vigencia 2022 y asignados a la Alcaldía Local de la vigencia actual tipificadas como Derechos de Petición registradas en el aplicativo Bogotá te Escucha y gestor documental ORFEO dentro de los terminos de ley, según la información de seguimiento presentada por el proceso de Servicio a la Ciudadanía.</t>
  </si>
  <si>
    <t>(No. de respuestas efectuadas / No. requerimientos instaurados en la vigencia 2022 que deben tener respuesta) X 100</t>
  </si>
  <si>
    <t>N/A</t>
  </si>
  <si>
    <t>La alcaldía local atendió 229 de los 230 requerimientos ciudadanos recibidos de la vigencia 2022</t>
  </si>
  <si>
    <t>Mediante memorando No. 20224600216483 del 11/07/2022, la Subsecretaría de Gestión Institucional presentó el avance en las respuestas efectuadas por la alcaldía local con corte a 30 de junio de 2022.</t>
  </si>
  <si>
    <t xml:space="preserve"> Subsecretaría de Gestión Institucional presentó el avance en las respuestas efectuadas por la alcaldía local con corte a 30 de septiembre de 2022. De 439 requerimientos, dio respuesta a 261.</t>
  </si>
  <si>
    <t>TOTAL METAS TRANSVERSALES (20%)</t>
  </si>
  <si>
    <t>TOTAL PLAN DE GESTIÓN (100%)</t>
  </si>
  <si>
    <t xml:space="preserve">La alcaldía local presenta un avance de metas PDL acumulado del  29,7% con corte al 30 de septiembre de 2022, que frente al avance de metas entregadas a 31/12/2021 del 11,2%, lo que representa una ejecución de la meta plan de gestión del 18,5% para el periodo. </t>
  </si>
  <si>
    <t>Durante el cuarto trimestre de la vigencia 2022, tenemos giros acumulados  de Obligaciones por Pagar 2021 de Funcionamiento e Inversion de la Vigencia 2021 por  $33.489.166.877, para un porcentaje de ejecucion de giros del  al 67,73%.</t>
  </si>
  <si>
    <t xml:space="preserve"> Reporte DGDL
Ejecución presupuestal</t>
  </si>
  <si>
    <t xml:space="preserve">Durante el cuarto tercer se giro de Obligaciones de Años Anteriores de la vigencia 2020 y Gastos de  Funcionamiento e Inversión,  se giraron $14.137.651.726 correspondiente a un porcentaje de Ejecucion de Giros del  al 56,63%.  </t>
  </si>
  <si>
    <t>Durante elcuarto  cuarto  de la vigencia 2022,  se  han ejecutado compromisos de la inversion directa para la vigencia 2022 de $158.096.000.000 correspondiente a una Ejecución Presupuestal al 99,64 %, del Presupuesto aprobado 2022.</t>
  </si>
  <si>
    <t>Durante el cuarto trimestre de la vigencia 2022, se han Girado del presupuesto disponible para la vigencia 2022,  de  $72.346.663.439 que corresponde  a un porcentaje de ejecución de giros del 45,60%.</t>
  </si>
  <si>
    <t>De los 686 contratos suscritos en las plataformas de SECOP durante la vigencia 2022, se cargó la información de 680 en el aplicativo SIPSE</t>
  </si>
  <si>
    <t xml:space="preserve"> Reporte DGDL
Matriz Seguimiento SECOP vs SIPSE</t>
  </si>
  <si>
    <t>De los 686 contratos cargados en el aplicativo SIPSE, 680 se encuentran en estado ejecución o terminados. Sin cargar 4 contratos y 2 contratos se encuentran aún en estado suscrito o legalizado</t>
  </si>
  <si>
    <t>La meta presenta un resultado acumulado del 99,55%.</t>
  </si>
  <si>
    <t>La meta presenta un resultado acumulado del 99,43%.</t>
  </si>
  <si>
    <t>La meta presenta un resultado acumulado del 98,75%.</t>
  </si>
  <si>
    <t>Reporte DGDL
Matriz Seguimiento SECOP vs SIPSE</t>
  </si>
  <si>
    <t>Reporte DGDL
Plataforma SIPSE</t>
  </si>
  <si>
    <t>Las inspeciones de policia lograron realizar para el IV Trimestre un total de 3873 impulsos</t>
  </si>
  <si>
    <t>Se realizaron 15 actuaciones administrativas</t>
  </si>
  <si>
    <t>Se terminaron 204 actuaciones administrativas durante el IV trimestre</t>
  </si>
  <si>
    <t>La alcaldía local profirió 4000 fallos de fondo en primera instancia sobre las actuaciones de policía que se encuentran a cargo de las inspecciones de policía</t>
  </si>
  <si>
    <t>La alcaldía local terminó 381 actuaciones administrativas en primera instancia</t>
  </si>
  <si>
    <t>La alcaldía local terminó 241 actuaciones administrativas activas</t>
  </si>
  <si>
    <t>La alcaldía local realizó 20.919 impulsos procesales sobre las actuaciones de policía que se encuentran a cargo de las inspecciones de policía</t>
  </si>
  <si>
    <t>La calificación se otorga teniendo en cuenta los siguientes parámetros:  
*Inspección ambiental ( ponderación 60%): La Alcaldía obtiene calificación de  59% . 
*Indicadores agua, energía ( ponderación 20%): Información reportada a noviembre 2022.
* Reporte consumo de papel ( ponderación 10%):  Información reportada a noviembre 2022
*Reporte ciclistas ( ponderación 10%): información reportada con corte a noviembre2022</t>
  </si>
  <si>
    <t xml:space="preserve">La alcaldía no presenta planes de mejoramiento en ejecución o abiertos. </t>
  </si>
  <si>
    <t>La  Oficina Asesora de Comunicaciones de la SDG reporta el estado de avance en la publicación de información en la página web de la alcaldía local, en el que presenta el link con el reporte detallado sobre estado de cumplimiento por parte de la alcaldía local</t>
  </si>
  <si>
    <t>El proceso participó en las capacitaciones del Sistema de Gestión programadas para el periodo</t>
  </si>
  <si>
    <t>Evidencias de capacitación</t>
  </si>
  <si>
    <t>Memorando 20234000001423</t>
  </si>
  <si>
    <t>La Subsecretaría de Gestión Institucional presentó el avance en las respuestas efectuadas por la alcaldía local con corte a 31 de diciembre de 2022: 1052 requerimientos atendidos</t>
  </si>
  <si>
    <t>Se realizaron 59 operativos de inspección, vigilancia y control en materia de integridad del espacio público.</t>
  </si>
  <si>
    <t>Se realizaron 256 operativos de inspección, vigilancia y control en materia de actividad económica</t>
  </si>
  <si>
    <t>30 de enero de 2023</t>
  </si>
  <si>
    <t xml:space="preserve">Para el cuarto trimestre de la vigencia 2022, el plan de gestión de la Alcaldía Local alcanzó un nivel de desempeño del 93,25% de acuerdo con lo programado, y del 98,41% acumulado para la vigencia.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</si>
</sst>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1"/>
      <color theme="1"/>
      <name val="Calibri"/>
      <family val="2"/>
      <scheme val="minor"/>
    </font>
    <font>
      <sz val="11"/>
      <color theme="1"/>
      <name val="Calibri"/>
      <family val="2"/>
      <scheme val="minor"/>
    </font>
    <font>
      <sz val="11"/>
      <color rgb="FF9C0006"/>
      <name val="Calibri"/>
      <family val="2"/>
      <scheme val="minor"/>
    </font>
    <font>
      <b/>
      <sz val="11"/>
      <color rgb="FF000000"/>
      <name val="Calibri Light"/>
      <family val="2"/>
    </font>
    <font>
      <sz val="11"/>
      <color rgb="FF000000"/>
      <name val="Calibri Light"/>
      <family val="2"/>
    </font>
    <font>
      <sz val="11"/>
      <color theme="1"/>
      <name val="Calibri Light"/>
      <family val="2"/>
      <scheme val="major"/>
    </font>
    <font>
      <sz val="9"/>
      <color rgb="FF323130"/>
      <name val="Segoe UI"/>
      <family val="2"/>
    </font>
    <font>
      <sz val="11"/>
      <name val="Calibri Light"/>
      <family val="2"/>
    </font>
    <font>
      <b/>
      <sz val="11"/>
      <name val="Calibri Light"/>
      <family val="2"/>
    </font>
    <font>
      <sz val="11"/>
      <color theme="1"/>
      <name val="Calibri Light"/>
      <family val="2"/>
    </font>
    <font>
      <b/>
      <sz val="11"/>
      <color theme="1"/>
      <name val="Calibri Light"/>
      <family val="2"/>
    </font>
    <font>
      <b/>
      <sz val="11"/>
      <color theme="1"/>
      <name val="Calibri Light"/>
      <family val="1"/>
      <scheme val="major"/>
    </font>
    <font>
      <sz val="11"/>
      <name val="Calibri Light"/>
      <family val="2"/>
      <scheme val="major"/>
    </font>
    <font>
      <sz val="11"/>
      <color indexed="8"/>
      <name val="Calibri Light"/>
      <family val="2"/>
    </font>
    <font>
      <sz val="11"/>
      <name val="Calibri"/>
      <family val="2"/>
      <scheme val="minor"/>
    </font>
    <font>
      <b/>
      <sz val="12"/>
      <color rgb="FF000000"/>
      <name val="Calibri Light"/>
      <family val="2"/>
    </font>
    <font>
      <sz val="11"/>
      <color rgb="FF0070C0"/>
      <name val="Calibri Light"/>
      <family val="2"/>
      <scheme val="major"/>
    </font>
    <font>
      <sz val="11"/>
      <color rgb="FF0070C0"/>
      <name val="Calibri Light"/>
      <family val="2"/>
    </font>
    <font>
      <b/>
      <sz val="12"/>
      <color rgb="FF0070C0"/>
      <name val="Calibri Light"/>
      <family val="2"/>
      <scheme val="major"/>
    </font>
    <font>
      <b/>
      <sz val="12"/>
      <color rgb="FF0070C0"/>
      <name val="Calibri Light"/>
      <family val="2"/>
    </font>
    <font>
      <b/>
      <sz val="14"/>
      <color rgb="FF000000"/>
      <name val="Calibri Light"/>
      <family val="2"/>
    </font>
    <font>
      <sz val="14"/>
      <color rgb="FF000000"/>
      <name val="Calibri Light"/>
      <family val="2"/>
    </font>
    <font>
      <b/>
      <sz val="11"/>
      <color theme="1"/>
      <name val="Calibri Light"/>
      <family val="2"/>
      <scheme val="major"/>
    </font>
    <font>
      <b/>
      <sz val="11"/>
      <name val="Calibri Light"/>
      <family val="2"/>
      <scheme val="major"/>
    </font>
    <font>
      <sz val="12"/>
      <color rgb="FF000000"/>
      <name val="Calibri Light"/>
      <family val="2"/>
    </font>
    <font>
      <sz val="12"/>
      <color rgb="FF0070C0"/>
      <name val="Calibri Light"/>
      <family val="2"/>
      <scheme val="major"/>
    </font>
    <font>
      <sz val="12"/>
      <color rgb="FF0070C0"/>
      <name val="Calibri Light"/>
      <family val="2"/>
    </font>
    <font>
      <sz val="14"/>
      <color rgb="FF0070C0"/>
      <name val="Calibri Light"/>
      <family val="2"/>
      <scheme val="major"/>
    </font>
    <font>
      <b/>
      <sz val="14"/>
      <color rgb="FF0070C0"/>
      <name val="Calibri Light"/>
      <family val="2"/>
      <scheme val="major"/>
    </font>
  </fonts>
  <fills count="13">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FFF2CC"/>
        <bgColor rgb="FF000000"/>
      </patternFill>
    </fill>
    <fill>
      <patternFill patternType="solid">
        <fgColor theme="7" tint="0.59999389629810485"/>
        <bgColor rgb="FF000000"/>
      </patternFill>
    </fill>
    <fill>
      <patternFill patternType="solid">
        <fgColor theme="7" tint="0.79998168889431442"/>
        <bgColor rgb="FF000000"/>
      </patternFill>
    </fill>
    <fill>
      <patternFill patternType="solid">
        <fgColor rgb="FFB4C6E7"/>
        <bgColor rgb="FF000000"/>
      </patternFill>
    </fill>
    <fill>
      <patternFill patternType="solid">
        <fgColor theme="4" tint="0.39997558519241921"/>
        <bgColor rgb="FF000000"/>
      </patternFill>
    </fill>
    <fill>
      <patternFill patternType="solid">
        <fgColor theme="4" tint="0.59999389629810485"/>
        <bgColor rgb="FF000000"/>
      </patternFill>
    </fill>
    <fill>
      <patternFill patternType="solid">
        <fgColor rgb="FFC6E0B4"/>
        <bgColor rgb="FF000000"/>
      </patternFill>
    </fill>
    <fill>
      <patternFill patternType="solid">
        <fgColor rgb="FFFFE699"/>
        <bgColor rgb="FF000000"/>
      </patternFill>
    </fill>
    <fill>
      <patternFill patternType="solid">
        <fgColor rgb="FFFFFFFF"/>
        <bgColor rgb="FF000000"/>
      </patternFill>
    </fill>
  </fills>
  <borders count="6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2" fillId="2" borderId="0" applyNumberFormat="0" applyBorder="0" applyAlignment="0" applyProtection="0"/>
  </cellStyleXfs>
  <cellXfs count="356">
    <xf numFmtId="0" fontId="0" fillId="0" borderId="0" xfId="0"/>
    <xf numFmtId="0" fontId="4" fillId="0" borderId="0" xfId="0" applyFont="1" applyAlignment="1">
      <alignment wrapText="1"/>
    </xf>
    <xf numFmtId="0" fontId="5" fillId="0" borderId="0" xfId="0" applyFont="1" applyAlignment="1">
      <alignment wrapText="1"/>
    </xf>
    <xf numFmtId="0" fontId="5" fillId="0" borderId="0" xfId="0" applyFont="1" applyAlignment="1">
      <alignment vertical="center" wrapText="1"/>
    </xf>
    <xf numFmtId="0" fontId="4" fillId="0" borderId="0" xfId="0" applyFont="1" applyAlignment="1">
      <alignment vertical="center" wrapText="1"/>
    </xf>
    <xf numFmtId="0" fontId="6" fillId="0" borderId="0" xfId="0" applyFont="1"/>
    <xf numFmtId="0" fontId="3" fillId="4" borderId="12" xfId="0" applyFont="1" applyFill="1" applyBorder="1" applyAlignment="1">
      <alignment horizontal="center" wrapText="1"/>
    </xf>
    <xf numFmtId="0" fontId="4" fillId="0" borderId="12" xfId="0" applyFont="1" applyBorder="1" applyAlignment="1">
      <alignment horizontal="center" wrapText="1"/>
    </xf>
    <xf numFmtId="0" fontId="4" fillId="0" borderId="24" xfId="0" applyFont="1" applyBorder="1" applyAlignment="1">
      <alignment wrapText="1"/>
    </xf>
    <xf numFmtId="0" fontId="5" fillId="0" borderId="0" xfId="0" applyFont="1" applyAlignment="1">
      <alignment horizontal="left" vertical="top" wrapText="1"/>
    </xf>
    <xf numFmtId="0" fontId="3" fillId="4" borderId="34"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3" fillId="5" borderId="35" xfId="0" applyFont="1" applyFill="1" applyBorder="1" applyAlignment="1">
      <alignment horizontal="center" vertical="center" wrapText="1"/>
    </xf>
    <xf numFmtId="0" fontId="3" fillId="5" borderId="38" xfId="0" applyFont="1" applyFill="1" applyBorder="1" applyAlignment="1">
      <alignment horizontal="center" vertical="center" wrapText="1"/>
    </xf>
    <xf numFmtId="0" fontId="3" fillId="6" borderId="37" xfId="0" applyFont="1" applyFill="1" applyBorder="1" applyAlignment="1">
      <alignment horizontal="center" vertical="center" wrapText="1"/>
    </xf>
    <xf numFmtId="0" fontId="3" fillId="6" borderId="35" xfId="0" applyFont="1" applyFill="1" applyBorder="1" applyAlignment="1">
      <alignment horizontal="center" vertical="center" wrapText="1"/>
    </xf>
    <xf numFmtId="0" fontId="3" fillId="6" borderId="38" xfId="0" applyFont="1" applyFill="1" applyBorder="1" applyAlignment="1">
      <alignment horizontal="center" vertical="center" wrapText="1"/>
    </xf>
    <xf numFmtId="0" fontId="3" fillId="7" borderId="37" xfId="0" applyFont="1" applyFill="1" applyBorder="1" applyAlignment="1">
      <alignment horizontal="center" vertical="center" wrapText="1"/>
    </xf>
    <xf numFmtId="0" fontId="3" fillId="7" borderId="35" xfId="0" applyFont="1" applyFill="1" applyBorder="1" applyAlignment="1">
      <alignment horizontal="center" vertical="center" wrapText="1"/>
    </xf>
    <xf numFmtId="0" fontId="3" fillId="7" borderId="38" xfId="0" applyFont="1" applyFill="1" applyBorder="1" applyAlignment="1">
      <alignment horizontal="center" vertical="center" wrapText="1"/>
    </xf>
    <xf numFmtId="0" fontId="3" fillId="8" borderId="34" xfId="0" applyFont="1" applyFill="1" applyBorder="1" applyAlignment="1">
      <alignment horizontal="center" vertical="center" wrapText="1"/>
    </xf>
    <xf numFmtId="0" fontId="3" fillId="8" borderId="35" xfId="0" applyFont="1" applyFill="1" applyBorder="1" applyAlignment="1">
      <alignment horizontal="center" vertical="center" wrapText="1"/>
    </xf>
    <xf numFmtId="0" fontId="3" fillId="8" borderId="38" xfId="0" applyFont="1" applyFill="1" applyBorder="1" applyAlignment="1">
      <alignment horizontal="center" vertical="center" wrapText="1"/>
    </xf>
    <xf numFmtId="0" fontId="3" fillId="9" borderId="34" xfId="0" applyFont="1" applyFill="1" applyBorder="1" applyAlignment="1">
      <alignment horizontal="center" vertical="center" wrapText="1"/>
    </xf>
    <xf numFmtId="0" fontId="3" fillId="9" borderId="35" xfId="0" applyFont="1" applyFill="1" applyBorder="1" applyAlignment="1">
      <alignment horizontal="center" vertical="center" wrapText="1"/>
    </xf>
    <xf numFmtId="0" fontId="3" fillId="9" borderId="38" xfId="0" applyFont="1" applyFill="1" applyBorder="1" applyAlignment="1">
      <alignment horizontal="center" vertical="center" wrapText="1"/>
    </xf>
    <xf numFmtId="0" fontId="3" fillId="10" borderId="37" xfId="0" applyFont="1" applyFill="1" applyBorder="1" applyAlignment="1">
      <alignment horizontal="center" vertical="center" wrapText="1"/>
    </xf>
    <xf numFmtId="0" fontId="3" fillId="10" borderId="35" xfId="0" applyFont="1" applyFill="1" applyBorder="1" applyAlignment="1">
      <alignment horizontal="center" vertical="center" wrapText="1"/>
    </xf>
    <xf numFmtId="0" fontId="3" fillId="10" borderId="38" xfId="0" applyFont="1" applyFill="1" applyBorder="1" applyAlignment="1">
      <alignment horizontal="center" vertical="center" wrapText="1"/>
    </xf>
    <xf numFmtId="0" fontId="16" fillId="0" borderId="0" xfId="0" applyFont="1" applyAlignment="1">
      <alignment wrapText="1"/>
    </xf>
    <xf numFmtId="0" fontId="17" fillId="0" borderId="31" xfId="0" applyFont="1" applyBorder="1" applyAlignment="1">
      <alignment horizontal="center" vertical="center" wrapText="1"/>
    </xf>
    <xf numFmtId="0" fontId="17" fillId="0" borderId="31" xfId="0" applyFont="1" applyBorder="1" applyAlignment="1">
      <alignment horizontal="left" vertical="center" wrapText="1"/>
    </xf>
    <xf numFmtId="0" fontId="17" fillId="0" borderId="50" xfId="0" applyFont="1" applyBorder="1" applyAlignment="1">
      <alignment horizontal="center" vertical="center" wrapText="1"/>
    </xf>
    <xf numFmtId="0" fontId="17" fillId="0" borderId="42" xfId="0" applyFont="1" applyBorder="1" applyAlignment="1">
      <alignment horizontal="left" vertical="center" wrapText="1"/>
    </xf>
    <xf numFmtId="0" fontId="17" fillId="0" borderId="8" xfId="0" applyFont="1" applyBorder="1" applyAlignment="1">
      <alignment horizontal="left" vertical="center" wrapText="1"/>
    </xf>
    <xf numFmtId="0" fontId="17" fillId="0" borderId="6" xfId="0" applyFont="1" applyBorder="1" applyAlignment="1">
      <alignment horizontal="left" vertical="center" wrapText="1"/>
    </xf>
    <xf numFmtId="0" fontId="17" fillId="0" borderId="32" xfId="0" applyFont="1" applyBorder="1" applyAlignment="1">
      <alignment horizontal="left" vertical="center" wrapText="1"/>
    </xf>
    <xf numFmtId="0" fontId="17" fillId="0" borderId="3" xfId="0" applyFont="1" applyBorder="1" applyAlignment="1">
      <alignment horizontal="center" vertical="center" wrapText="1"/>
    </xf>
    <xf numFmtId="0" fontId="18" fillId="0" borderId="0" xfId="0" applyFont="1" applyAlignment="1">
      <alignment wrapText="1"/>
    </xf>
    <xf numFmtId="0" fontId="17" fillId="0" borderId="12" xfId="0" applyFont="1" applyBorder="1" applyAlignment="1">
      <alignment horizontal="center" vertical="center" wrapText="1"/>
    </xf>
    <xf numFmtId="0" fontId="17" fillId="0" borderId="12" xfId="0" applyFont="1" applyBorder="1" applyAlignment="1">
      <alignment horizontal="left" vertical="center" wrapText="1"/>
    </xf>
    <xf numFmtId="0" fontId="17" fillId="0" borderId="41" xfId="0" applyFont="1" applyBorder="1" applyAlignment="1">
      <alignment horizontal="left" vertical="center" wrapText="1"/>
    </xf>
    <xf numFmtId="0" fontId="17" fillId="0" borderId="11" xfId="0" applyFont="1" applyBorder="1" applyAlignment="1">
      <alignment horizontal="left" vertical="center" wrapText="1"/>
    </xf>
    <xf numFmtId="0" fontId="17" fillId="0" borderId="38" xfId="0" applyFont="1" applyBorder="1" applyAlignment="1">
      <alignment horizontal="left" vertical="center" wrapText="1"/>
    </xf>
    <xf numFmtId="0" fontId="4" fillId="0" borderId="0" xfId="0" applyFont="1" applyAlignment="1">
      <alignment horizontal="center" wrapText="1"/>
    </xf>
    <xf numFmtId="2" fontId="4" fillId="0" borderId="0" xfId="0" applyNumberFormat="1" applyFont="1" applyAlignment="1">
      <alignment wrapText="1"/>
    </xf>
    <xf numFmtId="0" fontId="4" fillId="3" borderId="40" xfId="0" applyFont="1" applyFill="1" applyBorder="1" applyAlignment="1">
      <alignment horizontal="center" vertical="center" wrapText="1"/>
    </xf>
    <xf numFmtId="0" fontId="4" fillId="3" borderId="31" xfId="0" applyFont="1" applyFill="1" applyBorder="1" applyAlignment="1">
      <alignment horizontal="left" vertical="center" wrapText="1"/>
    </xf>
    <xf numFmtId="9" fontId="4" fillId="3" borderId="31" xfId="0" applyNumberFormat="1" applyFont="1" applyFill="1" applyBorder="1" applyAlignment="1">
      <alignment horizontal="center" vertical="center" wrapText="1"/>
    </xf>
    <xf numFmtId="0" fontId="4" fillId="3" borderId="3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2" xfId="0" applyFont="1" applyFill="1" applyBorder="1" applyAlignment="1">
      <alignment horizontal="left" vertical="top" wrapText="1"/>
    </xf>
    <xf numFmtId="9" fontId="4" fillId="3" borderId="12" xfId="1" applyFont="1" applyFill="1" applyBorder="1" applyAlignment="1">
      <alignment horizontal="center" vertical="center" wrapText="1"/>
    </xf>
    <xf numFmtId="0" fontId="4" fillId="3" borderId="41"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52" xfId="0" applyFont="1" applyFill="1" applyBorder="1" applyAlignment="1">
      <alignment horizontal="left" vertical="center" wrapText="1"/>
    </xf>
    <xf numFmtId="0" fontId="4" fillId="3" borderId="42" xfId="0" applyFont="1" applyFill="1" applyBorder="1" applyAlignment="1">
      <alignment horizontal="left" vertical="center" wrapText="1"/>
    </xf>
    <xf numFmtId="9" fontId="4" fillId="3" borderId="8" xfId="0" applyNumberFormat="1" applyFont="1" applyFill="1" applyBorder="1" applyAlignment="1">
      <alignment horizontal="center" vertical="center" wrapText="1"/>
    </xf>
    <xf numFmtId="9" fontId="4" fillId="3" borderId="31" xfId="1" applyFont="1" applyFill="1" applyBorder="1" applyAlignment="1">
      <alignment horizontal="center" vertical="center" wrapText="1"/>
    </xf>
    <xf numFmtId="0" fontId="4" fillId="3" borderId="24" xfId="0" applyFont="1" applyFill="1" applyBorder="1" applyAlignment="1">
      <alignment horizontal="left" vertical="top" wrapText="1"/>
    </xf>
    <xf numFmtId="0" fontId="5" fillId="3" borderId="0" xfId="0" applyFont="1" applyFill="1" applyAlignment="1">
      <alignment horizontal="left" vertical="top" wrapText="1"/>
    </xf>
    <xf numFmtId="0" fontId="4" fillId="3" borderId="43" xfId="0" applyFont="1" applyFill="1" applyBorder="1" applyAlignment="1">
      <alignment horizontal="center" vertical="center" wrapText="1"/>
    </xf>
    <xf numFmtId="0" fontId="9" fillId="3" borderId="12" xfId="0" applyFont="1" applyFill="1" applyBorder="1" applyAlignment="1" applyProtection="1">
      <alignment horizontal="left" vertical="center" wrapText="1"/>
      <protection hidden="1"/>
    </xf>
    <xf numFmtId="9" fontId="9" fillId="3" borderId="12" xfId="0" applyNumberFormat="1" applyFont="1" applyFill="1" applyBorder="1" applyAlignment="1" applyProtection="1">
      <alignment horizontal="center" vertical="center" wrapText="1"/>
      <protection hidden="1"/>
    </xf>
    <xf numFmtId="0" fontId="9" fillId="3" borderId="12" xfId="0" applyFont="1" applyFill="1" applyBorder="1" applyAlignment="1" applyProtection="1">
      <alignment horizontal="center" vertical="center" wrapText="1"/>
      <protection hidden="1"/>
    </xf>
    <xf numFmtId="9" fontId="9" fillId="3" borderId="12" xfId="0" applyNumberFormat="1" applyFont="1" applyFill="1" applyBorder="1" applyAlignment="1">
      <alignment horizontal="center" vertical="center" wrapText="1"/>
    </xf>
    <xf numFmtId="9" fontId="9" fillId="3" borderId="12" xfId="1" applyFont="1" applyFill="1" applyBorder="1" applyAlignment="1">
      <alignment horizontal="center" vertical="center" wrapText="1"/>
    </xf>
    <xf numFmtId="9" fontId="4" fillId="3" borderId="12" xfId="0" applyNumberFormat="1" applyFont="1" applyFill="1" applyBorder="1" applyAlignment="1">
      <alignment horizontal="center" vertical="center" wrapText="1"/>
    </xf>
    <xf numFmtId="0" fontId="9" fillId="3" borderId="41" xfId="0" applyFont="1" applyFill="1" applyBorder="1" applyAlignment="1" applyProtection="1">
      <alignment horizontal="left" vertical="center" wrapText="1"/>
      <protection hidden="1"/>
    </xf>
    <xf numFmtId="0" fontId="9" fillId="3" borderId="11" xfId="0" applyFont="1" applyFill="1" applyBorder="1" applyAlignment="1" applyProtection="1">
      <alignment horizontal="left" vertical="center" wrapText="1"/>
      <protection hidden="1"/>
    </xf>
    <xf numFmtId="0" fontId="9" fillId="3" borderId="12" xfId="0" applyFont="1" applyFill="1" applyBorder="1" applyAlignment="1">
      <alignment horizontal="left" vertical="center" wrapText="1"/>
    </xf>
    <xf numFmtId="10" fontId="9" fillId="3" borderId="12" xfId="0" applyNumberFormat="1" applyFont="1" applyFill="1" applyBorder="1" applyAlignment="1" applyProtection="1">
      <alignment horizontal="center" vertical="center" wrapText="1"/>
      <protection hidden="1"/>
    </xf>
    <xf numFmtId="0" fontId="7" fillId="3" borderId="41" xfId="0" applyFont="1" applyFill="1" applyBorder="1" applyAlignment="1" applyProtection="1">
      <alignment horizontal="left" vertical="center" wrapText="1"/>
      <protection hidden="1"/>
    </xf>
    <xf numFmtId="0" fontId="7" fillId="3" borderId="12" xfId="0" applyFont="1" applyFill="1" applyBorder="1" applyAlignment="1" applyProtection="1">
      <alignment horizontal="left" vertical="center" wrapText="1"/>
      <protection hidden="1"/>
    </xf>
    <xf numFmtId="0" fontId="7" fillId="3" borderId="11" xfId="0" applyFont="1" applyFill="1" applyBorder="1" applyAlignment="1" applyProtection="1">
      <alignment horizontal="left" vertical="center" wrapText="1"/>
      <protection hidden="1"/>
    </xf>
    <xf numFmtId="0" fontId="5" fillId="3" borderId="12" xfId="0" applyFont="1" applyFill="1" applyBorder="1" applyAlignment="1" applyProtection="1">
      <alignment horizontal="left" vertical="center" wrapText="1"/>
      <protection hidden="1"/>
    </xf>
    <xf numFmtId="0" fontId="5" fillId="3" borderId="12" xfId="0" applyFont="1" applyFill="1" applyBorder="1" applyAlignment="1" applyProtection="1">
      <alignment horizontal="center" vertical="center" wrapText="1"/>
      <protection hidden="1"/>
    </xf>
    <xf numFmtId="1" fontId="4" fillId="3" borderId="12" xfId="0" applyNumberFormat="1" applyFont="1" applyFill="1" applyBorder="1" applyAlignment="1">
      <alignment horizontal="center" vertical="center" wrapText="1"/>
    </xf>
    <xf numFmtId="0" fontId="5" fillId="3" borderId="41" xfId="0" applyFont="1" applyFill="1" applyBorder="1" applyAlignment="1" applyProtection="1">
      <alignment horizontal="left" vertical="center" wrapText="1"/>
      <protection hidden="1"/>
    </xf>
    <xf numFmtId="0" fontId="12" fillId="3" borderId="11" xfId="0" applyFont="1" applyFill="1" applyBorder="1" applyAlignment="1" applyProtection="1">
      <alignment horizontal="left" vertical="center" wrapText="1"/>
      <protection hidden="1"/>
    </xf>
    <xf numFmtId="0" fontId="5" fillId="3" borderId="12" xfId="0" applyFont="1" applyFill="1" applyBorder="1" applyAlignment="1">
      <alignment horizontal="left" vertical="center" wrapText="1"/>
    </xf>
    <xf numFmtId="0" fontId="12" fillId="3" borderId="41" xfId="0" applyFont="1" applyFill="1" applyBorder="1" applyAlignment="1" applyProtection="1">
      <alignment horizontal="left" vertical="center" wrapText="1"/>
      <protection hidden="1"/>
    </xf>
    <xf numFmtId="1" fontId="4" fillId="3" borderId="8" xfId="0" applyNumberFormat="1" applyFont="1" applyFill="1" applyBorder="1" applyAlignment="1">
      <alignment horizontal="center" vertical="center" wrapText="1"/>
    </xf>
    <xf numFmtId="9" fontId="17" fillId="0" borderId="31" xfId="0" applyNumberFormat="1" applyFont="1" applyBorder="1" applyAlignment="1">
      <alignment horizontal="left" vertical="center" wrapText="1"/>
    </xf>
    <xf numFmtId="9" fontId="17" fillId="0" borderId="50" xfId="1" applyFont="1" applyBorder="1" applyAlignment="1">
      <alignment horizontal="center" vertical="center" wrapText="1"/>
    </xf>
    <xf numFmtId="9" fontId="17" fillId="0" borderId="1" xfId="1" applyFont="1" applyBorder="1" applyAlignment="1">
      <alignment horizontal="center" vertical="center" wrapText="1"/>
    </xf>
    <xf numFmtId="9" fontId="17" fillId="0" borderId="3" xfId="0" applyNumberFormat="1" applyFont="1" applyBorder="1" applyAlignment="1">
      <alignment horizontal="center" vertical="center" wrapText="1"/>
    </xf>
    <xf numFmtId="164" fontId="17" fillId="0" borderId="3" xfId="1" applyNumberFormat="1" applyFont="1" applyBorder="1" applyAlignment="1">
      <alignment horizontal="center" vertical="center" wrapText="1"/>
    </xf>
    <xf numFmtId="9" fontId="17" fillId="0" borderId="3" xfId="1" applyFont="1" applyBorder="1" applyAlignment="1">
      <alignment horizontal="center" vertical="center" wrapText="1"/>
    </xf>
    <xf numFmtId="0" fontId="17" fillId="0" borderId="51" xfId="0" applyFont="1" applyBorder="1" applyAlignment="1">
      <alignment horizontal="left" vertical="center" wrapText="1"/>
    </xf>
    <xf numFmtId="0" fontId="12" fillId="3" borderId="12" xfId="0" applyFont="1" applyFill="1" applyBorder="1" applyAlignment="1" applyProtection="1">
      <alignment horizontal="left" vertical="center" wrapText="1"/>
      <protection hidden="1"/>
    </xf>
    <xf numFmtId="0" fontId="4" fillId="0" borderId="12" xfId="0" applyFont="1" applyBorder="1" applyAlignment="1">
      <alignment horizontal="center" vertical="center" wrapText="1"/>
    </xf>
    <xf numFmtId="9" fontId="4" fillId="3" borderId="40" xfId="0" applyNumberFormat="1" applyFont="1" applyFill="1" applyBorder="1" applyAlignment="1">
      <alignment horizontal="center" vertical="center" wrapText="1"/>
    </xf>
    <xf numFmtId="1" fontId="4" fillId="3" borderId="40" xfId="1" applyNumberFormat="1" applyFont="1" applyFill="1" applyBorder="1" applyAlignment="1">
      <alignment horizontal="center" vertical="center" wrapText="1"/>
    </xf>
    <xf numFmtId="1" fontId="4" fillId="3" borderId="31" xfId="1" applyNumberFormat="1" applyFont="1" applyFill="1" applyBorder="1" applyAlignment="1">
      <alignment horizontal="center" vertical="center" wrapText="1"/>
    </xf>
    <xf numFmtId="9" fontId="17" fillId="0" borderId="50" xfId="0" applyNumberFormat="1" applyFont="1" applyBorder="1" applyAlignment="1">
      <alignment horizontal="center" vertical="center"/>
    </xf>
    <xf numFmtId="0" fontId="25" fillId="0" borderId="0" xfId="0" applyFont="1" applyAlignment="1">
      <alignment wrapText="1"/>
    </xf>
    <xf numFmtId="0" fontId="21" fillId="0" borderId="24" xfId="0" applyFont="1" applyBorder="1" applyAlignment="1">
      <alignment vertical="center" wrapText="1"/>
    </xf>
    <xf numFmtId="9" fontId="17" fillId="0" borderId="50" xfId="0" applyNumberFormat="1" applyFont="1" applyBorder="1" applyAlignment="1">
      <alignment horizontal="center" vertical="center" wrapText="1"/>
    </xf>
    <xf numFmtId="10" fontId="4" fillId="3" borderId="31" xfId="0" applyNumberFormat="1" applyFont="1" applyFill="1" applyBorder="1" applyAlignment="1">
      <alignment horizontal="center" vertical="center" wrapText="1"/>
    </xf>
    <xf numFmtId="9" fontId="17" fillId="0" borderId="12" xfId="0" applyNumberFormat="1" applyFont="1" applyBorder="1" applyAlignment="1">
      <alignment horizontal="center" vertical="center"/>
    </xf>
    <xf numFmtId="10" fontId="17" fillId="3" borderId="31" xfId="0" applyNumberFormat="1" applyFont="1" applyFill="1" applyBorder="1" applyAlignment="1">
      <alignment horizontal="center" vertical="center" wrapText="1"/>
    </xf>
    <xf numFmtId="10" fontId="17" fillId="3" borderId="12" xfId="0" applyNumberFormat="1" applyFont="1" applyFill="1" applyBorder="1" applyAlignment="1">
      <alignment horizontal="center" vertical="center" wrapText="1"/>
    </xf>
    <xf numFmtId="0" fontId="27" fillId="0" borderId="0" xfId="0" applyFont="1" applyAlignment="1">
      <alignment wrapText="1"/>
    </xf>
    <xf numFmtId="0" fontId="28" fillId="0" borderId="0" xfId="0" applyFont="1" applyAlignment="1">
      <alignment wrapText="1"/>
    </xf>
    <xf numFmtId="10" fontId="20" fillId="11" borderId="45" xfId="1" applyNumberFormat="1" applyFont="1" applyFill="1" applyBorder="1" applyAlignment="1">
      <alignment horizontal="center" vertical="center" wrapText="1"/>
    </xf>
    <xf numFmtId="9" fontId="17" fillId="0" borderId="12" xfId="1" applyFont="1" applyBorder="1" applyAlignment="1">
      <alignment horizontal="center" vertical="center" wrapText="1"/>
    </xf>
    <xf numFmtId="0" fontId="4" fillId="0" borderId="0" xfId="0" applyFont="1" applyAlignment="1">
      <alignment horizontal="justify" vertical="center" wrapText="1"/>
    </xf>
    <xf numFmtId="0" fontId="4" fillId="0" borderId="0" xfId="0" applyFont="1" applyAlignment="1">
      <alignment horizontal="justify" wrapText="1"/>
    </xf>
    <xf numFmtId="0" fontId="4" fillId="3" borderId="31" xfId="0" applyFont="1" applyFill="1" applyBorder="1" applyAlignment="1">
      <alignment horizontal="justify" vertical="center" wrapText="1"/>
    </xf>
    <xf numFmtId="0" fontId="4" fillId="3" borderId="12" xfId="0" applyFont="1" applyFill="1" applyBorder="1" applyAlignment="1">
      <alignment horizontal="justify" vertical="center" wrapText="1"/>
    </xf>
    <xf numFmtId="0" fontId="17" fillId="0" borderId="50" xfId="0" applyFont="1" applyBorder="1" applyAlignment="1">
      <alignment horizontal="justify" vertical="center" wrapText="1"/>
    </xf>
    <xf numFmtId="0" fontId="17" fillId="0" borderId="12" xfId="0" applyFont="1" applyBorder="1" applyAlignment="1">
      <alignment horizontal="justify" vertical="center" wrapText="1"/>
    </xf>
    <xf numFmtId="0" fontId="5" fillId="0" borderId="0" xfId="0" applyFont="1" applyAlignment="1">
      <alignment horizontal="justify" wrapText="1"/>
    </xf>
    <xf numFmtId="0" fontId="4" fillId="3" borderId="32" xfId="0" applyFont="1" applyFill="1" applyBorder="1" applyAlignment="1">
      <alignment horizontal="justify" vertical="center" wrapText="1"/>
    </xf>
    <xf numFmtId="0" fontId="4" fillId="3" borderId="41" xfId="0" applyFont="1" applyFill="1" applyBorder="1" applyAlignment="1">
      <alignment horizontal="justify" vertical="center" wrapText="1"/>
    </xf>
    <xf numFmtId="0" fontId="17" fillId="0" borderId="51" xfId="0" applyFont="1" applyBorder="1" applyAlignment="1">
      <alignment horizontal="justify" vertical="center" wrapText="1"/>
    </xf>
    <xf numFmtId="0" fontId="21" fillId="11" borderId="39" xfId="0" applyFont="1" applyFill="1" applyBorder="1" applyAlignment="1">
      <alignment horizontal="justify" vertical="center" wrapText="1"/>
    </xf>
    <xf numFmtId="10" fontId="4" fillId="3" borderId="12" xfId="1" applyNumberFormat="1" applyFont="1" applyFill="1" applyBorder="1" applyAlignment="1">
      <alignment horizontal="center" vertical="center" wrapText="1"/>
    </xf>
    <xf numFmtId="10" fontId="17" fillId="0" borderId="12" xfId="1" applyNumberFormat="1" applyFont="1" applyBorder="1" applyAlignment="1">
      <alignment horizontal="center" vertical="center" wrapText="1"/>
    </xf>
    <xf numFmtId="10" fontId="17" fillId="0" borderId="50" xfId="0" applyNumberFormat="1" applyFont="1" applyBorder="1" applyAlignment="1">
      <alignment horizontal="center" vertical="center" wrapText="1"/>
    </xf>
    <xf numFmtId="10" fontId="17" fillId="0" borderId="50" xfId="1" applyNumberFormat="1" applyFont="1" applyBorder="1" applyAlignment="1">
      <alignment horizontal="center" vertical="center" wrapText="1"/>
    </xf>
    <xf numFmtId="9" fontId="17" fillId="0" borderId="50" xfId="1" applyFont="1" applyFill="1" applyBorder="1" applyAlignment="1">
      <alignment horizontal="center" vertical="center" wrapText="1"/>
    </xf>
    <xf numFmtId="9" fontId="17" fillId="0" borderId="1" xfId="1" applyFont="1" applyFill="1" applyBorder="1" applyAlignment="1">
      <alignment horizontal="center" vertical="center" wrapText="1"/>
    </xf>
    <xf numFmtId="164" fontId="17" fillId="0" borderId="3" xfId="1" applyNumberFormat="1" applyFont="1" applyFill="1" applyBorder="1" applyAlignment="1">
      <alignment horizontal="center" vertical="center" wrapText="1"/>
    </xf>
    <xf numFmtId="10" fontId="17" fillId="0" borderId="12" xfId="0" applyNumberFormat="1" applyFont="1" applyBorder="1" applyAlignment="1">
      <alignment horizontal="center" vertical="center" wrapText="1"/>
    </xf>
    <xf numFmtId="0" fontId="5" fillId="0" borderId="0" xfId="0" applyFont="1" applyAlignment="1">
      <alignment horizontal="justify" vertical="center" wrapText="1"/>
    </xf>
    <xf numFmtId="10" fontId="4" fillId="3" borderId="31" xfId="1" applyNumberFormat="1" applyFont="1" applyFill="1" applyBorder="1" applyAlignment="1">
      <alignment horizontal="center" vertical="center" wrapText="1"/>
    </xf>
    <xf numFmtId="9" fontId="17" fillId="0" borderId="12" xfId="0" applyNumberFormat="1" applyFont="1" applyBorder="1" applyAlignment="1">
      <alignment horizontal="center" vertical="center" wrapText="1"/>
    </xf>
    <xf numFmtId="0" fontId="19" fillId="4" borderId="47" xfId="0" applyFont="1" applyFill="1" applyBorder="1" applyAlignment="1">
      <alignment vertical="center" wrapText="1"/>
    </xf>
    <xf numFmtId="0" fontId="19" fillId="4" borderId="45" xfId="0" applyFont="1" applyFill="1" applyBorder="1" applyAlignment="1">
      <alignment vertical="center" wrapText="1"/>
    </xf>
    <xf numFmtId="0" fontId="19" fillId="4" borderId="48" xfId="0" applyFont="1" applyFill="1" applyBorder="1" applyAlignment="1">
      <alignment vertical="center" wrapText="1"/>
    </xf>
    <xf numFmtId="10" fontId="19" fillId="4" borderId="49" xfId="0" applyNumberFormat="1" applyFont="1" applyFill="1" applyBorder="1" applyAlignment="1">
      <alignment horizontal="center" vertical="center" wrapText="1"/>
    </xf>
    <xf numFmtId="0" fontId="26" fillId="0" borderId="24" xfId="0" applyFont="1" applyBorder="1" applyAlignment="1">
      <alignment vertical="center" wrapText="1"/>
    </xf>
    <xf numFmtId="0" fontId="20" fillId="0" borderId="13" xfId="0" applyFont="1" applyBorder="1" applyAlignment="1">
      <alignment vertical="center" wrapText="1"/>
    </xf>
    <xf numFmtId="0" fontId="20" fillId="0" borderId="17" xfId="0" applyFont="1" applyBorder="1" applyAlignment="1">
      <alignment vertical="center" wrapText="1"/>
    </xf>
    <xf numFmtId="0" fontId="20" fillId="0" borderId="19" xfId="0" applyFont="1" applyBorder="1" applyAlignment="1">
      <alignment vertical="center" wrapText="1"/>
    </xf>
    <xf numFmtId="0" fontId="4" fillId="0" borderId="12" xfId="0" applyFont="1" applyBorder="1" applyAlignment="1">
      <alignment horizontal="justify" vertical="center" wrapText="1"/>
    </xf>
    <xf numFmtId="0" fontId="15" fillId="4" borderId="47" xfId="0" applyFont="1" applyFill="1" applyBorder="1" applyAlignment="1">
      <alignment vertical="center" wrapText="1"/>
    </xf>
    <xf numFmtId="0" fontId="15" fillId="4" borderId="45" xfId="0" applyFont="1" applyFill="1" applyBorder="1" applyAlignment="1">
      <alignment vertical="center" wrapText="1"/>
    </xf>
    <xf numFmtId="0" fontId="15" fillId="4" borderId="48" xfId="0" applyFont="1" applyFill="1" applyBorder="1" applyAlignment="1">
      <alignment vertical="center" wrapText="1"/>
    </xf>
    <xf numFmtId="10" fontId="15" fillId="4" borderId="49" xfId="0" applyNumberFormat="1" applyFont="1" applyFill="1" applyBorder="1" applyAlignment="1">
      <alignment horizontal="center" vertical="center" wrapText="1"/>
    </xf>
    <xf numFmtId="0" fontId="24" fillId="0" borderId="24" xfId="0" applyFont="1" applyBorder="1" applyAlignment="1">
      <alignment vertical="center" wrapText="1"/>
    </xf>
    <xf numFmtId="0" fontId="16" fillId="0" borderId="0" xfId="0" applyFont="1" applyAlignment="1">
      <alignment vertical="center" wrapText="1"/>
    </xf>
    <xf numFmtId="9" fontId="17" fillId="3" borderId="12" xfId="1" applyFont="1" applyFill="1" applyBorder="1" applyAlignment="1">
      <alignment horizontal="center" vertical="center" wrapText="1"/>
    </xf>
    <xf numFmtId="10" fontId="17" fillId="3" borderId="12" xfId="1" applyNumberFormat="1" applyFont="1" applyFill="1" applyBorder="1" applyAlignment="1">
      <alignment horizontal="center" vertical="center" wrapText="1"/>
    </xf>
    <xf numFmtId="0" fontId="17" fillId="0" borderId="1" xfId="0" applyFont="1" applyBorder="1" applyAlignment="1">
      <alignment horizontal="justify" vertical="center" wrapText="1"/>
    </xf>
    <xf numFmtId="0" fontId="17" fillId="0" borderId="1" xfId="0" applyFont="1" applyBorder="1" applyAlignment="1">
      <alignment horizontal="center" vertical="center" wrapText="1"/>
    </xf>
    <xf numFmtId="10" fontId="24" fillId="4" borderId="16" xfId="1" applyNumberFormat="1" applyFont="1" applyFill="1" applyBorder="1" applyAlignment="1">
      <alignment vertical="center" wrapText="1"/>
    </xf>
    <xf numFmtId="9" fontId="24" fillId="4" borderId="25" xfId="1" applyFont="1" applyFill="1" applyBorder="1" applyAlignment="1">
      <alignment vertical="center" wrapText="1"/>
    </xf>
    <xf numFmtId="10" fontId="15" fillId="4" borderId="15" xfId="0" applyNumberFormat="1" applyFont="1" applyFill="1" applyBorder="1" applyAlignment="1">
      <alignment horizontal="center" vertical="center" wrapText="1"/>
    </xf>
    <xf numFmtId="10" fontId="19" fillId="4" borderId="36" xfId="0" applyNumberFormat="1" applyFont="1" applyFill="1" applyBorder="1" applyAlignment="1">
      <alignment horizontal="center" vertical="center" wrapText="1"/>
    </xf>
    <xf numFmtId="0" fontId="17" fillId="0" borderId="57" xfId="0" applyFont="1" applyBorder="1" applyAlignment="1">
      <alignment horizontal="center" vertical="center" wrapText="1"/>
    </xf>
    <xf numFmtId="0" fontId="17" fillId="0" borderId="52" xfId="0" applyFont="1" applyBorder="1" applyAlignment="1">
      <alignment horizontal="center" vertical="center" wrapText="1"/>
    </xf>
    <xf numFmtId="9" fontId="17" fillId="0" borderId="52" xfId="0" applyNumberFormat="1" applyFont="1" applyBorder="1" applyAlignment="1">
      <alignment horizontal="center" vertical="center"/>
    </xf>
    <xf numFmtId="0" fontId="17" fillId="0" borderId="52" xfId="0" applyFont="1" applyBorder="1" applyAlignment="1">
      <alignment horizontal="justify" vertical="center" wrapText="1"/>
    </xf>
    <xf numFmtId="0" fontId="17" fillId="0" borderId="42" xfId="0" applyFont="1" applyBorder="1" applyAlignment="1">
      <alignment horizontal="justify" vertical="center" wrapText="1"/>
    </xf>
    <xf numFmtId="9" fontId="17" fillId="0" borderId="43" xfId="1" applyFont="1" applyFill="1" applyBorder="1" applyAlignment="1">
      <alignment horizontal="center" vertical="center" wrapText="1"/>
    </xf>
    <xf numFmtId="0" fontId="17" fillId="0" borderId="41" xfId="0" applyFont="1" applyBorder="1" applyAlignment="1">
      <alignment horizontal="justify" vertical="center" wrapText="1"/>
    </xf>
    <xf numFmtId="9" fontId="17" fillId="0" borderId="43" xfId="1" applyFont="1" applyBorder="1" applyAlignment="1">
      <alignment horizontal="center" vertical="center" wrapText="1"/>
    </xf>
    <xf numFmtId="0" fontId="17" fillId="0" borderId="43" xfId="0" applyFont="1" applyBorder="1" applyAlignment="1">
      <alignment horizontal="center" vertical="center" wrapText="1"/>
    </xf>
    <xf numFmtId="9" fontId="17" fillId="0" borderId="34" xfId="1" applyFont="1" applyBorder="1" applyAlignment="1">
      <alignment horizontal="center" vertical="center" wrapText="1"/>
    </xf>
    <xf numFmtId="10" fontId="17" fillId="0" borderId="35" xfId="0" applyNumberFormat="1" applyFont="1" applyBorder="1" applyAlignment="1">
      <alignment horizontal="center" vertical="center" wrapText="1"/>
    </xf>
    <xf numFmtId="0" fontId="17" fillId="0" borderId="35" xfId="0" applyFont="1" applyBorder="1" applyAlignment="1">
      <alignment horizontal="justify" vertical="center" wrapText="1"/>
    </xf>
    <xf numFmtId="0" fontId="17" fillId="0" borderId="38" xfId="0" applyFont="1" applyBorder="1" applyAlignment="1">
      <alignment horizontal="justify" vertical="center" wrapText="1"/>
    </xf>
    <xf numFmtId="0" fontId="17" fillId="0" borderId="0" xfId="0" applyFont="1" applyAlignment="1">
      <alignment wrapText="1"/>
    </xf>
    <xf numFmtId="0" fontId="24" fillId="4" borderId="18" xfId="0" applyFont="1" applyFill="1" applyBorder="1" applyAlignment="1">
      <alignment horizontal="justify" vertical="center" wrapText="1"/>
    </xf>
    <xf numFmtId="0" fontId="26" fillId="4" borderId="58" xfId="0" applyFont="1" applyFill="1" applyBorder="1" applyAlignment="1">
      <alignment horizontal="justify" vertical="center" wrapText="1"/>
    </xf>
    <xf numFmtId="9" fontId="17" fillId="0" borderId="57" xfId="0" applyNumberFormat="1" applyFont="1" applyBorder="1" applyAlignment="1">
      <alignment horizontal="center" vertical="center" wrapText="1"/>
    </xf>
    <xf numFmtId="9" fontId="17" fillId="0" borderId="52" xfId="0" applyNumberFormat="1" applyFont="1" applyBorder="1" applyAlignment="1">
      <alignment horizontal="center" vertical="center" wrapText="1"/>
    </xf>
    <xf numFmtId="10" fontId="17" fillId="3" borderId="52" xfId="0" applyNumberFormat="1" applyFont="1" applyFill="1" applyBorder="1" applyAlignment="1">
      <alignment horizontal="center" vertical="center" wrapText="1"/>
    </xf>
    <xf numFmtId="9" fontId="17" fillId="0" borderId="43" xfId="0" applyNumberFormat="1" applyFont="1" applyBorder="1" applyAlignment="1">
      <alignment horizontal="center" vertical="center" wrapText="1"/>
    </xf>
    <xf numFmtId="9" fontId="17" fillId="0" borderId="34" xfId="0" applyNumberFormat="1" applyFont="1" applyBorder="1" applyAlignment="1">
      <alignment horizontal="center" vertical="center" wrapText="1"/>
    </xf>
    <xf numFmtId="10" fontId="17" fillId="3" borderId="35" xfId="0" applyNumberFormat="1" applyFont="1" applyFill="1" applyBorder="1" applyAlignment="1">
      <alignment horizontal="center" vertical="center" wrapText="1"/>
    </xf>
    <xf numFmtId="0" fontId="4" fillId="12" borderId="12" xfId="0" applyFont="1" applyFill="1" applyBorder="1" applyAlignment="1">
      <alignment horizontal="center" vertical="center" wrapText="1"/>
    </xf>
    <xf numFmtId="0" fontId="17" fillId="0" borderId="22" xfId="0" applyFont="1" applyBorder="1" applyAlignment="1">
      <alignment horizontal="justify" vertical="center" wrapText="1"/>
    </xf>
    <xf numFmtId="0" fontId="17" fillId="0" borderId="9" xfId="0" applyFont="1" applyBorder="1" applyAlignment="1">
      <alignment horizontal="justify" vertical="center" wrapText="1"/>
    </xf>
    <xf numFmtId="0" fontId="17" fillId="0" borderId="39" xfId="0" applyFont="1" applyBorder="1" applyAlignment="1">
      <alignment horizontal="justify" vertical="center" wrapText="1"/>
    </xf>
    <xf numFmtId="10" fontId="17" fillId="0" borderId="52" xfId="0" applyNumberFormat="1"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wrapText="1"/>
    </xf>
    <xf numFmtId="0" fontId="4" fillId="0" borderId="31" xfId="0" applyFont="1" applyBorder="1" applyAlignment="1">
      <alignment horizontal="justify" vertical="center" wrapText="1"/>
    </xf>
    <xf numFmtId="0" fontId="4" fillId="12" borderId="11" xfId="0" applyFont="1" applyFill="1" applyBorder="1" applyAlignment="1">
      <alignment horizontal="justify" vertical="center" wrapText="1"/>
    </xf>
    <xf numFmtId="0" fontId="4" fillId="12" borderId="8" xfId="0" applyFont="1" applyFill="1" applyBorder="1" applyAlignment="1">
      <alignment horizontal="justify" vertical="center" wrapText="1"/>
    </xf>
    <xf numFmtId="0" fontId="4" fillId="12" borderId="59" xfId="0" applyFont="1" applyFill="1" applyBorder="1" applyAlignment="1">
      <alignment horizontal="justify" vertical="center" wrapText="1"/>
    </xf>
    <xf numFmtId="0" fontId="4" fillId="12" borderId="33" xfId="0" applyFont="1" applyFill="1" applyBorder="1" applyAlignment="1">
      <alignment horizontal="justify" vertical="center" wrapText="1"/>
    </xf>
    <xf numFmtId="0" fontId="4" fillId="0" borderId="43" xfId="0" applyFont="1" applyBorder="1" applyAlignment="1">
      <alignment horizontal="center" vertical="center" wrapText="1"/>
    </xf>
    <xf numFmtId="0" fontId="4" fillId="0" borderId="12" xfId="0" applyFont="1" applyBorder="1" applyAlignment="1">
      <alignment horizontal="left" vertical="center" wrapText="1"/>
    </xf>
    <xf numFmtId="0" fontId="5" fillId="0" borderId="12" xfId="0" applyFont="1" applyBorder="1" applyAlignment="1" applyProtection="1">
      <alignment horizontal="left" vertical="center" wrapText="1"/>
      <protection hidden="1"/>
    </xf>
    <xf numFmtId="0" fontId="9" fillId="0" borderId="12" xfId="0" applyFont="1" applyBorder="1" applyAlignment="1" applyProtection="1">
      <alignment horizontal="center" vertical="center" wrapText="1"/>
      <protection hidden="1"/>
    </xf>
    <xf numFmtId="0" fontId="5" fillId="0" borderId="12" xfId="0" applyFont="1" applyBorder="1" applyAlignment="1" applyProtection="1">
      <alignment horizontal="center" vertical="center" wrapText="1"/>
      <protection hidden="1"/>
    </xf>
    <xf numFmtId="1" fontId="4" fillId="0" borderId="12" xfId="0" applyNumberFormat="1" applyFont="1" applyBorder="1" applyAlignment="1">
      <alignment horizontal="center" vertical="center" wrapText="1"/>
    </xf>
    <xf numFmtId="0" fontId="5" fillId="0" borderId="41" xfId="0" applyFont="1" applyBorder="1" applyAlignment="1" applyProtection="1">
      <alignment horizontal="left" vertical="center" wrapText="1"/>
      <protection hidden="1"/>
    </xf>
    <xf numFmtId="0" fontId="14" fillId="0" borderId="11" xfId="2" applyFont="1" applyFill="1" applyBorder="1" applyAlignment="1" applyProtection="1">
      <alignment horizontal="left" vertical="center" wrapText="1"/>
      <protection hidden="1"/>
    </xf>
    <xf numFmtId="0" fontId="12" fillId="0" borderId="41" xfId="0" applyFont="1" applyBorder="1" applyAlignment="1" applyProtection="1">
      <alignment horizontal="left" vertical="center" wrapText="1"/>
      <protection hidden="1"/>
    </xf>
    <xf numFmtId="1" fontId="4" fillId="0" borderId="8" xfId="0" applyNumberFormat="1" applyFont="1" applyBorder="1" applyAlignment="1">
      <alignment horizontal="center" vertical="center" wrapText="1"/>
    </xf>
    <xf numFmtId="10" fontId="4" fillId="0" borderId="31" xfId="0" applyNumberFormat="1" applyFont="1" applyBorder="1" applyAlignment="1">
      <alignment horizontal="center" vertical="center" wrapText="1"/>
    </xf>
    <xf numFmtId="0" fontId="4" fillId="0" borderId="41" xfId="0" applyFont="1" applyBorder="1" applyAlignment="1">
      <alignment horizontal="justify" vertical="center" wrapText="1"/>
    </xf>
    <xf numFmtId="1" fontId="4" fillId="0" borderId="40" xfId="1" applyNumberFormat="1" applyFont="1" applyFill="1" applyBorder="1" applyAlignment="1">
      <alignment horizontal="center" vertical="center" wrapText="1"/>
    </xf>
    <xf numFmtId="1" fontId="4" fillId="0" borderId="31" xfId="1" applyNumberFormat="1" applyFont="1" applyFill="1" applyBorder="1" applyAlignment="1">
      <alignment horizontal="center" vertical="center" wrapText="1"/>
    </xf>
    <xf numFmtId="0" fontId="4" fillId="0" borderId="24" xfId="0" applyFont="1" applyBorder="1" applyAlignment="1">
      <alignment horizontal="left" vertical="top" wrapText="1"/>
    </xf>
    <xf numFmtId="1" fontId="4" fillId="0" borderId="35" xfId="0" applyNumberFormat="1" applyFont="1" applyBorder="1" applyAlignment="1">
      <alignment horizontal="center" vertical="center" wrapText="1"/>
    </xf>
    <xf numFmtId="0" fontId="7" fillId="3" borderId="12" xfId="0" applyFont="1" applyFill="1" applyBorder="1" applyAlignment="1">
      <alignment horizontal="center" vertical="center" wrapText="1"/>
    </xf>
    <xf numFmtId="1" fontId="7" fillId="3" borderId="12" xfId="0" applyNumberFormat="1" applyFont="1" applyFill="1" applyBorder="1" applyAlignment="1">
      <alignment horizontal="center" vertical="center" wrapText="1"/>
    </xf>
    <xf numFmtId="0" fontId="3" fillId="5" borderId="37" xfId="0" applyFont="1" applyFill="1" applyBorder="1" applyAlignment="1">
      <alignment horizontal="center" vertical="center" wrapText="1"/>
    </xf>
    <xf numFmtId="0" fontId="7" fillId="3" borderId="31" xfId="0" applyFont="1" applyFill="1" applyBorder="1" applyAlignment="1">
      <alignment horizontal="left" vertical="center" wrapText="1"/>
    </xf>
    <xf numFmtId="0" fontId="3" fillId="4" borderId="38" xfId="0" applyFont="1" applyFill="1" applyBorder="1" applyAlignment="1">
      <alignment horizontal="center" vertical="center" wrapText="1"/>
    </xf>
    <xf numFmtId="0" fontId="4" fillId="0" borderId="9"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1" xfId="0" applyFont="1" applyBorder="1" applyAlignment="1">
      <alignment horizontal="justify"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21" fillId="11" borderId="44" xfId="0" applyFont="1" applyFill="1" applyBorder="1" applyAlignment="1">
      <alignment horizontal="center" vertical="center" wrapText="1"/>
    </xf>
    <xf numFmtId="0" fontId="21" fillId="11" borderId="46" xfId="0" applyFont="1" applyFill="1" applyBorder="1" applyAlignment="1">
      <alignment horizontal="center" vertical="center" wrapText="1"/>
    </xf>
    <xf numFmtId="0" fontId="21" fillId="11" borderId="47" xfId="0" applyFont="1" applyFill="1" applyBorder="1" applyAlignment="1">
      <alignment horizontal="center" vertical="center" wrapText="1"/>
    </xf>
    <xf numFmtId="0" fontId="21" fillId="11" borderId="48" xfId="0" applyFont="1" applyFill="1" applyBorder="1" applyAlignment="1">
      <alignment horizontal="center" vertical="center" wrapText="1"/>
    </xf>
    <xf numFmtId="0" fontId="3" fillId="8" borderId="29"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8" borderId="28" xfId="0" applyFont="1" applyFill="1" applyBorder="1" applyAlignment="1">
      <alignment horizontal="center" vertical="center" wrapText="1"/>
    </xf>
    <xf numFmtId="0" fontId="3" fillId="8" borderId="30"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3" fillId="8" borderId="33"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3" fillId="9" borderId="28" xfId="0" applyFont="1" applyFill="1" applyBorder="1" applyAlignment="1">
      <alignment horizontal="center" vertical="center" wrapText="1"/>
    </xf>
    <xf numFmtId="0" fontId="3" fillId="9" borderId="30"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3" fillId="9" borderId="33" xfId="0" applyFont="1" applyFill="1" applyBorder="1" applyAlignment="1">
      <alignment horizontal="center" vertical="center" wrapText="1"/>
    </xf>
    <xf numFmtId="0" fontId="26" fillId="4" borderId="53" xfId="0" applyFont="1" applyFill="1" applyBorder="1" applyAlignment="1">
      <alignment horizontal="center" vertical="center" wrapText="1"/>
    </xf>
    <xf numFmtId="0" fontId="26" fillId="4" borderId="54" xfId="0" applyFont="1" applyFill="1" applyBorder="1" applyAlignment="1">
      <alignment horizontal="center" vertical="center" wrapText="1"/>
    </xf>
    <xf numFmtId="0" fontId="26" fillId="4" borderId="55" xfId="0" applyFont="1" applyFill="1" applyBorder="1" applyAlignment="1">
      <alignment horizontal="center" vertical="center" wrapText="1"/>
    </xf>
    <xf numFmtId="0" fontId="26" fillId="4" borderId="56" xfId="0" applyFont="1" applyFill="1" applyBorder="1" applyAlignment="1">
      <alignment horizontal="center" vertical="center" wrapText="1"/>
    </xf>
    <xf numFmtId="0" fontId="24" fillId="4" borderId="16" xfId="0" applyFont="1" applyFill="1" applyBorder="1" applyAlignment="1">
      <alignment horizontal="center" vertical="center" wrapText="1"/>
    </xf>
    <xf numFmtId="0" fontId="24" fillId="4" borderId="19" xfId="0" applyFont="1" applyFill="1" applyBorder="1" applyAlignment="1">
      <alignment horizontal="center" vertical="center" wrapText="1"/>
    </xf>
    <xf numFmtId="0" fontId="24" fillId="4" borderId="13"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0" fillId="11" borderId="44" xfId="0" applyFont="1" applyFill="1" applyBorder="1" applyAlignment="1">
      <alignment horizontal="center" vertical="center" wrapText="1"/>
    </xf>
    <xf numFmtId="0" fontId="20" fillId="11" borderId="45" xfId="0" applyFont="1" applyFill="1" applyBorder="1" applyAlignment="1">
      <alignment horizontal="center" vertical="center" wrapText="1"/>
    </xf>
    <xf numFmtId="0" fontId="20" fillId="11" borderId="46" xfId="0" applyFont="1" applyFill="1" applyBorder="1" applyAlignment="1">
      <alignment horizontal="center" vertical="center" wrapText="1"/>
    </xf>
    <xf numFmtId="0" fontId="19" fillId="4" borderId="44" xfId="0" applyFont="1" applyFill="1" applyBorder="1" applyAlignment="1">
      <alignment horizontal="center" vertical="center"/>
    </xf>
    <xf numFmtId="0" fontId="19" fillId="4" borderId="45" xfId="0" applyFont="1" applyFill="1" applyBorder="1" applyAlignment="1">
      <alignment horizontal="center" vertical="center"/>
    </xf>
    <xf numFmtId="0" fontId="19" fillId="4" borderId="46" xfId="0" applyFont="1" applyFill="1" applyBorder="1" applyAlignment="1">
      <alignment horizontal="center" vertical="center"/>
    </xf>
    <xf numFmtId="0" fontId="26" fillId="4" borderId="45" xfId="0" applyFont="1" applyFill="1" applyBorder="1" applyAlignment="1">
      <alignment horizontal="center" vertical="center" wrapText="1"/>
    </xf>
    <xf numFmtId="0" fontId="26" fillId="4" borderId="46" xfId="0" applyFont="1" applyFill="1" applyBorder="1" applyAlignment="1">
      <alignment horizontal="center" vertical="center" wrapText="1"/>
    </xf>
    <xf numFmtId="0" fontId="26" fillId="4" borderId="47" xfId="0" applyFont="1" applyFill="1" applyBorder="1" applyAlignment="1">
      <alignment horizontal="center" vertical="center" wrapText="1"/>
    </xf>
    <xf numFmtId="0" fontId="26" fillId="4" borderId="48" xfId="0" applyFont="1" applyFill="1" applyBorder="1" applyAlignment="1">
      <alignment horizontal="center" vertical="center" wrapText="1"/>
    </xf>
    <xf numFmtId="0" fontId="26" fillId="4" borderId="44" xfId="0" applyFont="1" applyFill="1" applyBorder="1" applyAlignment="1">
      <alignment horizontal="center" vertical="center" wrapText="1"/>
    </xf>
    <xf numFmtId="0" fontId="3" fillId="10" borderId="29"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3" fillId="10" borderId="28" xfId="0" applyFont="1" applyFill="1" applyBorder="1" applyAlignment="1">
      <alignment horizontal="justify" vertical="center" wrapText="1"/>
    </xf>
    <xf numFmtId="0" fontId="3" fillId="10" borderId="30" xfId="0" applyFont="1" applyFill="1" applyBorder="1" applyAlignment="1">
      <alignment horizontal="center" vertical="center" wrapText="1"/>
    </xf>
    <xf numFmtId="0" fontId="3" fillId="10" borderId="7" xfId="0" applyFont="1" applyFill="1" applyBorder="1" applyAlignment="1">
      <alignment horizontal="center" vertical="center" wrapText="1"/>
    </xf>
    <xf numFmtId="0" fontId="3" fillId="10" borderId="33" xfId="0" applyFont="1" applyFill="1" applyBorder="1" applyAlignment="1">
      <alignment horizontal="justify" vertical="center" wrapText="1"/>
    </xf>
    <xf numFmtId="0" fontId="15" fillId="4" borderId="44" xfId="0" applyFont="1" applyFill="1" applyBorder="1" applyAlignment="1">
      <alignment horizontal="center" vertical="center"/>
    </xf>
    <xf numFmtId="0" fontId="15" fillId="4" borderId="45" xfId="0" applyFont="1" applyFill="1" applyBorder="1" applyAlignment="1">
      <alignment horizontal="center" vertical="center"/>
    </xf>
    <xf numFmtId="0" fontId="15" fillId="4" borderId="46" xfId="0" applyFont="1" applyFill="1" applyBorder="1" applyAlignment="1">
      <alignment horizontal="center" vertical="center"/>
    </xf>
    <xf numFmtId="0" fontId="24" fillId="4" borderId="4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24" fillId="4" borderId="47" xfId="0" applyFont="1" applyFill="1" applyBorder="1" applyAlignment="1">
      <alignment horizontal="center" vertical="center" wrapText="1"/>
    </xf>
    <xf numFmtId="0" fontId="24" fillId="4" borderId="48" xfId="0" applyFont="1" applyFill="1" applyBorder="1" applyAlignment="1">
      <alignment horizontal="center" vertical="center" wrapText="1"/>
    </xf>
    <xf numFmtId="0" fontId="24" fillId="4" borderId="44" xfId="0" applyFont="1" applyFill="1" applyBorder="1" applyAlignment="1">
      <alignment horizontal="center" vertical="center" wrapText="1"/>
    </xf>
    <xf numFmtId="1" fontId="24" fillId="4" borderId="13" xfId="0" applyNumberFormat="1" applyFont="1" applyFill="1" applyBorder="1" applyAlignment="1">
      <alignment horizontal="center" vertical="center" wrapText="1"/>
    </xf>
    <xf numFmtId="1" fontId="24" fillId="4" borderId="14" xfId="0" applyNumberFormat="1"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3" fillId="6" borderId="19" xfId="0" applyFont="1" applyFill="1" applyBorder="1" applyAlignment="1">
      <alignment horizontal="center" vertical="center" wrapText="1"/>
    </xf>
    <xf numFmtId="0" fontId="3" fillId="6" borderId="24" xfId="0" applyFont="1" applyFill="1" applyBorder="1" applyAlignment="1">
      <alignment horizontal="center" vertical="center" wrapText="1"/>
    </xf>
    <xf numFmtId="0" fontId="3" fillId="6" borderId="0" xfId="0" applyFont="1" applyFill="1" applyAlignment="1">
      <alignment horizontal="center" vertical="center" wrapText="1"/>
    </xf>
    <xf numFmtId="0" fontId="3" fillId="6" borderId="27" xfId="0" applyFont="1" applyFill="1" applyBorder="1" applyAlignment="1">
      <alignment horizontal="center" vertical="center" wrapText="1"/>
    </xf>
    <xf numFmtId="0" fontId="3" fillId="6" borderId="30"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33" xfId="0" applyFont="1" applyFill="1" applyBorder="1" applyAlignment="1">
      <alignment horizontal="center" vertical="center" wrapText="1"/>
    </xf>
    <xf numFmtId="0" fontId="3" fillId="7" borderId="20" xfId="0" applyFont="1" applyFill="1" applyBorder="1" applyAlignment="1">
      <alignment horizontal="center" vertical="center" wrapText="1"/>
    </xf>
    <xf numFmtId="0" fontId="3" fillId="7" borderId="21" xfId="0" applyFont="1" applyFill="1" applyBorder="1" applyAlignment="1">
      <alignment horizontal="center" vertical="center" wrapText="1"/>
    </xf>
    <xf numFmtId="0" fontId="3" fillId="8" borderId="22" xfId="0" applyFont="1" applyFill="1" applyBorder="1" applyAlignment="1">
      <alignment horizontal="center" vertical="center" wrapText="1"/>
    </xf>
    <xf numFmtId="0" fontId="3" fillId="8" borderId="20" xfId="0" applyFont="1" applyFill="1" applyBorder="1" applyAlignment="1">
      <alignment horizontal="center" vertical="center" wrapText="1"/>
    </xf>
    <xf numFmtId="0" fontId="3" fillId="8" borderId="21" xfId="0" applyFont="1" applyFill="1" applyBorder="1" applyAlignment="1">
      <alignment horizontal="center" vertical="center" wrapText="1"/>
    </xf>
    <xf numFmtId="0" fontId="3" fillId="9" borderId="2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10" borderId="23" xfId="0" applyFont="1" applyFill="1" applyBorder="1" applyAlignment="1">
      <alignment horizontal="center" vertical="center" wrapText="1"/>
    </xf>
    <xf numFmtId="0" fontId="3" fillId="10" borderId="20" xfId="0" applyFont="1" applyFill="1" applyBorder="1" applyAlignment="1">
      <alignment horizontal="center" vertical="center" wrapText="1"/>
    </xf>
    <xf numFmtId="0" fontId="3" fillId="10" borderId="21" xfId="0" applyFont="1" applyFill="1" applyBorder="1" applyAlignment="1">
      <alignment horizontal="justify" vertical="center" wrapText="1"/>
    </xf>
    <xf numFmtId="0" fontId="3" fillId="7" borderId="2" xfId="0" applyFont="1" applyFill="1" applyBorder="1" applyAlignment="1">
      <alignment horizontal="center" vertical="center" wrapText="1"/>
    </xf>
    <xf numFmtId="0" fontId="3" fillId="7" borderId="28"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7" borderId="33"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3" fillId="4" borderId="58" xfId="0" applyFont="1" applyFill="1" applyBorder="1" applyAlignment="1">
      <alignment horizontal="center" vertical="center" wrapText="1"/>
    </xf>
    <xf numFmtId="0" fontId="3" fillId="4" borderId="57" xfId="0" applyFont="1" applyFill="1" applyBorder="1" applyAlignment="1">
      <alignment horizontal="center" vertical="center" wrapText="1"/>
    </xf>
    <xf numFmtId="0" fontId="3" fillId="4" borderId="52" xfId="0" applyFont="1" applyFill="1" applyBorder="1" applyAlignment="1">
      <alignment horizontal="center" vertical="center" wrapText="1"/>
    </xf>
    <xf numFmtId="0" fontId="3" fillId="4" borderId="42"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41"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31" xfId="0" applyFont="1" applyFill="1" applyBorder="1" applyAlignment="1">
      <alignment horizontal="center" vertical="center" wrapText="1"/>
    </xf>
    <xf numFmtId="0" fontId="3" fillId="5" borderId="32" xfId="0" applyFont="1" applyFill="1" applyBorder="1" applyAlignment="1">
      <alignment horizontal="center" vertical="center" wrapText="1"/>
    </xf>
    <xf numFmtId="0" fontId="4" fillId="0" borderId="0" xfId="0" applyFont="1" applyAlignment="1">
      <alignment wrapText="1"/>
    </xf>
    <xf numFmtId="0" fontId="4" fillId="0" borderId="0" xfId="0" applyFont="1" applyAlignment="1">
      <alignment horizontal="justify" wrapText="1"/>
    </xf>
    <xf numFmtId="0" fontId="4" fillId="0" borderId="0" xfId="0" applyFont="1" applyAlignment="1">
      <alignment horizontal="center" wrapText="1"/>
    </xf>
    <xf numFmtId="0" fontId="4" fillId="0" borderId="0" xfId="0" applyFont="1" applyAlignment="1">
      <alignment horizontal="justify" vertical="center" wrapText="1"/>
    </xf>
    <xf numFmtId="0" fontId="3" fillId="3" borderId="4"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5"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Alignment="1">
      <alignment horizontal="center" vertical="center" wrapText="1"/>
    </xf>
    <xf numFmtId="0" fontId="3" fillId="4" borderId="1"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9" xfId="0" applyFont="1" applyFill="1" applyBorder="1" applyAlignment="1">
      <alignment horizontal="center" wrapText="1"/>
    </xf>
    <xf numFmtId="0" fontId="3" fillId="4" borderId="10" xfId="0" applyFont="1" applyFill="1" applyBorder="1" applyAlignment="1">
      <alignment horizontal="center" wrapText="1"/>
    </xf>
    <xf numFmtId="0" fontId="3" fillId="4" borderId="11" xfId="0" applyFont="1" applyFill="1" applyBorder="1" applyAlignment="1">
      <alignment horizontal="center" wrapText="1"/>
    </xf>
    <xf numFmtId="0" fontId="4" fillId="0" borderId="9" xfId="0" applyFont="1" applyBorder="1" applyAlignment="1">
      <alignment horizontal="justify" wrapText="1"/>
    </xf>
    <xf numFmtId="0" fontId="4" fillId="0" borderId="10" xfId="0" applyFont="1" applyBorder="1" applyAlignment="1">
      <alignment horizontal="justify" wrapText="1"/>
    </xf>
    <xf numFmtId="0" fontId="4" fillId="0" borderId="11" xfId="0" applyFont="1" applyBorder="1" applyAlignment="1">
      <alignment horizontal="justify" wrapText="1"/>
    </xf>
    <xf numFmtId="0" fontId="4" fillId="0" borderId="9" xfId="0" applyFont="1" applyBorder="1" applyAlignment="1">
      <alignment horizontal="center" wrapText="1"/>
    </xf>
    <xf numFmtId="0" fontId="4" fillId="0" borderId="11" xfId="0" applyFont="1" applyBorder="1" applyAlignment="1">
      <alignment horizont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4" fillId="0" borderId="4" xfId="0" applyFont="1" applyBorder="1" applyAlignment="1">
      <alignment wrapText="1"/>
    </xf>
  </cellXfs>
  <cellStyles count="3">
    <cellStyle name="Incorrecto" xfId="2" builtinId="27"/>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347383</xdr:colOff>
      <xdr:row>0</xdr:row>
      <xdr:rowOff>97493</xdr:rowOff>
    </xdr:from>
    <xdr:to>
      <xdr:col>2</xdr:col>
      <xdr:colOff>11205</xdr:colOff>
      <xdr:row>1</xdr:row>
      <xdr:rowOff>97492</xdr:rowOff>
    </xdr:to>
    <xdr:pic>
      <xdr:nvPicPr>
        <xdr:cNvPr id="2" name="Imagen 1">
          <a:extLst>
            <a:ext uri="{FF2B5EF4-FFF2-40B4-BE49-F238E27FC236}">
              <a16:creationId xmlns:a16="http://schemas.microsoft.com/office/drawing/2014/main" id="{8BA562EF-D35C-4599-BE46-B4E6A0ACEBD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7383" y="97493"/>
          <a:ext cx="2263587" cy="89647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AD645-1A1A-4E66-B519-F0A27F36BB34}">
  <dimension ref="A1:AW44"/>
  <sheetViews>
    <sheetView tabSelected="1" topLeftCell="D15" zoomScale="70" zoomScaleNormal="70" workbookViewId="0">
      <pane xSplit="2" ySplit="5" topLeftCell="AJ36" activePane="bottomRight" state="frozen"/>
      <selection activeCell="D15" sqref="D15"/>
      <selection pane="topRight" activeCell="F15" sqref="F15"/>
      <selection pane="bottomLeft" activeCell="D20" sqref="D20"/>
      <selection pane="bottomRight" activeCell="AS35" sqref="AS35:AS40"/>
    </sheetView>
  </sheetViews>
  <sheetFormatPr baseColWidth="10" defaultColWidth="10.85546875" defaultRowHeight="15" x14ac:dyDescent="0.25"/>
  <cols>
    <col min="1" max="1" width="6.85546875" style="2" customWidth="1"/>
    <col min="2" max="2" width="32.140625" style="2" customWidth="1"/>
    <col min="3" max="3" width="13" style="2" customWidth="1"/>
    <col min="4" max="4" width="9.28515625" style="2" customWidth="1"/>
    <col min="5" max="5" width="51" style="2" customWidth="1"/>
    <col min="6" max="6" width="15.85546875" style="2" customWidth="1"/>
    <col min="7" max="7" width="20.28515625" style="2" customWidth="1"/>
    <col min="8" max="8" width="32.140625" style="2" customWidth="1"/>
    <col min="9" max="9" width="23.140625" style="2" customWidth="1"/>
    <col min="10" max="10" width="34.42578125" style="2" customWidth="1"/>
    <col min="11" max="11" width="18.7109375" style="2" customWidth="1"/>
    <col min="12" max="13" width="18.28515625" style="2" customWidth="1"/>
    <col min="14" max="14" width="16.140625" style="2" customWidth="1"/>
    <col min="15" max="15" width="15.140625" style="2" customWidth="1"/>
    <col min="16" max="16" width="19.7109375" style="2" customWidth="1"/>
    <col min="17" max="17" width="15.5703125" style="2" customWidth="1"/>
    <col min="18" max="18" width="21.85546875" style="2" customWidth="1"/>
    <col min="19" max="22" width="17.85546875" style="2" customWidth="1"/>
    <col min="23" max="23" width="25.5703125" style="2" customWidth="1"/>
    <col min="24" max="24" width="24.5703125" style="2" customWidth="1"/>
    <col min="25" max="25" width="16.85546875" style="2" customWidth="1"/>
    <col min="26" max="26" width="43.5703125" style="114" customWidth="1"/>
    <col min="27" max="27" width="22.28515625" style="114" customWidth="1"/>
    <col min="28" max="28" width="22.7109375" style="2" customWidth="1"/>
    <col min="29" max="29" width="20.5703125" style="2" customWidth="1"/>
    <col min="30" max="30" width="16.42578125" style="2" customWidth="1"/>
    <col min="31" max="31" width="58.140625" style="127" customWidth="1"/>
    <col min="32" max="32" width="23.42578125" style="127" customWidth="1"/>
    <col min="33" max="33" width="19.7109375" style="2" customWidth="1"/>
    <col min="34" max="34" width="16.42578125" style="2" customWidth="1"/>
    <col min="35" max="35" width="15.85546875" style="2" customWidth="1"/>
    <col min="36" max="36" width="38.5703125" style="114" customWidth="1"/>
    <col min="37" max="37" width="19.42578125" style="114" customWidth="1"/>
    <col min="38" max="38" width="18.28515625" style="181" customWidth="1"/>
    <col min="39" max="39" width="16.42578125" style="181" customWidth="1"/>
    <col min="40" max="40" width="15.85546875" style="181" customWidth="1"/>
    <col min="41" max="41" width="37" style="127" customWidth="1"/>
    <col min="42" max="42" width="25.85546875" style="127" customWidth="1"/>
    <col min="43" max="43" width="21.42578125" style="181" customWidth="1"/>
    <col min="44" max="45" width="19.7109375" style="181" customWidth="1"/>
    <col min="46" max="46" width="40.28515625" style="127" customWidth="1"/>
    <col min="47" max="47" width="17.5703125" style="2" customWidth="1"/>
    <col min="48" max="48" width="16.28515625" style="2" customWidth="1"/>
    <col min="49" max="16384" width="10.85546875" style="2"/>
  </cols>
  <sheetData>
    <row r="1" spans="1:49" ht="70.5" customHeight="1" x14ac:dyDescent="0.25">
      <c r="A1" s="346" t="s">
        <v>0</v>
      </c>
      <c r="B1" s="347"/>
      <c r="C1" s="347"/>
      <c r="D1" s="347"/>
      <c r="E1" s="347"/>
      <c r="F1" s="347"/>
      <c r="G1" s="347"/>
      <c r="H1" s="347"/>
      <c r="I1" s="347"/>
      <c r="J1" s="347"/>
      <c r="K1" s="347"/>
      <c r="L1" s="347"/>
      <c r="M1" s="348"/>
      <c r="N1" s="349" t="s">
        <v>1</v>
      </c>
      <c r="O1" s="350"/>
      <c r="P1" s="350"/>
      <c r="Q1" s="350"/>
      <c r="R1" s="351"/>
      <c r="S1" s="355"/>
      <c r="T1" s="311"/>
      <c r="U1" s="311"/>
      <c r="V1" s="311"/>
      <c r="W1" s="1"/>
      <c r="X1" s="311"/>
      <c r="Y1" s="311"/>
      <c r="Z1" s="312"/>
      <c r="AA1" s="312"/>
      <c r="AB1" s="311"/>
      <c r="AC1" s="311"/>
      <c r="AD1" s="311"/>
      <c r="AE1" s="314"/>
      <c r="AF1" s="314"/>
      <c r="AG1" s="311"/>
      <c r="AH1" s="311"/>
      <c r="AI1" s="311"/>
      <c r="AJ1" s="312"/>
      <c r="AK1" s="312"/>
      <c r="AL1" s="313"/>
      <c r="AM1" s="313"/>
      <c r="AN1" s="313"/>
      <c r="AO1" s="314"/>
      <c r="AP1" s="314"/>
      <c r="AQ1" s="313"/>
      <c r="AR1" s="313"/>
      <c r="AS1" s="313"/>
      <c r="AT1" s="314"/>
      <c r="AU1" s="311"/>
      <c r="AV1" s="311"/>
      <c r="AW1" s="311"/>
    </row>
    <row r="2" spans="1:49" s="3" customFormat="1" ht="23.45" customHeight="1" x14ac:dyDescent="0.25">
      <c r="A2" s="315"/>
      <c r="B2" s="316"/>
      <c r="C2" s="316"/>
      <c r="D2" s="316"/>
      <c r="E2" s="316"/>
      <c r="F2" s="316"/>
      <c r="G2" s="316"/>
      <c r="H2" s="316"/>
      <c r="I2" s="316"/>
      <c r="J2" s="316"/>
      <c r="K2" s="316"/>
      <c r="L2" s="316"/>
      <c r="M2" s="317"/>
      <c r="N2" s="352"/>
      <c r="O2" s="353"/>
      <c r="P2" s="353"/>
      <c r="Q2" s="353"/>
      <c r="R2" s="354"/>
      <c r="S2" s="355"/>
      <c r="T2" s="311"/>
      <c r="U2" s="311"/>
      <c r="V2" s="311"/>
      <c r="W2" s="1"/>
      <c r="X2" s="311"/>
      <c r="Y2" s="311"/>
      <c r="Z2" s="312"/>
      <c r="AA2" s="312"/>
      <c r="AB2" s="311"/>
      <c r="AC2" s="311"/>
      <c r="AD2" s="311"/>
      <c r="AE2" s="314"/>
      <c r="AF2" s="314"/>
      <c r="AG2" s="311"/>
      <c r="AH2" s="311"/>
      <c r="AI2" s="311"/>
      <c r="AJ2" s="312"/>
      <c r="AK2" s="312"/>
      <c r="AL2" s="313"/>
      <c r="AM2" s="313"/>
      <c r="AN2" s="313"/>
      <c r="AO2" s="314"/>
      <c r="AP2" s="314"/>
      <c r="AQ2" s="313"/>
      <c r="AR2" s="313"/>
      <c r="AS2" s="313"/>
      <c r="AT2" s="314"/>
      <c r="AU2" s="311"/>
      <c r="AV2" s="311"/>
      <c r="AW2" s="311"/>
    </row>
    <row r="3" spans="1:49" ht="15" customHeight="1" x14ac:dyDescent="0.25">
      <c r="A3" s="318"/>
      <c r="B3" s="319"/>
      <c r="C3" s="319"/>
      <c r="D3" s="319"/>
      <c r="E3" s="319"/>
      <c r="F3" s="319"/>
      <c r="G3" s="319"/>
      <c r="H3" s="319"/>
      <c r="I3" s="319"/>
      <c r="J3" s="319"/>
      <c r="K3" s="319"/>
      <c r="L3" s="319"/>
      <c r="M3" s="319"/>
      <c r="N3" s="319"/>
      <c r="O3" s="319"/>
      <c r="P3" s="319"/>
      <c r="Q3" s="319"/>
      <c r="R3" s="319"/>
      <c r="S3" s="4"/>
      <c r="T3" s="4"/>
      <c r="U3" s="4"/>
      <c r="V3" s="4"/>
      <c r="W3" s="4"/>
      <c r="X3" s="4"/>
      <c r="Y3" s="4"/>
      <c r="Z3" s="108"/>
      <c r="AA3" s="108"/>
      <c r="AB3" s="4"/>
      <c r="AC3" s="4"/>
      <c r="AD3" s="4"/>
      <c r="AE3" s="108"/>
      <c r="AF3" s="108"/>
      <c r="AG3" s="4"/>
      <c r="AH3" s="4"/>
      <c r="AI3" s="4"/>
      <c r="AJ3" s="108"/>
      <c r="AK3" s="108"/>
      <c r="AL3" s="180"/>
      <c r="AM3" s="180"/>
      <c r="AN3" s="180"/>
      <c r="AO3" s="108"/>
      <c r="AP3" s="108"/>
      <c r="AQ3" s="180"/>
      <c r="AR3" s="180"/>
      <c r="AS3" s="180"/>
      <c r="AT3" s="108"/>
      <c r="AU3" s="4"/>
      <c r="AV3" s="4"/>
      <c r="AW3" s="4"/>
    </row>
    <row r="4" spans="1:49" ht="15" customHeight="1" x14ac:dyDescent="0.25">
      <c r="A4" s="320" t="s">
        <v>2</v>
      </c>
      <c r="B4" s="321"/>
      <c r="C4" s="321"/>
      <c r="D4" s="321"/>
      <c r="E4" s="321"/>
      <c r="F4" s="321"/>
      <c r="G4" s="321"/>
      <c r="H4" s="321"/>
      <c r="I4" s="321"/>
      <c r="J4" s="321"/>
      <c r="K4" s="321"/>
      <c r="L4" s="321"/>
      <c r="M4" s="321"/>
      <c r="N4" s="321"/>
      <c r="O4" s="321"/>
      <c r="P4" s="321"/>
      <c r="Q4" s="321"/>
      <c r="R4" s="321"/>
      <c r="S4" s="4"/>
      <c r="T4" s="4"/>
      <c r="U4" s="4"/>
      <c r="V4" s="4"/>
      <c r="W4" s="4"/>
      <c r="X4" s="4"/>
      <c r="Y4" s="4"/>
      <c r="Z4" s="108"/>
      <c r="AA4" s="108"/>
      <c r="AB4" s="4"/>
      <c r="AC4" s="4"/>
      <c r="AD4" s="4"/>
      <c r="AE4" s="108"/>
      <c r="AF4" s="108"/>
      <c r="AG4" s="4"/>
      <c r="AH4" s="4"/>
      <c r="AI4" s="4"/>
      <c r="AJ4" s="108"/>
      <c r="AK4" s="108"/>
      <c r="AL4" s="180"/>
      <c r="AM4" s="180"/>
      <c r="AN4" s="180"/>
      <c r="AO4" s="108"/>
      <c r="AP4" s="108"/>
      <c r="AQ4" s="180"/>
      <c r="AR4" s="180"/>
      <c r="AS4" s="180"/>
      <c r="AT4" s="108"/>
      <c r="AU4" s="4"/>
      <c r="AV4" s="4"/>
      <c r="AW4" s="4"/>
    </row>
    <row r="5" spans="1:49" ht="15.75" customHeight="1" x14ac:dyDescent="0.25">
      <c r="A5" s="1"/>
      <c r="B5" s="1"/>
      <c r="C5" s="1"/>
      <c r="D5" s="1"/>
      <c r="E5" s="5"/>
      <c r="F5" s="1"/>
      <c r="G5" s="1"/>
      <c r="H5" s="1"/>
      <c r="I5" s="1"/>
      <c r="J5" s="1"/>
      <c r="K5" s="1"/>
      <c r="L5" s="1"/>
      <c r="M5" s="1"/>
      <c r="N5" s="1"/>
      <c r="O5" s="1"/>
      <c r="P5" s="1"/>
      <c r="Q5" s="1"/>
      <c r="R5" s="1"/>
      <c r="S5" s="1"/>
      <c r="T5" s="1"/>
      <c r="U5" s="1"/>
      <c r="V5" s="1"/>
      <c r="W5" s="1"/>
      <c r="X5" s="1"/>
      <c r="Y5" s="1"/>
      <c r="Z5" s="109"/>
      <c r="AA5" s="109"/>
      <c r="AB5" s="1"/>
      <c r="AC5" s="1"/>
      <c r="AD5" s="1"/>
      <c r="AE5" s="108"/>
      <c r="AF5" s="108"/>
      <c r="AG5" s="1"/>
      <c r="AH5" s="1"/>
      <c r="AI5" s="1"/>
      <c r="AJ5" s="109"/>
      <c r="AK5" s="109"/>
      <c r="AL5" s="44"/>
      <c r="AM5" s="44"/>
      <c r="AN5" s="44"/>
      <c r="AO5" s="108"/>
      <c r="AP5" s="108"/>
      <c r="AQ5" s="44"/>
      <c r="AR5" s="44"/>
      <c r="AS5" s="44"/>
      <c r="AT5" s="108"/>
      <c r="AU5" s="1"/>
      <c r="AV5" s="1"/>
      <c r="AW5" s="1"/>
    </row>
    <row r="6" spans="1:49" ht="15" customHeight="1" x14ac:dyDescent="0.25">
      <c r="A6" s="322" t="s">
        <v>3</v>
      </c>
      <c r="B6" s="323"/>
      <c r="C6" s="326" t="s">
        <v>4</v>
      </c>
      <c r="D6" s="327"/>
      <c r="E6" s="328"/>
      <c r="F6" s="335" t="s">
        <v>5</v>
      </c>
      <c r="G6" s="336"/>
      <c r="H6" s="336"/>
      <c r="I6" s="336"/>
      <c r="J6" s="336"/>
      <c r="K6" s="336"/>
      <c r="L6" s="336"/>
      <c r="M6" s="337"/>
      <c r="N6" s="1"/>
      <c r="O6" s="1"/>
      <c r="P6" s="1"/>
      <c r="Q6" s="1"/>
      <c r="R6" s="1"/>
      <c r="S6" s="1"/>
      <c r="T6" s="1"/>
      <c r="U6" s="1"/>
      <c r="V6" s="1"/>
      <c r="W6" s="1"/>
      <c r="X6" s="1"/>
      <c r="Y6" s="1"/>
      <c r="Z6" s="109"/>
      <c r="AA6" s="109"/>
      <c r="AB6" s="1"/>
      <c r="AC6" s="1"/>
      <c r="AD6" s="1"/>
      <c r="AE6" s="108"/>
      <c r="AF6" s="108"/>
      <c r="AG6" s="1"/>
      <c r="AH6" s="1"/>
      <c r="AI6" s="1"/>
      <c r="AJ6" s="109"/>
      <c r="AK6" s="109"/>
      <c r="AL6" s="44"/>
      <c r="AM6" s="44"/>
      <c r="AN6" s="44"/>
      <c r="AO6" s="108"/>
      <c r="AP6" s="108"/>
      <c r="AQ6" s="44"/>
      <c r="AR6" s="44"/>
      <c r="AS6" s="44"/>
      <c r="AT6" s="108"/>
      <c r="AU6" s="1"/>
      <c r="AV6" s="1"/>
      <c r="AW6" s="1"/>
    </row>
    <row r="7" spans="1:49" ht="15" customHeight="1" x14ac:dyDescent="0.25">
      <c r="A7" s="324"/>
      <c r="B7" s="290"/>
      <c r="C7" s="329"/>
      <c r="D7" s="330"/>
      <c r="E7" s="331"/>
      <c r="F7" s="6" t="s">
        <v>6</v>
      </c>
      <c r="G7" s="338" t="s">
        <v>7</v>
      </c>
      <c r="H7" s="340"/>
      <c r="I7" s="338" t="s">
        <v>8</v>
      </c>
      <c r="J7" s="339"/>
      <c r="K7" s="339"/>
      <c r="L7" s="339"/>
      <c r="M7" s="340"/>
      <c r="N7" s="1"/>
      <c r="O7" s="1"/>
      <c r="P7" s="1"/>
      <c r="Q7" s="1"/>
      <c r="R7" s="1"/>
      <c r="S7" s="1"/>
      <c r="T7" s="1"/>
      <c r="U7" s="1"/>
      <c r="V7" s="1"/>
      <c r="W7" s="1"/>
      <c r="X7" s="1"/>
      <c r="Y7" s="1"/>
      <c r="Z7" s="109"/>
      <c r="AA7" s="109"/>
      <c r="AB7" s="1"/>
      <c r="AC7" s="1"/>
      <c r="AD7" s="1"/>
      <c r="AE7" s="108"/>
      <c r="AF7" s="108"/>
      <c r="AG7" s="1"/>
      <c r="AH7" s="1"/>
      <c r="AI7" s="1"/>
      <c r="AJ7" s="109"/>
      <c r="AK7" s="109"/>
      <c r="AL7" s="44"/>
      <c r="AM7" s="44"/>
      <c r="AN7" s="44"/>
      <c r="AO7" s="108"/>
      <c r="AP7" s="108"/>
      <c r="AQ7" s="44"/>
      <c r="AR7" s="44"/>
      <c r="AS7" s="44"/>
      <c r="AT7" s="108"/>
      <c r="AU7" s="1"/>
      <c r="AV7" s="1"/>
      <c r="AW7" s="1"/>
    </row>
    <row r="8" spans="1:49" ht="15" customHeight="1" x14ac:dyDescent="0.25">
      <c r="A8" s="324"/>
      <c r="B8" s="290"/>
      <c r="C8" s="329"/>
      <c r="D8" s="330"/>
      <c r="E8" s="331"/>
      <c r="F8" s="7">
        <v>1</v>
      </c>
      <c r="G8" s="344" t="s">
        <v>9</v>
      </c>
      <c r="H8" s="345"/>
      <c r="I8" s="341" t="s">
        <v>10</v>
      </c>
      <c r="J8" s="342"/>
      <c r="K8" s="342"/>
      <c r="L8" s="342"/>
      <c r="M8" s="343"/>
      <c r="N8" s="1"/>
      <c r="O8" s="1"/>
      <c r="P8" s="1"/>
      <c r="Q8" s="1"/>
      <c r="R8" s="1"/>
      <c r="S8" s="1"/>
      <c r="T8" s="1"/>
      <c r="U8" s="1"/>
      <c r="V8" s="1"/>
      <c r="W8" s="1"/>
      <c r="X8" s="1"/>
      <c r="Y8" s="1"/>
      <c r="Z8" s="109"/>
      <c r="AA8" s="109"/>
      <c r="AB8" s="1"/>
      <c r="AC8" s="1"/>
      <c r="AD8" s="1"/>
      <c r="AE8" s="108"/>
      <c r="AF8" s="108"/>
      <c r="AG8" s="1"/>
      <c r="AH8" s="1"/>
      <c r="AI8" s="1"/>
      <c r="AJ8" s="109"/>
      <c r="AK8" s="109"/>
      <c r="AL8" s="44"/>
      <c r="AM8" s="44"/>
      <c r="AN8" s="44"/>
      <c r="AO8" s="108"/>
      <c r="AP8" s="108"/>
      <c r="AQ8" s="44"/>
      <c r="AR8" s="44"/>
      <c r="AS8" s="44"/>
      <c r="AT8" s="108"/>
      <c r="AU8" s="1"/>
      <c r="AV8" s="1"/>
      <c r="AW8" s="1"/>
    </row>
    <row r="9" spans="1:49" ht="34.5" customHeight="1" x14ac:dyDescent="0.25">
      <c r="A9" s="324"/>
      <c r="B9" s="290"/>
      <c r="C9" s="329"/>
      <c r="D9" s="330"/>
      <c r="E9" s="331"/>
      <c r="F9" s="92">
        <v>2</v>
      </c>
      <c r="G9" s="211" t="s">
        <v>11</v>
      </c>
      <c r="H9" s="212"/>
      <c r="I9" s="208" t="s">
        <v>12</v>
      </c>
      <c r="J9" s="209"/>
      <c r="K9" s="209"/>
      <c r="L9" s="209"/>
      <c r="M9" s="210"/>
      <c r="N9" s="1"/>
      <c r="O9" s="1"/>
      <c r="P9" s="1"/>
      <c r="Q9" s="1"/>
      <c r="R9" s="1"/>
      <c r="S9" s="1"/>
      <c r="T9" s="1"/>
      <c r="U9" s="1"/>
      <c r="V9" s="1"/>
      <c r="W9" s="1"/>
      <c r="X9" s="1"/>
      <c r="Y9" s="1"/>
      <c r="Z9" s="109"/>
      <c r="AA9" s="109"/>
      <c r="AB9" s="1"/>
      <c r="AC9" s="1"/>
      <c r="AD9" s="1"/>
      <c r="AE9" s="108"/>
      <c r="AF9" s="108"/>
      <c r="AG9" s="1"/>
      <c r="AH9" s="1"/>
      <c r="AI9" s="1"/>
      <c r="AJ9" s="109"/>
      <c r="AK9" s="109"/>
      <c r="AL9" s="44"/>
      <c r="AM9" s="44"/>
      <c r="AN9" s="44"/>
      <c r="AO9" s="108"/>
      <c r="AP9" s="108"/>
      <c r="AQ9" s="44"/>
      <c r="AR9" s="44"/>
      <c r="AS9" s="44"/>
      <c r="AT9" s="108"/>
      <c r="AU9" s="1"/>
      <c r="AV9" s="1"/>
      <c r="AW9" s="1"/>
    </row>
    <row r="10" spans="1:49" ht="34.5" customHeight="1" x14ac:dyDescent="0.25">
      <c r="A10" s="324"/>
      <c r="B10" s="290"/>
      <c r="C10" s="329"/>
      <c r="D10" s="330"/>
      <c r="E10" s="331"/>
      <c r="F10" s="92">
        <v>3</v>
      </c>
      <c r="G10" s="211" t="s">
        <v>13</v>
      </c>
      <c r="H10" s="212"/>
      <c r="I10" s="208" t="s">
        <v>14</v>
      </c>
      <c r="J10" s="209"/>
      <c r="K10" s="209"/>
      <c r="L10" s="209"/>
      <c r="M10" s="210"/>
      <c r="N10" s="1"/>
      <c r="O10" s="1"/>
      <c r="P10" s="1"/>
      <c r="Q10" s="1"/>
      <c r="R10" s="1"/>
      <c r="S10" s="1"/>
      <c r="T10" s="1"/>
      <c r="U10" s="1"/>
      <c r="V10" s="1"/>
      <c r="W10" s="1"/>
      <c r="X10" s="1"/>
      <c r="Y10" s="1"/>
      <c r="Z10" s="109"/>
      <c r="AA10" s="109"/>
      <c r="AB10" s="1"/>
      <c r="AC10" s="1"/>
      <c r="AD10" s="1"/>
      <c r="AE10" s="108"/>
      <c r="AF10" s="108"/>
      <c r="AG10" s="1"/>
      <c r="AH10" s="1"/>
      <c r="AI10" s="1"/>
      <c r="AJ10" s="109"/>
      <c r="AK10" s="109"/>
      <c r="AL10" s="44"/>
      <c r="AM10" s="44"/>
      <c r="AN10" s="44"/>
      <c r="AO10" s="108"/>
      <c r="AP10" s="108"/>
      <c r="AQ10" s="44"/>
      <c r="AR10" s="44"/>
      <c r="AS10" s="44"/>
      <c r="AT10" s="108"/>
      <c r="AU10" s="1"/>
      <c r="AV10" s="1"/>
      <c r="AW10" s="1"/>
    </row>
    <row r="11" spans="1:49" ht="36.75" customHeight="1" x14ac:dyDescent="0.25">
      <c r="A11" s="324"/>
      <c r="B11" s="290"/>
      <c r="C11" s="329"/>
      <c r="D11" s="330"/>
      <c r="E11" s="331"/>
      <c r="F11" s="92">
        <v>4</v>
      </c>
      <c r="G11" s="211" t="s">
        <v>15</v>
      </c>
      <c r="H11" s="212"/>
      <c r="I11" s="208" t="s">
        <v>16</v>
      </c>
      <c r="J11" s="209"/>
      <c r="K11" s="209"/>
      <c r="L11" s="209"/>
      <c r="M11" s="210"/>
      <c r="N11" s="1"/>
      <c r="O11" s="1"/>
      <c r="P11" s="1"/>
      <c r="Q11" s="1"/>
      <c r="R11" s="1"/>
      <c r="S11" s="1"/>
      <c r="T11" s="1"/>
      <c r="U11" s="1"/>
      <c r="V11" s="1"/>
      <c r="W11" s="1"/>
      <c r="X11" s="1"/>
      <c r="Y11" s="1"/>
      <c r="Z11" s="109"/>
      <c r="AA11" s="109"/>
      <c r="AB11" s="1"/>
      <c r="AC11" s="1"/>
      <c r="AD11" s="1"/>
      <c r="AE11" s="108"/>
      <c r="AF11" s="108"/>
      <c r="AG11" s="1"/>
      <c r="AH11" s="1"/>
      <c r="AI11" s="1"/>
      <c r="AJ11" s="109"/>
      <c r="AK11" s="109"/>
      <c r="AL11" s="44"/>
      <c r="AM11" s="44"/>
      <c r="AN11" s="44"/>
      <c r="AO11" s="108"/>
      <c r="AP11" s="108"/>
      <c r="AQ11" s="44"/>
      <c r="AR11" s="44"/>
      <c r="AS11" s="44"/>
      <c r="AT11" s="108"/>
      <c r="AU11" s="1"/>
      <c r="AV11" s="1"/>
      <c r="AW11" s="1"/>
    </row>
    <row r="12" spans="1:49" ht="69" customHeight="1" x14ac:dyDescent="0.25">
      <c r="A12" s="324"/>
      <c r="B12" s="290"/>
      <c r="C12" s="329"/>
      <c r="D12" s="330"/>
      <c r="E12" s="331"/>
      <c r="F12" s="92">
        <v>5</v>
      </c>
      <c r="G12" s="211" t="s">
        <v>17</v>
      </c>
      <c r="H12" s="212"/>
      <c r="I12" s="208" t="s">
        <v>18</v>
      </c>
      <c r="J12" s="209"/>
      <c r="K12" s="209"/>
      <c r="L12" s="209"/>
      <c r="M12" s="210"/>
      <c r="N12" s="1"/>
      <c r="O12" s="1"/>
      <c r="P12" s="1"/>
      <c r="Q12" s="1"/>
      <c r="R12" s="1"/>
      <c r="S12" s="1"/>
      <c r="T12" s="1"/>
      <c r="U12" s="1"/>
      <c r="V12" s="1"/>
      <c r="W12" s="1"/>
      <c r="X12" s="1"/>
      <c r="Y12" s="1"/>
      <c r="Z12" s="109"/>
      <c r="AA12" s="109"/>
      <c r="AB12" s="1"/>
      <c r="AC12" s="1"/>
      <c r="AD12" s="1"/>
      <c r="AE12" s="108"/>
      <c r="AF12" s="108"/>
      <c r="AG12" s="1"/>
      <c r="AH12" s="1"/>
      <c r="AI12" s="1"/>
      <c r="AJ12" s="109"/>
      <c r="AK12" s="109"/>
      <c r="AL12" s="44"/>
      <c r="AM12" s="44"/>
      <c r="AN12" s="44"/>
      <c r="AO12" s="108"/>
      <c r="AP12" s="108"/>
      <c r="AQ12" s="44"/>
      <c r="AR12" s="44"/>
      <c r="AS12" s="44"/>
      <c r="AT12" s="108"/>
      <c r="AU12" s="1"/>
      <c r="AV12" s="1"/>
      <c r="AW12" s="1"/>
    </row>
    <row r="13" spans="1:49" ht="71.25" customHeight="1" x14ac:dyDescent="0.25">
      <c r="A13" s="324"/>
      <c r="B13" s="290"/>
      <c r="C13" s="329"/>
      <c r="D13" s="330"/>
      <c r="E13" s="331"/>
      <c r="F13" s="92">
        <v>6</v>
      </c>
      <c r="G13" s="211" t="s">
        <v>19</v>
      </c>
      <c r="H13" s="212"/>
      <c r="I13" s="208" t="s">
        <v>20</v>
      </c>
      <c r="J13" s="209"/>
      <c r="K13" s="209"/>
      <c r="L13" s="209"/>
      <c r="M13" s="210"/>
      <c r="N13" s="1"/>
      <c r="O13" s="1"/>
      <c r="P13" s="1"/>
      <c r="Q13" s="1"/>
      <c r="R13" s="1"/>
      <c r="S13" s="1"/>
      <c r="T13" s="1"/>
      <c r="U13" s="1"/>
      <c r="V13" s="1"/>
      <c r="W13" s="1"/>
      <c r="X13" s="1"/>
      <c r="Y13" s="1"/>
      <c r="Z13" s="109"/>
      <c r="AA13" s="109"/>
      <c r="AB13" s="1"/>
      <c r="AC13" s="1"/>
      <c r="AD13" s="1"/>
      <c r="AE13" s="108"/>
      <c r="AF13" s="108"/>
      <c r="AG13" s="1"/>
      <c r="AH13" s="1"/>
      <c r="AI13" s="1"/>
      <c r="AJ13" s="109"/>
      <c r="AK13" s="109"/>
      <c r="AL13" s="44"/>
      <c r="AM13" s="44"/>
      <c r="AN13" s="44"/>
      <c r="AO13" s="108"/>
      <c r="AP13" s="108"/>
      <c r="AQ13" s="44"/>
      <c r="AR13" s="44"/>
      <c r="AS13" s="44"/>
      <c r="AT13" s="108"/>
      <c r="AU13" s="1"/>
      <c r="AV13" s="1"/>
      <c r="AW13" s="1"/>
    </row>
    <row r="14" spans="1:49" ht="56.25" customHeight="1" x14ac:dyDescent="0.25">
      <c r="A14" s="325"/>
      <c r="B14" s="292"/>
      <c r="C14" s="332"/>
      <c r="D14" s="333"/>
      <c r="E14" s="334"/>
      <c r="F14" s="92">
        <v>7</v>
      </c>
      <c r="G14" s="211" t="s">
        <v>315</v>
      </c>
      <c r="H14" s="212"/>
      <c r="I14" s="208" t="s">
        <v>316</v>
      </c>
      <c r="J14" s="209"/>
      <c r="K14" s="209"/>
      <c r="L14" s="209"/>
      <c r="M14" s="210"/>
      <c r="N14" s="1"/>
      <c r="O14" s="1"/>
      <c r="P14" s="1"/>
      <c r="Q14" s="1"/>
      <c r="R14" s="1"/>
      <c r="S14" s="1"/>
      <c r="T14" s="1"/>
      <c r="U14" s="1"/>
      <c r="V14" s="1"/>
      <c r="W14" s="1"/>
      <c r="X14" s="1"/>
      <c r="Y14" s="1"/>
      <c r="Z14" s="109"/>
      <c r="AA14" s="109"/>
      <c r="AB14" s="1"/>
      <c r="AC14" s="1"/>
      <c r="AD14" s="1"/>
      <c r="AE14" s="108"/>
      <c r="AF14" s="108"/>
      <c r="AG14" s="1"/>
      <c r="AH14" s="1"/>
      <c r="AI14" s="1"/>
      <c r="AJ14" s="109"/>
      <c r="AK14" s="109"/>
      <c r="AL14" s="44"/>
      <c r="AM14" s="44"/>
      <c r="AN14" s="44"/>
      <c r="AO14" s="108"/>
      <c r="AP14" s="108"/>
      <c r="AQ14" s="44"/>
      <c r="AR14" s="44"/>
      <c r="AS14" s="44"/>
      <c r="AT14" s="108"/>
      <c r="AU14" s="1"/>
      <c r="AV14" s="1"/>
      <c r="AW14" s="1"/>
    </row>
    <row r="15" spans="1:49" ht="19.5" customHeight="1" thickBot="1" x14ac:dyDescent="0.3">
      <c r="A15" s="1"/>
      <c r="B15" s="1"/>
      <c r="C15" s="1"/>
      <c r="D15" s="1"/>
      <c r="E15" s="1"/>
      <c r="F15" s="1"/>
      <c r="G15" s="1"/>
      <c r="H15" s="1"/>
      <c r="I15" s="1"/>
      <c r="J15" s="1"/>
      <c r="K15" s="1"/>
      <c r="L15" s="1"/>
      <c r="M15" s="1"/>
      <c r="N15" s="1"/>
      <c r="O15" s="1"/>
      <c r="P15" s="1"/>
      <c r="Q15" s="1"/>
      <c r="R15" s="1"/>
      <c r="S15" s="1"/>
      <c r="T15" s="1"/>
      <c r="U15" s="1"/>
      <c r="V15" s="1"/>
      <c r="W15" s="1"/>
      <c r="X15" s="1"/>
      <c r="Y15" s="1"/>
      <c r="Z15" s="109"/>
      <c r="AA15" s="109"/>
      <c r="AB15" s="1"/>
      <c r="AC15" s="1"/>
      <c r="AD15" s="1"/>
      <c r="AE15" s="108"/>
      <c r="AF15" s="108"/>
      <c r="AG15" s="1"/>
      <c r="AH15" s="1"/>
      <c r="AI15" s="1"/>
      <c r="AJ15" s="109"/>
      <c r="AK15" s="109"/>
      <c r="AL15" s="44"/>
      <c r="AM15" s="44"/>
      <c r="AN15" s="44"/>
      <c r="AO15" s="108"/>
      <c r="AP15" s="108"/>
      <c r="AQ15" s="44"/>
      <c r="AR15" s="44"/>
      <c r="AS15" s="44"/>
      <c r="AT15" s="108"/>
      <c r="AU15" s="1"/>
      <c r="AV15" s="1"/>
      <c r="AW15" s="1"/>
    </row>
    <row r="16" spans="1:49" ht="15" customHeight="1" x14ac:dyDescent="0.25">
      <c r="A16" s="287" t="s">
        <v>21</v>
      </c>
      <c r="B16" s="288"/>
      <c r="C16" s="293" t="s">
        <v>22</v>
      </c>
      <c r="D16" s="296" t="s">
        <v>23</v>
      </c>
      <c r="E16" s="297"/>
      <c r="F16" s="298"/>
      <c r="G16" s="302" t="s">
        <v>24</v>
      </c>
      <c r="H16" s="303"/>
      <c r="I16" s="303"/>
      <c r="J16" s="303"/>
      <c r="K16" s="303"/>
      <c r="L16" s="303"/>
      <c r="M16" s="303"/>
      <c r="N16" s="303"/>
      <c r="O16" s="303"/>
      <c r="P16" s="303"/>
      <c r="Q16" s="304"/>
      <c r="R16" s="264" t="s">
        <v>25</v>
      </c>
      <c r="S16" s="265"/>
      <c r="T16" s="265"/>
      <c r="U16" s="265"/>
      <c r="V16" s="266"/>
      <c r="W16" s="273" t="s">
        <v>26</v>
      </c>
      <c r="X16" s="273"/>
      <c r="Y16" s="273"/>
      <c r="Z16" s="273"/>
      <c r="AA16" s="274"/>
      <c r="AB16" s="275" t="s">
        <v>27</v>
      </c>
      <c r="AC16" s="276"/>
      <c r="AD16" s="276"/>
      <c r="AE16" s="276"/>
      <c r="AF16" s="277"/>
      <c r="AG16" s="278" t="s">
        <v>27</v>
      </c>
      <c r="AH16" s="278"/>
      <c r="AI16" s="278"/>
      <c r="AJ16" s="278"/>
      <c r="AK16" s="279"/>
      <c r="AL16" s="276" t="s">
        <v>27</v>
      </c>
      <c r="AM16" s="276"/>
      <c r="AN16" s="276"/>
      <c r="AO16" s="276"/>
      <c r="AP16" s="277"/>
      <c r="AQ16" s="280" t="s">
        <v>28</v>
      </c>
      <c r="AR16" s="281"/>
      <c r="AS16" s="281"/>
      <c r="AT16" s="282"/>
      <c r="AU16" s="8"/>
    </row>
    <row r="17" spans="1:47" s="9" customFormat="1" x14ac:dyDescent="0.25">
      <c r="A17" s="289"/>
      <c r="B17" s="290"/>
      <c r="C17" s="294"/>
      <c r="D17" s="299"/>
      <c r="E17" s="300"/>
      <c r="F17" s="301"/>
      <c r="G17" s="305"/>
      <c r="H17" s="306"/>
      <c r="I17" s="306"/>
      <c r="J17" s="306"/>
      <c r="K17" s="306"/>
      <c r="L17" s="306"/>
      <c r="M17" s="306"/>
      <c r="N17" s="306"/>
      <c r="O17" s="306"/>
      <c r="P17" s="306"/>
      <c r="Q17" s="307"/>
      <c r="R17" s="267"/>
      <c r="S17" s="268"/>
      <c r="T17" s="268"/>
      <c r="U17" s="268"/>
      <c r="V17" s="269"/>
      <c r="W17" s="283" t="s">
        <v>29</v>
      </c>
      <c r="X17" s="283"/>
      <c r="Y17" s="283"/>
      <c r="Z17" s="283"/>
      <c r="AA17" s="284"/>
      <c r="AB17" s="217" t="s">
        <v>30</v>
      </c>
      <c r="AC17" s="218"/>
      <c r="AD17" s="218"/>
      <c r="AE17" s="218"/>
      <c r="AF17" s="219"/>
      <c r="AG17" s="223" t="s">
        <v>31</v>
      </c>
      <c r="AH17" s="224"/>
      <c r="AI17" s="224"/>
      <c r="AJ17" s="224"/>
      <c r="AK17" s="225"/>
      <c r="AL17" s="217" t="s">
        <v>32</v>
      </c>
      <c r="AM17" s="218"/>
      <c r="AN17" s="218"/>
      <c r="AO17" s="218"/>
      <c r="AP17" s="219"/>
      <c r="AQ17" s="248" t="s">
        <v>33</v>
      </c>
      <c r="AR17" s="249"/>
      <c r="AS17" s="249"/>
      <c r="AT17" s="250"/>
      <c r="AU17" s="8"/>
    </row>
    <row r="18" spans="1:47" s="9" customFormat="1" x14ac:dyDescent="0.25">
      <c r="A18" s="291"/>
      <c r="B18" s="292"/>
      <c r="C18" s="294"/>
      <c r="D18" s="299"/>
      <c r="E18" s="300"/>
      <c r="F18" s="301"/>
      <c r="G18" s="308"/>
      <c r="H18" s="309"/>
      <c r="I18" s="309"/>
      <c r="J18" s="309"/>
      <c r="K18" s="309"/>
      <c r="L18" s="309"/>
      <c r="M18" s="309"/>
      <c r="N18" s="309"/>
      <c r="O18" s="309"/>
      <c r="P18" s="309"/>
      <c r="Q18" s="310"/>
      <c r="R18" s="270"/>
      <c r="S18" s="271"/>
      <c r="T18" s="271"/>
      <c r="U18" s="271"/>
      <c r="V18" s="272"/>
      <c r="W18" s="285"/>
      <c r="X18" s="285"/>
      <c r="Y18" s="285"/>
      <c r="Z18" s="285"/>
      <c r="AA18" s="286"/>
      <c r="AB18" s="220"/>
      <c r="AC18" s="221"/>
      <c r="AD18" s="221"/>
      <c r="AE18" s="221"/>
      <c r="AF18" s="222"/>
      <c r="AG18" s="226"/>
      <c r="AH18" s="227"/>
      <c r="AI18" s="227"/>
      <c r="AJ18" s="227"/>
      <c r="AK18" s="228"/>
      <c r="AL18" s="220"/>
      <c r="AM18" s="221"/>
      <c r="AN18" s="221"/>
      <c r="AO18" s="221"/>
      <c r="AP18" s="222"/>
      <c r="AQ18" s="251"/>
      <c r="AR18" s="252"/>
      <c r="AS18" s="252"/>
      <c r="AT18" s="253"/>
      <c r="AU18" s="8"/>
    </row>
    <row r="19" spans="1:47" s="9" customFormat="1" ht="93.75" customHeight="1" thickBot="1" x14ac:dyDescent="0.3">
      <c r="A19" s="10" t="s">
        <v>34</v>
      </c>
      <c r="B19" s="11" t="s">
        <v>35</v>
      </c>
      <c r="C19" s="295"/>
      <c r="D19" s="10" t="s">
        <v>36</v>
      </c>
      <c r="E19" s="11" t="s">
        <v>37</v>
      </c>
      <c r="F19" s="207" t="s">
        <v>38</v>
      </c>
      <c r="G19" s="205" t="s">
        <v>39</v>
      </c>
      <c r="H19" s="12" t="s">
        <v>40</v>
      </c>
      <c r="I19" s="12" t="s">
        <v>41</v>
      </c>
      <c r="J19" s="12" t="s">
        <v>42</v>
      </c>
      <c r="K19" s="12" t="s">
        <v>43</v>
      </c>
      <c r="L19" s="12" t="s">
        <v>44</v>
      </c>
      <c r="M19" s="12" t="s">
        <v>45</v>
      </c>
      <c r="N19" s="12" t="s">
        <v>46</v>
      </c>
      <c r="O19" s="12" t="s">
        <v>47</v>
      </c>
      <c r="P19" s="12" t="s">
        <v>48</v>
      </c>
      <c r="Q19" s="13" t="s">
        <v>49</v>
      </c>
      <c r="R19" s="14" t="s">
        <v>50</v>
      </c>
      <c r="S19" s="15" t="s">
        <v>51</v>
      </c>
      <c r="T19" s="15" t="s">
        <v>52</v>
      </c>
      <c r="U19" s="15" t="s">
        <v>53</v>
      </c>
      <c r="V19" s="16" t="s">
        <v>54</v>
      </c>
      <c r="W19" s="17" t="s">
        <v>55</v>
      </c>
      <c r="X19" s="18" t="s">
        <v>56</v>
      </c>
      <c r="Y19" s="18" t="s">
        <v>57</v>
      </c>
      <c r="Z19" s="18" t="s">
        <v>58</v>
      </c>
      <c r="AA19" s="19" t="s">
        <v>59</v>
      </c>
      <c r="AB19" s="20" t="s">
        <v>55</v>
      </c>
      <c r="AC19" s="21" t="s">
        <v>56</v>
      </c>
      <c r="AD19" s="21" t="s">
        <v>57</v>
      </c>
      <c r="AE19" s="21" t="s">
        <v>58</v>
      </c>
      <c r="AF19" s="22" t="s">
        <v>59</v>
      </c>
      <c r="AG19" s="23" t="s">
        <v>55</v>
      </c>
      <c r="AH19" s="24" t="s">
        <v>56</v>
      </c>
      <c r="AI19" s="24" t="s">
        <v>57</v>
      </c>
      <c r="AJ19" s="24" t="s">
        <v>58</v>
      </c>
      <c r="AK19" s="25" t="s">
        <v>59</v>
      </c>
      <c r="AL19" s="20" t="s">
        <v>55</v>
      </c>
      <c r="AM19" s="21" t="s">
        <v>56</v>
      </c>
      <c r="AN19" s="21" t="s">
        <v>57</v>
      </c>
      <c r="AO19" s="21" t="s">
        <v>58</v>
      </c>
      <c r="AP19" s="22" t="s">
        <v>59</v>
      </c>
      <c r="AQ19" s="26" t="s">
        <v>55</v>
      </c>
      <c r="AR19" s="27" t="s">
        <v>60</v>
      </c>
      <c r="AS19" s="27" t="s">
        <v>61</v>
      </c>
      <c r="AT19" s="28" t="s">
        <v>62</v>
      </c>
      <c r="AU19" s="8"/>
    </row>
    <row r="20" spans="1:47" s="61" customFormat="1" ht="111.75" customHeight="1" x14ac:dyDescent="0.25">
      <c r="A20" s="46">
        <v>4</v>
      </c>
      <c r="B20" s="47" t="s">
        <v>63</v>
      </c>
      <c r="C20" s="48" t="s">
        <v>64</v>
      </c>
      <c r="D20" s="49">
        <v>1</v>
      </c>
      <c r="E20" s="206" t="s">
        <v>65</v>
      </c>
      <c r="F20" s="49" t="s">
        <v>66</v>
      </c>
      <c r="G20" s="51" t="s">
        <v>67</v>
      </c>
      <c r="H20" s="52" t="s">
        <v>68</v>
      </c>
      <c r="I20" s="64" t="s">
        <v>69</v>
      </c>
      <c r="J20" s="49" t="s">
        <v>70</v>
      </c>
      <c r="K20" s="47" t="s">
        <v>71</v>
      </c>
      <c r="L20" s="53">
        <v>0</v>
      </c>
      <c r="M20" s="53">
        <v>0.05</v>
      </c>
      <c r="N20" s="53">
        <v>0.1</v>
      </c>
      <c r="O20" s="53">
        <v>0.2</v>
      </c>
      <c r="P20" s="53">
        <f t="shared" ref="P20:P27" si="0">+O20</f>
        <v>0.2</v>
      </c>
      <c r="Q20" s="54" t="s">
        <v>72</v>
      </c>
      <c r="R20" s="55" t="s">
        <v>73</v>
      </c>
      <c r="S20" s="51" t="s">
        <v>74</v>
      </c>
      <c r="T20" s="47" t="s">
        <v>75</v>
      </c>
      <c r="U20" s="56" t="s">
        <v>76</v>
      </c>
      <c r="V20" s="57" t="s">
        <v>77</v>
      </c>
      <c r="W20" s="58" t="s">
        <v>78</v>
      </c>
      <c r="X20" s="59" t="s">
        <v>78</v>
      </c>
      <c r="Y20" s="48" t="s">
        <v>78</v>
      </c>
      <c r="Z20" s="110" t="s">
        <v>79</v>
      </c>
      <c r="AA20" s="115" t="s">
        <v>78</v>
      </c>
      <c r="AB20" s="58">
        <f t="shared" ref="AB20:AB33" si="1">+M20</f>
        <v>0.05</v>
      </c>
      <c r="AC20" s="128">
        <v>4.9000000000000002E-2</v>
      </c>
      <c r="AD20" s="100">
        <f>IF(AC20/AB20&gt;100%,100%,AC20/AB20)</f>
        <v>0.98</v>
      </c>
      <c r="AE20" s="110" t="s">
        <v>80</v>
      </c>
      <c r="AF20" s="115" t="s">
        <v>81</v>
      </c>
      <c r="AG20" s="58">
        <f t="shared" ref="AG20:AG33" si="2">+N20</f>
        <v>0.1</v>
      </c>
      <c r="AH20" s="59">
        <v>0.14000000000000001</v>
      </c>
      <c r="AI20" s="100">
        <f>IF(AH20/AG20&gt;100%,100%,AH20/AG20)</f>
        <v>1</v>
      </c>
      <c r="AJ20" s="110" t="s">
        <v>82</v>
      </c>
      <c r="AK20" s="115" t="s">
        <v>81</v>
      </c>
      <c r="AL20" s="58">
        <f t="shared" ref="AL20:AL33" si="3">+O20</f>
        <v>0.2</v>
      </c>
      <c r="AM20" s="128">
        <v>0.185</v>
      </c>
      <c r="AN20" s="100">
        <f>IF(AM20/AL20&gt;100%,100%,AM20/AL20)</f>
        <v>0.92499999999999993</v>
      </c>
      <c r="AO20" s="110" t="s">
        <v>285</v>
      </c>
      <c r="AP20" s="115" t="s">
        <v>81</v>
      </c>
      <c r="AQ20" s="93">
        <f t="shared" ref="AQ20:AQ33" si="4">+P20</f>
        <v>0.2</v>
      </c>
      <c r="AR20" s="128">
        <v>0.185</v>
      </c>
      <c r="AS20" s="100">
        <f>IF(AR20/AQ20&gt;100%,100%,AR20/AQ20)</f>
        <v>0.92499999999999993</v>
      </c>
      <c r="AT20" s="110" t="s">
        <v>285</v>
      </c>
      <c r="AU20" s="60"/>
    </row>
    <row r="21" spans="1:47" s="61" customFormat="1" ht="118.5" customHeight="1" x14ac:dyDescent="0.25">
      <c r="A21" s="62">
        <v>4</v>
      </c>
      <c r="B21" s="51" t="s">
        <v>63</v>
      </c>
      <c r="C21" s="53" t="s">
        <v>83</v>
      </c>
      <c r="D21" s="50">
        <v>2</v>
      </c>
      <c r="E21" s="63" t="s">
        <v>84</v>
      </c>
      <c r="F21" s="50" t="s">
        <v>66</v>
      </c>
      <c r="G21" s="63" t="s">
        <v>85</v>
      </c>
      <c r="H21" s="63" t="s">
        <v>86</v>
      </c>
      <c r="I21" s="64">
        <v>0.6</v>
      </c>
      <c r="J21" s="65" t="s">
        <v>70</v>
      </c>
      <c r="K21" s="47" t="s">
        <v>71</v>
      </c>
      <c r="L21" s="66">
        <v>0.12</v>
      </c>
      <c r="M21" s="66">
        <v>0.34</v>
      </c>
      <c r="N21" s="67">
        <v>0.51</v>
      </c>
      <c r="O21" s="67">
        <v>0.68</v>
      </c>
      <c r="P21" s="68">
        <f t="shared" si="0"/>
        <v>0.68</v>
      </c>
      <c r="Q21" s="69" t="s">
        <v>87</v>
      </c>
      <c r="R21" s="70" t="s">
        <v>88</v>
      </c>
      <c r="S21" s="63" t="s">
        <v>89</v>
      </c>
      <c r="T21" s="47" t="s">
        <v>75</v>
      </c>
      <c r="U21" s="71" t="s">
        <v>76</v>
      </c>
      <c r="V21" s="69" t="s">
        <v>90</v>
      </c>
      <c r="W21" s="58">
        <f t="shared" ref="W21:W33" si="5">+L21</f>
        <v>0.12</v>
      </c>
      <c r="X21" s="119">
        <v>0.14779999999999999</v>
      </c>
      <c r="Y21" s="100">
        <f>IF(X21/W21&gt;100%,100%,X21/W21)</f>
        <v>1</v>
      </c>
      <c r="Z21" s="111" t="s">
        <v>91</v>
      </c>
      <c r="AA21" s="116" t="s">
        <v>81</v>
      </c>
      <c r="AB21" s="58">
        <f t="shared" si="1"/>
        <v>0.34</v>
      </c>
      <c r="AC21" s="128">
        <v>0.23300000000000001</v>
      </c>
      <c r="AD21" s="100">
        <f t="shared" ref="AD21:AD40" si="6">IF(AC21/AB21&gt;100%,100%,AC21/AB21)</f>
        <v>0.68529411764705883</v>
      </c>
      <c r="AE21" s="111" t="s">
        <v>92</v>
      </c>
      <c r="AF21" s="116" t="s">
        <v>81</v>
      </c>
      <c r="AG21" s="58">
        <f t="shared" si="2"/>
        <v>0.51</v>
      </c>
      <c r="AH21" s="119">
        <v>0.47649999999999998</v>
      </c>
      <c r="AI21" s="100">
        <f t="shared" ref="AI21:AI33" si="7">IF(AH21/AG21&gt;100%,100%,AH21/AG21)</f>
        <v>0.93431372549019598</v>
      </c>
      <c r="AJ21" s="111" t="s">
        <v>93</v>
      </c>
      <c r="AK21" s="116" t="s">
        <v>81</v>
      </c>
      <c r="AL21" s="58">
        <f t="shared" si="3"/>
        <v>0.68</v>
      </c>
      <c r="AM21" s="128">
        <v>0.67730000000000001</v>
      </c>
      <c r="AN21" s="100">
        <f t="shared" ref="AN21:AN33" si="8">IF(AM21/AL21&gt;100%,100%,AM21/AL21)</f>
        <v>0.99602941176470583</v>
      </c>
      <c r="AO21" s="138" t="s">
        <v>286</v>
      </c>
      <c r="AP21" s="116" t="s">
        <v>287</v>
      </c>
      <c r="AQ21" s="93">
        <f t="shared" si="4"/>
        <v>0.68</v>
      </c>
      <c r="AR21" s="128">
        <v>0.67730000000000001</v>
      </c>
      <c r="AS21" s="100">
        <f t="shared" ref="AS21:AS40" si="9">IF(AR21/AQ21&gt;100%,100%,AR21/AQ21)</f>
        <v>0.99602941176470583</v>
      </c>
      <c r="AT21" s="138" t="s">
        <v>286</v>
      </c>
      <c r="AU21" s="60"/>
    </row>
    <row r="22" spans="1:47" s="61" customFormat="1" ht="149.25" customHeight="1" x14ac:dyDescent="0.25">
      <c r="A22" s="62">
        <v>4</v>
      </c>
      <c r="B22" s="51" t="s">
        <v>63</v>
      </c>
      <c r="C22" s="53" t="s">
        <v>83</v>
      </c>
      <c r="D22" s="50">
        <v>3</v>
      </c>
      <c r="E22" s="63" t="s">
        <v>94</v>
      </c>
      <c r="F22" s="50" t="s">
        <v>66</v>
      </c>
      <c r="G22" s="63" t="s">
        <v>95</v>
      </c>
      <c r="H22" s="63" t="s">
        <v>96</v>
      </c>
      <c r="I22" s="64">
        <v>0.6</v>
      </c>
      <c r="J22" s="65" t="s">
        <v>70</v>
      </c>
      <c r="K22" s="47" t="s">
        <v>71</v>
      </c>
      <c r="L22" s="53">
        <v>0.12</v>
      </c>
      <c r="M22" s="53">
        <v>0.3</v>
      </c>
      <c r="N22" s="53">
        <v>0.48</v>
      </c>
      <c r="O22" s="53">
        <v>0.65</v>
      </c>
      <c r="P22" s="53">
        <f t="shared" si="0"/>
        <v>0.65</v>
      </c>
      <c r="Q22" s="69" t="s">
        <v>87</v>
      </c>
      <c r="R22" s="70" t="s">
        <v>88</v>
      </c>
      <c r="S22" s="63" t="s">
        <v>89</v>
      </c>
      <c r="T22" s="47" t="s">
        <v>75</v>
      </c>
      <c r="U22" s="71" t="s">
        <v>76</v>
      </c>
      <c r="V22" s="69" t="s">
        <v>90</v>
      </c>
      <c r="W22" s="58">
        <f t="shared" si="5"/>
        <v>0.12</v>
      </c>
      <c r="X22" s="119">
        <v>6.2600000000000003E-2</v>
      </c>
      <c r="Y22" s="100">
        <f t="shared" ref="Y22:Y33" si="10">IF(X22/W22&gt;100%,100%,X22/W22)</f>
        <v>0.52166666666666672</v>
      </c>
      <c r="Z22" s="111" t="s">
        <v>97</v>
      </c>
      <c r="AA22" s="116" t="s">
        <v>81</v>
      </c>
      <c r="AB22" s="58">
        <f t="shared" si="1"/>
        <v>0.3</v>
      </c>
      <c r="AC22" s="128">
        <v>0.16289999999999999</v>
      </c>
      <c r="AD22" s="100">
        <f t="shared" si="6"/>
        <v>0.54300000000000004</v>
      </c>
      <c r="AE22" s="111" t="s">
        <v>98</v>
      </c>
      <c r="AF22" s="116" t="s">
        <v>81</v>
      </c>
      <c r="AG22" s="58">
        <f t="shared" si="2"/>
        <v>0.48</v>
      </c>
      <c r="AH22" s="119">
        <v>0.45519999999999999</v>
      </c>
      <c r="AI22" s="100">
        <f t="shared" si="7"/>
        <v>0.94833333333333336</v>
      </c>
      <c r="AJ22" s="111" t="s">
        <v>99</v>
      </c>
      <c r="AK22" s="116" t="s">
        <v>81</v>
      </c>
      <c r="AL22" s="58">
        <f t="shared" si="3"/>
        <v>0.65</v>
      </c>
      <c r="AM22" s="128">
        <v>0.56630000000000003</v>
      </c>
      <c r="AN22" s="100">
        <f t="shared" si="8"/>
        <v>0.87123076923076925</v>
      </c>
      <c r="AO22" s="182" t="s">
        <v>288</v>
      </c>
      <c r="AP22" s="116" t="s">
        <v>287</v>
      </c>
      <c r="AQ22" s="93">
        <f t="shared" si="4"/>
        <v>0.65</v>
      </c>
      <c r="AR22" s="128">
        <v>0.56630000000000003</v>
      </c>
      <c r="AS22" s="100">
        <f t="shared" si="9"/>
        <v>0.87123076923076925</v>
      </c>
      <c r="AT22" s="182" t="s">
        <v>288</v>
      </c>
      <c r="AU22" s="60"/>
    </row>
    <row r="23" spans="1:47" s="61" customFormat="1" ht="141" customHeight="1" x14ac:dyDescent="0.25">
      <c r="A23" s="62">
        <v>4</v>
      </c>
      <c r="B23" s="51" t="s">
        <v>63</v>
      </c>
      <c r="C23" s="53" t="s">
        <v>83</v>
      </c>
      <c r="D23" s="50">
        <v>4</v>
      </c>
      <c r="E23" s="63" t="s">
        <v>100</v>
      </c>
      <c r="F23" s="50" t="s">
        <v>66</v>
      </c>
      <c r="G23" s="63" t="s">
        <v>101</v>
      </c>
      <c r="H23" s="63" t="s">
        <v>102</v>
      </c>
      <c r="I23" s="72">
        <v>0.96489999999999998</v>
      </c>
      <c r="J23" s="65" t="s">
        <v>70</v>
      </c>
      <c r="K23" s="47" t="s">
        <v>71</v>
      </c>
      <c r="L23" s="53">
        <v>0.2</v>
      </c>
      <c r="M23" s="53">
        <v>0.4</v>
      </c>
      <c r="N23" s="53">
        <v>0.6</v>
      </c>
      <c r="O23" s="53">
        <v>0.95</v>
      </c>
      <c r="P23" s="53">
        <f t="shared" si="0"/>
        <v>0.95</v>
      </c>
      <c r="Q23" s="69" t="s">
        <v>87</v>
      </c>
      <c r="R23" s="70" t="s">
        <v>88</v>
      </c>
      <c r="S23" s="63" t="s">
        <v>89</v>
      </c>
      <c r="T23" s="47" t="s">
        <v>75</v>
      </c>
      <c r="U23" s="71" t="s">
        <v>76</v>
      </c>
      <c r="V23" s="69" t="s">
        <v>103</v>
      </c>
      <c r="W23" s="58">
        <f t="shared" si="5"/>
        <v>0.2</v>
      </c>
      <c r="X23" s="119">
        <v>0.23330000000000001</v>
      </c>
      <c r="Y23" s="100">
        <f t="shared" si="10"/>
        <v>1</v>
      </c>
      <c r="Z23" s="111" t="s">
        <v>104</v>
      </c>
      <c r="AA23" s="116" t="s">
        <v>81</v>
      </c>
      <c r="AB23" s="58">
        <f t="shared" si="1"/>
        <v>0.4</v>
      </c>
      <c r="AC23" s="128">
        <v>0.33679999999999999</v>
      </c>
      <c r="AD23" s="100">
        <f t="shared" si="6"/>
        <v>0.84199999999999997</v>
      </c>
      <c r="AE23" s="111" t="s">
        <v>105</v>
      </c>
      <c r="AF23" s="116" t="s">
        <v>81</v>
      </c>
      <c r="AG23" s="58">
        <f t="shared" si="2"/>
        <v>0.6</v>
      </c>
      <c r="AH23" s="119">
        <v>0.59709999999999996</v>
      </c>
      <c r="AI23" s="100">
        <f t="shared" si="7"/>
        <v>0.99516666666666664</v>
      </c>
      <c r="AJ23" s="111" t="s">
        <v>106</v>
      </c>
      <c r="AK23" s="116" t="s">
        <v>81</v>
      </c>
      <c r="AL23" s="58">
        <f t="shared" si="3"/>
        <v>0.95</v>
      </c>
      <c r="AM23" s="128">
        <v>0.99639999999999995</v>
      </c>
      <c r="AN23" s="100">
        <f t="shared" si="8"/>
        <v>1</v>
      </c>
      <c r="AO23" s="182" t="s">
        <v>289</v>
      </c>
      <c r="AP23" s="116" t="s">
        <v>287</v>
      </c>
      <c r="AQ23" s="93">
        <f t="shared" si="4"/>
        <v>0.95</v>
      </c>
      <c r="AR23" s="128">
        <v>0.99639999999999995</v>
      </c>
      <c r="AS23" s="100">
        <f t="shared" si="9"/>
        <v>1</v>
      </c>
      <c r="AT23" s="182" t="s">
        <v>289</v>
      </c>
      <c r="AU23" s="60"/>
    </row>
    <row r="24" spans="1:47" s="61" customFormat="1" ht="120.75" customHeight="1" x14ac:dyDescent="0.25">
      <c r="A24" s="62">
        <v>4</v>
      </c>
      <c r="B24" s="51" t="s">
        <v>63</v>
      </c>
      <c r="C24" s="53" t="s">
        <v>83</v>
      </c>
      <c r="D24" s="50">
        <v>5</v>
      </c>
      <c r="E24" s="51" t="s">
        <v>107</v>
      </c>
      <c r="F24" s="50" t="s">
        <v>66</v>
      </c>
      <c r="G24" s="51" t="s">
        <v>108</v>
      </c>
      <c r="H24" s="51" t="s">
        <v>109</v>
      </c>
      <c r="I24" s="68">
        <v>0.25</v>
      </c>
      <c r="J24" s="50" t="s">
        <v>70</v>
      </c>
      <c r="K24" s="47" t="s">
        <v>71</v>
      </c>
      <c r="L24" s="53">
        <v>0.08</v>
      </c>
      <c r="M24" s="53">
        <v>0.2</v>
      </c>
      <c r="N24" s="53">
        <v>0.3</v>
      </c>
      <c r="O24" s="53">
        <v>0.45</v>
      </c>
      <c r="P24" s="53">
        <f t="shared" si="0"/>
        <v>0.45</v>
      </c>
      <c r="Q24" s="54" t="s">
        <v>87</v>
      </c>
      <c r="R24" s="55" t="s">
        <v>88</v>
      </c>
      <c r="S24" s="63" t="s">
        <v>89</v>
      </c>
      <c r="T24" s="47" t="s">
        <v>75</v>
      </c>
      <c r="U24" s="71" t="s">
        <v>76</v>
      </c>
      <c r="V24" s="69" t="s">
        <v>103</v>
      </c>
      <c r="W24" s="58">
        <f t="shared" si="5"/>
        <v>0.08</v>
      </c>
      <c r="X24" s="119">
        <v>0.12640000000000001</v>
      </c>
      <c r="Y24" s="100">
        <f t="shared" si="10"/>
        <v>1</v>
      </c>
      <c r="Z24" s="111" t="s">
        <v>110</v>
      </c>
      <c r="AA24" s="116" t="s">
        <v>81</v>
      </c>
      <c r="AB24" s="58">
        <f t="shared" si="1"/>
        <v>0.2</v>
      </c>
      <c r="AC24" s="128">
        <v>0.15179999999999999</v>
      </c>
      <c r="AD24" s="100">
        <f t="shared" si="6"/>
        <v>0.7589999999999999</v>
      </c>
      <c r="AE24" s="111" t="s">
        <v>111</v>
      </c>
      <c r="AF24" s="116" t="s">
        <v>81</v>
      </c>
      <c r="AG24" s="58">
        <f t="shared" si="2"/>
        <v>0.3</v>
      </c>
      <c r="AH24" s="119">
        <v>0.25679999999999997</v>
      </c>
      <c r="AI24" s="100">
        <f t="shared" si="7"/>
        <v>0.85599999999999998</v>
      </c>
      <c r="AJ24" s="111" t="s">
        <v>112</v>
      </c>
      <c r="AK24" s="116" t="s">
        <v>81</v>
      </c>
      <c r="AL24" s="58">
        <f t="shared" si="3"/>
        <v>0.45</v>
      </c>
      <c r="AM24" s="128">
        <v>0.45600000000000002</v>
      </c>
      <c r="AN24" s="100">
        <f t="shared" si="8"/>
        <v>1</v>
      </c>
      <c r="AO24" s="182" t="s">
        <v>290</v>
      </c>
      <c r="AP24" s="116" t="s">
        <v>287</v>
      </c>
      <c r="AQ24" s="93">
        <f t="shared" si="4"/>
        <v>0.45</v>
      </c>
      <c r="AR24" s="128">
        <v>0.45600000000000002</v>
      </c>
      <c r="AS24" s="100">
        <f t="shared" si="9"/>
        <v>1</v>
      </c>
      <c r="AT24" s="182" t="s">
        <v>290</v>
      </c>
      <c r="AU24" s="60"/>
    </row>
    <row r="25" spans="1:47" s="61" customFormat="1" ht="111" customHeight="1" x14ac:dyDescent="0.25">
      <c r="A25" s="62">
        <v>4</v>
      </c>
      <c r="B25" s="51" t="s">
        <v>63</v>
      </c>
      <c r="C25" s="53" t="s">
        <v>83</v>
      </c>
      <c r="D25" s="50">
        <v>6</v>
      </c>
      <c r="E25" s="63" t="s">
        <v>113</v>
      </c>
      <c r="F25" s="65" t="s">
        <v>114</v>
      </c>
      <c r="G25" s="63" t="s">
        <v>115</v>
      </c>
      <c r="H25" s="63" t="s">
        <v>116</v>
      </c>
      <c r="I25" s="64">
        <v>0.95</v>
      </c>
      <c r="J25" s="65" t="s">
        <v>117</v>
      </c>
      <c r="K25" s="47" t="s">
        <v>71</v>
      </c>
      <c r="L25" s="53">
        <v>0.98</v>
      </c>
      <c r="M25" s="53">
        <v>1</v>
      </c>
      <c r="N25" s="53">
        <v>1</v>
      </c>
      <c r="O25" s="53">
        <v>1</v>
      </c>
      <c r="P25" s="53">
        <f t="shared" si="0"/>
        <v>1</v>
      </c>
      <c r="Q25" s="69" t="s">
        <v>87</v>
      </c>
      <c r="R25" s="70" t="s">
        <v>118</v>
      </c>
      <c r="S25" s="63" t="s">
        <v>119</v>
      </c>
      <c r="T25" s="47" t="s">
        <v>75</v>
      </c>
      <c r="U25" s="71" t="s">
        <v>76</v>
      </c>
      <c r="V25" s="73" t="s">
        <v>120</v>
      </c>
      <c r="W25" s="58">
        <f t="shared" si="5"/>
        <v>0.98</v>
      </c>
      <c r="X25" s="119">
        <f>381/383</f>
        <v>0.99477806788511747</v>
      </c>
      <c r="Y25" s="100">
        <f t="shared" si="10"/>
        <v>1</v>
      </c>
      <c r="Z25" s="111" t="s">
        <v>121</v>
      </c>
      <c r="AA25" s="116" t="s">
        <v>81</v>
      </c>
      <c r="AB25" s="58">
        <f t="shared" si="1"/>
        <v>1</v>
      </c>
      <c r="AC25" s="128">
        <v>1</v>
      </c>
      <c r="AD25" s="100">
        <f t="shared" si="6"/>
        <v>1</v>
      </c>
      <c r="AE25" s="111" t="s">
        <v>122</v>
      </c>
      <c r="AF25" s="116" t="s">
        <v>81</v>
      </c>
      <c r="AG25" s="58">
        <f t="shared" si="2"/>
        <v>1</v>
      </c>
      <c r="AH25" s="53">
        <v>0.99609999999999999</v>
      </c>
      <c r="AI25" s="100">
        <f t="shared" si="7"/>
        <v>0.99609999999999999</v>
      </c>
      <c r="AJ25" s="111" t="s">
        <v>123</v>
      </c>
      <c r="AK25" s="116" t="s">
        <v>81</v>
      </c>
      <c r="AL25" s="58">
        <f t="shared" si="3"/>
        <v>1</v>
      </c>
      <c r="AM25" s="128">
        <v>0.99129999999999996</v>
      </c>
      <c r="AN25" s="100">
        <f t="shared" si="8"/>
        <v>0.99129999999999996</v>
      </c>
      <c r="AO25" s="183" t="s">
        <v>291</v>
      </c>
      <c r="AP25" s="185" t="s">
        <v>292</v>
      </c>
      <c r="AQ25" s="93">
        <f t="shared" si="4"/>
        <v>1</v>
      </c>
      <c r="AR25" s="119">
        <f>AVERAGE(X25,AC25,AH25,AM25)</f>
        <v>0.99554451697127933</v>
      </c>
      <c r="AS25" s="100">
        <f t="shared" si="9"/>
        <v>0.99554451697127933</v>
      </c>
      <c r="AT25" s="138" t="s">
        <v>294</v>
      </c>
      <c r="AU25" s="60"/>
    </row>
    <row r="26" spans="1:47" s="61" customFormat="1" ht="88.5" customHeight="1" x14ac:dyDescent="0.25">
      <c r="A26" s="62">
        <v>4</v>
      </c>
      <c r="B26" s="51" t="s">
        <v>63</v>
      </c>
      <c r="C26" s="53" t="s">
        <v>83</v>
      </c>
      <c r="D26" s="50">
        <v>7</v>
      </c>
      <c r="E26" s="63" t="s">
        <v>124</v>
      </c>
      <c r="F26" s="50" t="s">
        <v>66</v>
      </c>
      <c r="G26" s="63" t="s">
        <v>125</v>
      </c>
      <c r="H26" s="63" t="s">
        <v>126</v>
      </c>
      <c r="I26" s="64">
        <v>1</v>
      </c>
      <c r="J26" s="65" t="s">
        <v>117</v>
      </c>
      <c r="K26" s="47" t="s">
        <v>71</v>
      </c>
      <c r="L26" s="66">
        <v>1</v>
      </c>
      <c r="M26" s="66">
        <v>1</v>
      </c>
      <c r="N26" s="66">
        <v>1</v>
      </c>
      <c r="O26" s="66">
        <v>1</v>
      </c>
      <c r="P26" s="68">
        <f t="shared" si="0"/>
        <v>1</v>
      </c>
      <c r="Q26" s="69" t="s">
        <v>87</v>
      </c>
      <c r="R26" s="70" t="s">
        <v>118</v>
      </c>
      <c r="S26" s="74" t="s">
        <v>127</v>
      </c>
      <c r="T26" s="47" t="s">
        <v>75</v>
      </c>
      <c r="U26" s="71" t="s">
        <v>76</v>
      </c>
      <c r="V26" s="73" t="s">
        <v>128</v>
      </c>
      <c r="W26" s="58">
        <f t="shared" si="5"/>
        <v>1</v>
      </c>
      <c r="X26" s="119">
        <v>1</v>
      </c>
      <c r="Y26" s="100">
        <f t="shared" si="10"/>
        <v>1</v>
      </c>
      <c r="Z26" s="111" t="s">
        <v>129</v>
      </c>
      <c r="AA26" s="116" t="s">
        <v>81</v>
      </c>
      <c r="AB26" s="58">
        <f t="shared" si="1"/>
        <v>1</v>
      </c>
      <c r="AC26" s="128">
        <v>0.99739999999999995</v>
      </c>
      <c r="AD26" s="100">
        <f t="shared" si="6"/>
        <v>0.99739999999999995</v>
      </c>
      <c r="AE26" s="111" t="s">
        <v>130</v>
      </c>
      <c r="AF26" s="116" t="s">
        <v>81</v>
      </c>
      <c r="AG26" s="58">
        <f t="shared" si="2"/>
        <v>1</v>
      </c>
      <c r="AH26" s="119">
        <v>0.98839999999999995</v>
      </c>
      <c r="AI26" s="100">
        <f t="shared" si="7"/>
        <v>0.98839999999999995</v>
      </c>
      <c r="AJ26" s="111" t="s">
        <v>131</v>
      </c>
      <c r="AK26" s="116" t="s">
        <v>81</v>
      </c>
      <c r="AL26" s="58">
        <f t="shared" si="3"/>
        <v>1</v>
      </c>
      <c r="AM26" s="128">
        <v>0.99129999999999996</v>
      </c>
      <c r="AN26" s="100">
        <f t="shared" si="8"/>
        <v>0.99129999999999996</v>
      </c>
      <c r="AO26" s="184" t="s">
        <v>293</v>
      </c>
      <c r="AP26" s="186" t="s">
        <v>297</v>
      </c>
      <c r="AQ26" s="93">
        <f t="shared" si="4"/>
        <v>1</v>
      </c>
      <c r="AR26" s="119">
        <f t="shared" ref="AR26:AR27" si="11">AVERAGE(X26,AC26,AH26,AM26)</f>
        <v>0.99427499999999991</v>
      </c>
      <c r="AS26" s="100">
        <f t="shared" si="9"/>
        <v>0.99427499999999991</v>
      </c>
      <c r="AT26" s="138" t="s">
        <v>295</v>
      </c>
      <c r="AU26" s="60"/>
    </row>
    <row r="27" spans="1:47" s="61" customFormat="1" ht="138" customHeight="1" x14ac:dyDescent="0.25">
      <c r="A27" s="62">
        <v>4</v>
      </c>
      <c r="B27" s="51" t="s">
        <v>63</v>
      </c>
      <c r="C27" s="53" t="s">
        <v>83</v>
      </c>
      <c r="D27" s="50">
        <v>8</v>
      </c>
      <c r="E27" s="63" t="s">
        <v>132</v>
      </c>
      <c r="F27" s="50" t="s">
        <v>66</v>
      </c>
      <c r="G27" s="63" t="s">
        <v>133</v>
      </c>
      <c r="H27" s="63" t="s">
        <v>134</v>
      </c>
      <c r="I27" s="64">
        <v>0.95</v>
      </c>
      <c r="J27" s="65" t="s">
        <v>117</v>
      </c>
      <c r="K27" s="47" t="s">
        <v>71</v>
      </c>
      <c r="L27" s="66">
        <v>0.95</v>
      </c>
      <c r="M27" s="66">
        <v>1</v>
      </c>
      <c r="N27" s="66">
        <v>1</v>
      </c>
      <c r="O27" s="66">
        <v>1</v>
      </c>
      <c r="P27" s="68">
        <f t="shared" si="0"/>
        <v>1</v>
      </c>
      <c r="Q27" s="69" t="s">
        <v>87</v>
      </c>
      <c r="R27" s="75" t="s">
        <v>135</v>
      </c>
      <c r="S27" s="63" t="s">
        <v>127</v>
      </c>
      <c r="T27" s="47" t="s">
        <v>75</v>
      </c>
      <c r="U27" s="71" t="s">
        <v>136</v>
      </c>
      <c r="V27" s="73" t="s">
        <v>127</v>
      </c>
      <c r="W27" s="58">
        <f t="shared" si="5"/>
        <v>0.95</v>
      </c>
      <c r="X27" s="119">
        <v>0.95</v>
      </c>
      <c r="Y27" s="100">
        <f t="shared" si="10"/>
        <v>1</v>
      </c>
      <c r="Z27" s="111" t="s">
        <v>137</v>
      </c>
      <c r="AA27" s="116" t="s">
        <v>138</v>
      </c>
      <c r="AB27" s="58">
        <f t="shared" si="1"/>
        <v>1</v>
      </c>
      <c r="AC27" s="128">
        <v>1</v>
      </c>
      <c r="AD27" s="100">
        <f t="shared" si="6"/>
        <v>1</v>
      </c>
      <c r="AE27" s="138" t="s">
        <v>139</v>
      </c>
      <c r="AF27" s="116" t="s">
        <v>138</v>
      </c>
      <c r="AG27" s="58">
        <f t="shared" si="2"/>
        <v>1</v>
      </c>
      <c r="AH27" s="53">
        <v>1</v>
      </c>
      <c r="AI27" s="100">
        <f t="shared" si="7"/>
        <v>1</v>
      </c>
      <c r="AJ27" s="138" t="s">
        <v>139</v>
      </c>
      <c r="AK27" s="116" t="s">
        <v>140</v>
      </c>
      <c r="AL27" s="58">
        <f t="shared" si="3"/>
        <v>1</v>
      </c>
      <c r="AM27" s="128">
        <v>1</v>
      </c>
      <c r="AN27" s="100">
        <f t="shared" si="8"/>
        <v>1</v>
      </c>
      <c r="AO27" s="184" t="s">
        <v>141</v>
      </c>
      <c r="AP27" s="186" t="s">
        <v>298</v>
      </c>
      <c r="AQ27" s="93">
        <f t="shared" si="4"/>
        <v>1</v>
      </c>
      <c r="AR27" s="119">
        <f t="shared" si="11"/>
        <v>0.98750000000000004</v>
      </c>
      <c r="AS27" s="100">
        <f t="shared" si="9"/>
        <v>0.98750000000000004</v>
      </c>
      <c r="AT27" s="138" t="s">
        <v>296</v>
      </c>
      <c r="AU27" s="60"/>
    </row>
    <row r="28" spans="1:47" s="61" customFormat="1" ht="88.5" customHeight="1" x14ac:dyDescent="0.25">
      <c r="A28" s="62">
        <v>4</v>
      </c>
      <c r="B28" s="51" t="s">
        <v>63</v>
      </c>
      <c r="C28" s="50" t="s">
        <v>142</v>
      </c>
      <c r="D28" s="50">
        <v>9</v>
      </c>
      <c r="E28" s="76" t="s">
        <v>143</v>
      </c>
      <c r="F28" s="65" t="s">
        <v>114</v>
      </c>
      <c r="G28" s="76" t="s">
        <v>144</v>
      </c>
      <c r="H28" s="76" t="s">
        <v>145</v>
      </c>
      <c r="I28" s="50" t="s">
        <v>146</v>
      </c>
      <c r="J28" s="77" t="s">
        <v>147</v>
      </c>
      <c r="K28" s="76" t="s">
        <v>148</v>
      </c>
      <c r="L28" s="50">
        <v>1620</v>
      </c>
      <c r="M28" s="50">
        <v>1620</v>
      </c>
      <c r="N28" s="50">
        <v>1620</v>
      </c>
      <c r="O28" s="50">
        <v>1620</v>
      </c>
      <c r="P28" s="78">
        <f t="shared" ref="P28:P33" si="12">SUM(L28:O28)</f>
        <v>6480</v>
      </c>
      <c r="Q28" s="79" t="s">
        <v>87</v>
      </c>
      <c r="R28" s="80" t="s">
        <v>149</v>
      </c>
      <c r="S28" s="76" t="s">
        <v>150</v>
      </c>
      <c r="T28" s="76" t="s">
        <v>151</v>
      </c>
      <c r="U28" s="81" t="s">
        <v>152</v>
      </c>
      <c r="V28" s="82" t="s">
        <v>153</v>
      </c>
      <c r="W28" s="83">
        <f t="shared" si="5"/>
        <v>1620</v>
      </c>
      <c r="X28" s="78">
        <v>2957</v>
      </c>
      <c r="Y28" s="100">
        <f t="shared" si="10"/>
        <v>1</v>
      </c>
      <c r="Z28" s="111" t="s">
        <v>154</v>
      </c>
      <c r="AA28" s="116" t="s">
        <v>155</v>
      </c>
      <c r="AB28" s="83">
        <f t="shared" si="1"/>
        <v>1620</v>
      </c>
      <c r="AC28" s="78">
        <v>6807</v>
      </c>
      <c r="AD28" s="100">
        <f t="shared" si="6"/>
        <v>1</v>
      </c>
      <c r="AE28" s="111" t="s">
        <v>156</v>
      </c>
      <c r="AF28" s="116" t="s">
        <v>155</v>
      </c>
      <c r="AG28" s="83">
        <f t="shared" si="2"/>
        <v>1620</v>
      </c>
      <c r="AH28" s="78">
        <v>7282</v>
      </c>
      <c r="AI28" s="100">
        <f t="shared" si="7"/>
        <v>1</v>
      </c>
      <c r="AJ28" s="111" t="s">
        <v>157</v>
      </c>
      <c r="AK28" s="116" t="s">
        <v>155</v>
      </c>
      <c r="AL28" s="83">
        <f t="shared" si="3"/>
        <v>1620</v>
      </c>
      <c r="AM28" s="175">
        <v>3873</v>
      </c>
      <c r="AN28" s="100">
        <f t="shared" si="8"/>
        <v>1</v>
      </c>
      <c r="AO28" s="111" t="s">
        <v>299</v>
      </c>
      <c r="AP28" s="116" t="s">
        <v>158</v>
      </c>
      <c r="AQ28" s="94">
        <f t="shared" si="4"/>
        <v>6480</v>
      </c>
      <c r="AR28" s="95">
        <f t="shared" ref="AR28:AR33" si="13">+X28+AC28+AH28+AM28</f>
        <v>20919</v>
      </c>
      <c r="AS28" s="100">
        <f t="shared" si="9"/>
        <v>1</v>
      </c>
      <c r="AT28" s="111" t="s">
        <v>305</v>
      </c>
      <c r="AU28" s="60"/>
    </row>
    <row r="29" spans="1:47" s="61" customFormat="1" ht="88.5" customHeight="1" x14ac:dyDescent="0.25">
      <c r="A29" s="62">
        <v>4</v>
      </c>
      <c r="B29" s="51" t="s">
        <v>63</v>
      </c>
      <c r="C29" s="50" t="s">
        <v>142</v>
      </c>
      <c r="D29" s="50">
        <v>10</v>
      </c>
      <c r="E29" s="76" t="s">
        <v>159</v>
      </c>
      <c r="F29" s="50" t="s">
        <v>66</v>
      </c>
      <c r="G29" s="76" t="s">
        <v>160</v>
      </c>
      <c r="H29" s="76" t="s">
        <v>161</v>
      </c>
      <c r="I29" s="50" t="s">
        <v>146</v>
      </c>
      <c r="J29" s="77" t="s">
        <v>147</v>
      </c>
      <c r="K29" s="76" t="s">
        <v>162</v>
      </c>
      <c r="L29" s="50">
        <v>810</v>
      </c>
      <c r="M29" s="50">
        <v>810</v>
      </c>
      <c r="N29" s="50">
        <v>810</v>
      </c>
      <c r="O29" s="50">
        <v>810</v>
      </c>
      <c r="P29" s="78">
        <f t="shared" si="12"/>
        <v>3240</v>
      </c>
      <c r="Q29" s="79" t="s">
        <v>87</v>
      </c>
      <c r="R29" s="80" t="s">
        <v>163</v>
      </c>
      <c r="S29" s="76" t="s">
        <v>150</v>
      </c>
      <c r="T29" s="76" t="s">
        <v>151</v>
      </c>
      <c r="U29" s="81" t="s">
        <v>152</v>
      </c>
      <c r="V29" s="82" t="s">
        <v>153</v>
      </c>
      <c r="W29" s="83">
        <f t="shared" si="5"/>
        <v>810</v>
      </c>
      <c r="X29" s="78">
        <v>861</v>
      </c>
      <c r="Y29" s="100">
        <f t="shared" si="10"/>
        <v>1</v>
      </c>
      <c r="Z29" s="111" t="s">
        <v>164</v>
      </c>
      <c r="AA29" s="116" t="s">
        <v>155</v>
      </c>
      <c r="AB29" s="83">
        <f t="shared" si="1"/>
        <v>810</v>
      </c>
      <c r="AC29" s="78">
        <v>1047</v>
      </c>
      <c r="AD29" s="100">
        <f t="shared" si="6"/>
        <v>1</v>
      </c>
      <c r="AE29" s="111" t="s">
        <v>165</v>
      </c>
      <c r="AF29" s="116" t="s">
        <v>155</v>
      </c>
      <c r="AG29" s="83">
        <f t="shared" si="2"/>
        <v>810</v>
      </c>
      <c r="AH29" s="78">
        <v>1512</v>
      </c>
      <c r="AI29" s="100">
        <f t="shared" si="7"/>
        <v>1</v>
      </c>
      <c r="AJ29" s="111" t="s">
        <v>166</v>
      </c>
      <c r="AK29" s="116" t="s">
        <v>155</v>
      </c>
      <c r="AL29" s="83">
        <f t="shared" si="3"/>
        <v>810</v>
      </c>
      <c r="AM29" s="175">
        <v>580</v>
      </c>
      <c r="AN29" s="100">
        <f t="shared" si="8"/>
        <v>0.71604938271604934</v>
      </c>
      <c r="AO29" s="111" t="s">
        <v>167</v>
      </c>
      <c r="AP29" s="116" t="s">
        <v>158</v>
      </c>
      <c r="AQ29" s="94">
        <f t="shared" si="4"/>
        <v>3240</v>
      </c>
      <c r="AR29" s="95">
        <f t="shared" si="13"/>
        <v>4000</v>
      </c>
      <c r="AS29" s="100">
        <f t="shared" si="9"/>
        <v>1</v>
      </c>
      <c r="AT29" s="111" t="s">
        <v>302</v>
      </c>
      <c r="AU29" s="60"/>
    </row>
    <row r="30" spans="1:47" s="61" customFormat="1" ht="111" customHeight="1" x14ac:dyDescent="0.25">
      <c r="A30" s="62">
        <v>4</v>
      </c>
      <c r="B30" s="51" t="s">
        <v>63</v>
      </c>
      <c r="C30" s="50" t="s">
        <v>142</v>
      </c>
      <c r="D30" s="50">
        <v>11</v>
      </c>
      <c r="E30" s="91" t="s">
        <v>168</v>
      </c>
      <c r="F30" s="50" t="s">
        <v>66</v>
      </c>
      <c r="G30" s="76" t="s">
        <v>169</v>
      </c>
      <c r="H30" s="76" t="s">
        <v>170</v>
      </c>
      <c r="I30" s="50" t="s">
        <v>146</v>
      </c>
      <c r="J30" s="77" t="s">
        <v>147</v>
      </c>
      <c r="K30" s="76" t="s">
        <v>171</v>
      </c>
      <c r="L30" s="203">
        <v>28</v>
      </c>
      <c r="M30" s="203">
        <v>69</v>
      </c>
      <c r="N30" s="203">
        <v>78</v>
      </c>
      <c r="O30" s="203">
        <v>36</v>
      </c>
      <c r="P30" s="204">
        <f t="shared" si="12"/>
        <v>211</v>
      </c>
      <c r="Q30" s="82" t="s">
        <v>87</v>
      </c>
      <c r="R30" s="80" t="s">
        <v>172</v>
      </c>
      <c r="S30" s="91" t="s">
        <v>173</v>
      </c>
      <c r="T30" s="76" t="s">
        <v>151</v>
      </c>
      <c r="U30" s="81" t="s">
        <v>152</v>
      </c>
      <c r="V30" s="82" t="s">
        <v>174</v>
      </c>
      <c r="W30" s="83">
        <f t="shared" si="5"/>
        <v>28</v>
      </c>
      <c r="X30" s="78">
        <v>89</v>
      </c>
      <c r="Y30" s="100">
        <f t="shared" si="10"/>
        <v>1</v>
      </c>
      <c r="Z30" s="111" t="s">
        <v>175</v>
      </c>
      <c r="AA30" s="116" t="s">
        <v>155</v>
      </c>
      <c r="AB30" s="83">
        <f t="shared" si="1"/>
        <v>69</v>
      </c>
      <c r="AC30" s="78">
        <v>76</v>
      </c>
      <c r="AD30" s="100">
        <f t="shared" si="6"/>
        <v>1</v>
      </c>
      <c r="AE30" s="111" t="s">
        <v>176</v>
      </c>
      <c r="AF30" s="116" t="s">
        <v>155</v>
      </c>
      <c r="AG30" s="83">
        <v>61</v>
      </c>
      <c r="AH30" s="78">
        <v>61</v>
      </c>
      <c r="AI30" s="100">
        <f t="shared" si="7"/>
        <v>1</v>
      </c>
      <c r="AJ30" s="111" t="s">
        <v>177</v>
      </c>
      <c r="AK30" s="116" t="s">
        <v>155</v>
      </c>
      <c r="AL30" s="83">
        <f t="shared" si="3"/>
        <v>36</v>
      </c>
      <c r="AM30" s="78">
        <v>15</v>
      </c>
      <c r="AN30" s="100">
        <f t="shared" si="8"/>
        <v>0.41666666666666669</v>
      </c>
      <c r="AO30" s="111" t="s">
        <v>300</v>
      </c>
      <c r="AP30" s="116" t="s">
        <v>178</v>
      </c>
      <c r="AQ30" s="94">
        <f t="shared" si="4"/>
        <v>211</v>
      </c>
      <c r="AR30" s="95">
        <f t="shared" si="13"/>
        <v>241</v>
      </c>
      <c r="AS30" s="100">
        <f t="shared" si="9"/>
        <v>1</v>
      </c>
      <c r="AT30" s="111" t="s">
        <v>304</v>
      </c>
      <c r="AU30" s="60"/>
    </row>
    <row r="31" spans="1:47" s="61" customFormat="1" ht="88.5" customHeight="1" x14ac:dyDescent="0.25">
      <c r="A31" s="62">
        <v>4</v>
      </c>
      <c r="B31" s="51" t="s">
        <v>63</v>
      </c>
      <c r="C31" s="50" t="s">
        <v>142</v>
      </c>
      <c r="D31" s="50">
        <v>12</v>
      </c>
      <c r="E31" s="76" t="s">
        <v>179</v>
      </c>
      <c r="F31" s="65" t="s">
        <v>114</v>
      </c>
      <c r="G31" s="76" t="s">
        <v>180</v>
      </c>
      <c r="H31" s="76" t="s">
        <v>181</v>
      </c>
      <c r="I31" s="50" t="s">
        <v>146</v>
      </c>
      <c r="J31" s="77" t="s">
        <v>147</v>
      </c>
      <c r="K31" s="76" t="s">
        <v>182</v>
      </c>
      <c r="L31" s="50">
        <v>40</v>
      </c>
      <c r="M31" s="50">
        <v>102</v>
      </c>
      <c r="N31" s="50">
        <v>119</v>
      </c>
      <c r="O31" s="50">
        <v>39</v>
      </c>
      <c r="P31" s="78">
        <f t="shared" si="12"/>
        <v>300</v>
      </c>
      <c r="Q31" s="79" t="s">
        <v>87</v>
      </c>
      <c r="R31" s="80" t="s">
        <v>172</v>
      </c>
      <c r="S31" s="76" t="s">
        <v>173</v>
      </c>
      <c r="T31" s="76" t="s">
        <v>151</v>
      </c>
      <c r="U31" s="81" t="s">
        <v>152</v>
      </c>
      <c r="V31" s="82" t="s">
        <v>174</v>
      </c>
      <c r="W31" s="83">
        <f t="shared" si="5"/>
        <v>40</v>
      </c>
      <c r="X31" s="78">
        <v>53</v>
      </c>
      <c r="Y31" s="100">
        <f t="shared" si="10"/>
        <v>1</v>
      </c>
      <c r="Z31" s="111" t="s">
        <v>183</v>
      </c>
      <c r="AA31" s="116" t="s">
        <v>155</v>
      </c>
      <c r="AB31" s="83">
        <f t="shared" si="1"/>
        <v>102</v>
      </c>
      <c r="AC31" s="78">
        <v>54</v>
      </c>
      <c r="AD31" s="100">
        <f t="shared" si="6"/>
        <v>0.52941176470588236</v>
      </c>
      <c r="AE31" s="111" t="s">
        <v>184</v>
      </c>
      <c r="AF31" s="116" t="s">
        <v>155</v>
      </c>
      <c r="AG31" s="83">
        <f t="shared" si="2"/>
        <v>119</v>
      </c>
      <c r="AH31" s="78">
        <v>70</v>
      </c>
      <c r="AI31" s="100">
        <f t="shared" si="7"/>
        <v>0.58823529411764708</v>
      </c>
      <c r="AJ31" s="111" t="s">
        <v>185</v>
      </c>
      <c r="AK31" s="116" t="s">
        <v>155</v>
      </c>
      <c r="AL31" s="83">
        <f t="shared" si="3"/>
        <v>39</v>
      </c>
      <c r="AM31" s="78">
        <v>204</v>
      </c>
      <c r="AN31" s="100">
        <f t="shared" si="8"/>
        <v>1</v>
      </c>
      <c r="AO31" s="111" t="s">
        <v>301</v>
      </c>
      <c r="AP31" s="116" t="s">
        <v>178</v>
      </c>
      <c r="AQ31" s="94">
        <f t="shared" si="4"/>
        <v>300</v>
      </c>
      <c r="AR31" s="95">
        <f t="shared" si="13"/>
        <v>381</v>
      </c>
      <c r="AS31" s="100">
        <f t="shared" si="9"/>
        <v>1</v>
      </c>
      <c r="AT31" s="111" t="s">
        <v>303</v>
      </c>
      <c r="AU31" s="60"/>
    </row>
    <row r="32" spans="1:47" s="9" customFormat="1" ht="132.75" customHeight="1" x14ac:dyDescent="0.25">
      <c r="A32" s="187">
        <v>4</v>
      </c>
      <c r="B32" s="188" t="s">
        <v>63</v>
      </c>
      <c r="C32" s="92" t="s">
        <v>142</v>
      </c>
      <c r="D32" s="92">
        <v>13</v>
      </c>
      <c r="E32" s="189" t="s">
        <v>186</v>
      </c>
      <c r="F32" s="190" t="s">
        <v>114</v>
      </c>
      <c r="G32" s="189" t="s">
        <v>187</v>
      </c>
      <c r="H32" s="189" t="s">
        <v>188</v>
      </c>
      <c r="I32" s="92" t="s">
        <v>146</v>
      </c>
      <c r="J32" s="191" t="s">
        <v>147</v>
      </c>
      <c r="K32" s="189" t="s">
        <v>189</v>
      </c>
      <c r="L32" s="92">
        <v>12</v>
      </c>
      <c r="M32" s="92">
        <v>15</v>
      </c>
      <c r="N32" s="92">
        <v>15</v>
      </c>
      <c r="O32" s="92">
        <v>15</v>
      </c>
      <c r="P32" s="192">
        <f t="shared" si="12"/>
        <v>57</v>
      </c>
      <c r="Q32" s="193" t="s">
        <v>87</v>
      </c>
      <c r="R32" s="194" t="s">
        <v>190</v>
      </c>
      <c r="S32" s="189" t="s">
        <v>191</v>
      </c>
      <c r="T32" s="189" t="s">
        <v>151</v>
      </c>
      <c r="U32" s="189" t="s">
        <v>151</v>
      </c>
      <c r="V32" s="195" t="s">
        <v>190</v>
      </c>
      <c r="W32" s="196">
        <f t="shared" si="5"/>
        <v>12</v>
      </c>
      <c r="X32" s="192">
        <v>17</v>
      </c>
      <c r="Y32" s="197">
        <f t="shared" si="10"/>
        <v>1</v>
      </c>
      <c r="Z32" s="138" t="s">
        <v>192</v>
      </c>
      <c r="AA32" s="198" t="s">
        <v>193</v>
      </c>
      <c r="AB32" s="196">
        <f t="shared" si="1"/>
        <v>15</v>
      </c>
      <c r="AC32" s="192">
        <v>14</v>
      </c>
      <c r="AD32" s="197">
        <f t="shared" si="6"/>
        <v>0.93333333333333335</v>
      </c>
      <c r="AE32" s="138" t="s">
        <v>194</v>
      </c>
      <c r="AF32" s="198" t="s">
        <v>195</v>
      </c>
      <c r="AG32" s="196">
        <f t="shared" si="2"/>
        <v>15</v>
      </c>
      <c r="AH32" s="192">
        <v>11</v>
      </c>
      <c r="AI32" s="197">
        <f t="shared" si="7"/>
        <v>0.73333333333333328</v>
      </c>
      <c r="AJ32" s="198" t="s">
        <v>196</v>
      </c>
      <c r="AK32" s="198" t="s">
        <v>195</v>
      </c>
      <c r="AL32" s="196">
        <f t="shared" si="3"/>
        <v>15</v>
      </c>
      <c r="AM32" s="192">
        <v>17</v>
      </c>
      <c r="AN32" s="197">
        <f t="shared" si="8"/>
        <v>1</v>
      </c>
      <c r="AO32" s="138" t="s">
        <v>197</v>
      </c>
      <c r="AP32" s="198" t="s">
        <v>195</v>
      </c>
      <c r="AQ32" s="199">
        <f t="shared" si="4"/>
        <v>57</v>
      </c>
      <c r="AR32" s="200">
        <f t="shared" si="13"/>
        <v>59</v>
      </c>
      <c r="AS32" s="197">
        <f t="shared" si="9"/>
        <v>1</v>
      </c>
      <c r="AT32" s="198" t="s">
        <v>313</v>
      </c>
      <c r="AU32" s="201"/>
    </row>
    <row r="33" spans="1:49" s="9" customFormat="1" ht="243" customHeight="1" thickBot="1" x14ac:dyDescent="0.3">
      <c r="A33" s="187">
        <v>4</v>
      </c>
      <c r="B33" s="188" t="s">
        <v>63</v>
      </c>
      <c r="C33" s="92" t="s">
        <v>142</v>
      </c>
      <c r="D33" s="92">
        <v>14</v>
      </c>
      <c r="E33" s="189" t="s">
        <v>198</v>
      </c>
      <c r="F33" s="190" t="s">
        <v>114</v>
      </c>
      <c r="G33" s="189" t="s">
        <v>199</v>
      </c>
      <c r="H33" s="189" t="s">
        <v>200</v>
      </c>
      <c r="I33" s="92" t="s">
        <v>146</v>
      </c>
      <c r="J33" s="191" t="s">
        <v>147</v>
      </c>
      <c r="K33" s="189" t="s">
        <v>189</v>
      </c>
      <c r="L33" s="92">
        <v>30</v>
      </c>
      <c r="M33" s="92">
        <v>45</v>
      </c>
      <c r="N33" s="92">
        <v>45</v>
      </c>
      <c r="O33" s="92">
        <v>30</v>
      </c>
      <c r="P33" s="192">
        <f t="shared" si="12"/>
        <v>150</v>
      </c>
      <c r="Q33" s="193" t="s">
        <v>87</v>
      </c>
      <c r="R33" s="194" t="s">
        <v>190</v>
      </c>
      <c r="S33" s="189" t="s">
        <v>191</v>
      </c>
      <c r="T33" s="189" t="s">
        <v>151</v>
      </c>
      <c r="U33" s="189" t="s">
        <v>151</v>
      </c>
      <c r="V33" s="195" t="s">
        <v>190</v>
      </c>
      <c r="W33" s="196">
        <f t="shared" si="5"/>
        <v>30</v>
      </c>
      <c r="X33" s="192">
        <v>48</v>
      </c>
      <c r="Y33" s="197">
        <f t="shared" si="10"/>
        <v>1</v>
      </c>
      <c r="Z33" s="138" t="s">
        <v>201</v>
      </c>
      <c r="AA33" s="198" t="s">
        <v>193</v>
      </c>
      <c r="AB33" s="196">
        <f t="shared" si="1"/>
        <v>45</v>
      </c>
      <c r="AC33" s="192">
        <v>80</v>
      </c>
      <c r="AD33" s="197">
        <f t="shared" si="6"/>
        <v>1</v>
      </c>
      <c r="AE33" s="138" t="s">
        <v>202</v>
      </c>
      <c r="AF33" s="198" t="s">
        <v>195</v>
      </c>
      <c r="AG33" s="196">
        <f t="shared" si="2"/>
        <v>45</v>
      </c>
      <c r="AH33" s="202">
        <v>57</v>
      </c>
      <c r="AI33" s="197">
        <f t="shared" si="7"/>
        <v>1</v>
      </c>
      <c r="AJ33" s="198" t="s">
        <v>203</v>
      </c>
      <c r="AK33" s="198" t="s">
        <v>195</v>
      </c>
      <c r="AL33" s="196">
        <f t="shared" si="3"/>
        <v>30</v>
      </c>
      <c r="AM33" s="192">
        <v>71</v>
      </c>
      <c r="AN33" s="197">
        <f t="shared" si="8"/>
        <v>1</v>
      </c>
      <c r="AO33" s="138" t="s">
        <v>204</v>
      </c>
      <c r="AP33" s="198" t="s">
        <v>195</v>
      </c>
      <c r="AQ33" s="199">
        <f t="shared" si="4"/>
        <v>150</v>
      </c>
      <c r="AR33" s="200">
        <f t="shared" si="13"/>
        <v>256</v>
      </c>
      <c r="AS33" s="197">
        <f t="shared" si="9"/>
        <v>1</v>
      </c>
      <c r="AT33" s="198" t="s">
        <v>314</v>
      </c>
      <c r="AU33" s="201"/>
    </row>
    <row r="34" spans="1:49" s="144" customFormat="1" ht="16.5" thickBot="1" x14ac:dyDescent="0.3">
      <c r="A34" s="254" t="s">
        <v>205</v>
      </c>
      <c r="B34" s="255"/>
      <c r="C34" s="255"/>
      <c r="D34" s="255"/>
      <c r="E34" s="256"/>
      <c r="F34" s="139"/>
      <c r="G34" s="140"/>
      <c r="H34" s="140"/>
      <c r="I34" s="140"/>
      <c r="J34" s="140"/>
      <c r="K34" s="140"/>
      <c r="L34" s="140"/>
      <c r="M34" s="140"/>
      <c r="N34" s="140"/>
      <c r="O34" s="140"/>
      <c r="P34" s="140"/>
      <c r="Q34" s="140"/>
      <c r="R34" s="140"/>
      <c r="S34" s="140"/>
      <c r="T34" s="140"/>
      <c r="U34" s="140"/>
      <c r="V34" s="141"/>
      <c r="W34" s="257"/>
      <c r="X34" s="258"/>
      <c r="Y34" s="142">
        <f>AVERAGE(Y20:Y33)*80%</f>
        <v>0.77056410256410257</v>
      </c>
      <c r="Z34" s="259"/>
      <c r="AA34" s="260"/>
      <c r="AB34" s="261"/>
      <c r="AC34" s="258"/>
      <c r="AD34" s="142">
        <f>AVERAGE(AD20:AD33)*80%</f>
        <v>0.70111081232493</v>
      </c>
      <c r="AE34" s="259"/>
      <c r="AF34" s="260"/>
      <c r="AG34" s="149"/>
      <c r="AH34" s="150"/>
      <c r="AI34" s="151">
        <f>AVERAGE(AI20:AI33)*80%</f>
        <v>0.74513613445378146</v>
      </c>
      <c r="AJ34" s="233"/>
      <c r="AK34" s="234"/>
      <c r="AL34" s="262"/>
      <c r="AM34" s="263"/>
      <c r="AN34" s="151">
        <f>AVERAGE(AN20:AN33)*80%</f>
        <v>0.73757578459303952</v>
      </c>
      <c r="AO34" s="233"/>
      <c r="AP34" s="234"/>
      <c r="AQ34" s="235"/>
      <c r="AR34" s="236"/>
      <c r="AS34" s="151">
        <f>AVERAGE(AS20:AS33)*80%</f>
        <v>0.78683312559810037</v>
      </c>
      <c r="AT34" s="167"/>
      <c r="AU34" s="143"/>
    </row>
    <row r="35" spans="1:49" s="38" customFormat="1" ht="210" x14ac:dyDescent="0.25">
      <c r="A35" s="30">
        <v>7</v>
      </c>
      <c r="B35" s="31" t="s">
        <v>206</v>
      </c>
      <c r="C35" s="39" t="s">
        <v>207</v>
      </c>
      <c r="D35" s="30" t="s">
        <v>208</v>
      </c>
      <c r="E35" s="31" t="s">
        <v>209</v>
      </c>
      <c r="F35" s="31" t="s">
        <v>210</v>
      </c>
      <c r="G35" s="31" t="s">
        <v>211</v>
      </c>
      <c r="H35" s="31" t="s">
        <v>212</v>
      </c>
      <c r="I35" s="84" t="s">
        <v>213</v>
      </c>
      <c r="J35" s="31" t="s">
        <v>214</v>
      </c>
      <c r="K35" s="31" t="s">
        <v>215</v>
      </c>
      <c r="L35" s="32" t="s">
        <v>78</v>
      </c>
      <c r="M35" s="85">
        <v>0.8</v>
      </c>
      <c r="N35" s="32" t="s">
        <v>78</v>
      </c>
      <c r="O35" s="85">
        <v>0.8</v>
      </c>
      <c r="P35" s="86">
        <v>0.8</v>
      </c>
      <c r="Q35" s="33" t="s">
        <v>87</v>
      </c>
      <c r="R35" s="34" t="s">
        <v>216</v>
      </c>
      <c r="S35" s="31" t="s">
        <v>217</v>
      </c>
      <c r="T35" s="31" t="s">
        <v>218</v>
      </c>
      <c r="U35" s="35" t="s">
        <v>219</v>
      </c>
      <c r="V35" s="36" t="s">
        <v>220</v>
      </c>
      <c r="W35" s="37" t="str">
        <f>L35</f>
        <v>No programada</v>
      </c>
      <c r="X35" s="32" t="s">
        <v>78</v>
      </c>
      <c r="Y35" s="96" t="s">
        <v>78</v>
      </c>
      <c r="Z35" s="112" t="s">
        <v>221</v>
      </c>
      <c r="AA35" s="117" t="s">
        <v>78</v>
      </c>
      <c r="AB35" s="87">
        <f>M35</f>
        <v>0.8</v>
      </c>
      <c r="AC35" s="99">
        <v>0.9</v>
      </c>
      <c r="AD35" s="102">
        <f t="shared" si="6"/>
        <v>1</v>
      </c>
      <c r="AE35" s="112" t="s">
        <v>222</v>
      </c>
      <c r="AF35" s="147" t="s">
        <v>223</v>
      </c>
      <c r="AG35" s="153" t="str">
        <f>N35</f>
        <v>No programada</v>
      </c>
      <c r="AH35" s="154" t="s">
        <v>78</v>
      </c>
      <c r="AI35" s="155" t="s">
        <v>78</v>
      </c>
      <c r="AJ35" s="156" t="s">
        <v>78</v>
      </c>
      <c r="AK35" s="176" t="s">
        <v>78</v>
      </c>
      <c r="AL35" s="169">
        <f>P35</f>
        <v>0.8</v>
      </c>
      <c r="AM35" s="170">
        <v>0.7</v>
      </c>
      <c r="AN35" s="179">
        <f>IF(AM35/AL35&gt;100%,100%,AM35/AL35)</f>
        <v>0.87499999999999989</v>
      </c>
      <c r="AO35" s="156" t="s">
        <v>306</v>
      </c>
      <c r="AP35" s="176" t="s">
        <v>223</v>
      </c>
      <c r="AQ35" s="169">
        <f>P35</f>
        <v>0.8</v>
      </c>
      <c r="AR35" s="179">
        <f>AVERAGE(AC35,AM35)</f>
        <v>0.8</v>
      </c>
      <c r="AS35" s="171">
        <f t="shared" si="9"/>
        <v>1</v>
      </c>
      <c r="AT35" s="157" t="s">
        <v>306</v>
      </c>
      <c r="AU35" s="166"/>
      <c r="AV35" s="97"/>
      <c r="AW35" s="97"/>
    </row>
    <row r="36" spans="1:49" s="105" customFormat="1" ht="105" x14ac:dyDescent="0.3">
      <c r="A36" s="39">
        <v>7</v>
      </c>
      <c r="B36" s="40" t="s">
        <v>206</v>
      </c>
      <c r="C36" s="39" t="s">
        <v>207</v>
      </c>
      <c r="D36" s="39" t="s">
        <v>224</v>
      </c>
      <c r="E36" s="40" t="s">
        <v>225</v>
      </c>
      <c r="F36" s="40" t="s">
        <v>210</v>
      </c>
      <c r="G36" s="40" t="s">
        <v>226</v>
      </c>
      <c r="H36" s="40" t="s">
        <v>227</v>
      </c>
      <c r="I36" s="40" t="s">
        <v>228</v>
      </c>
      <c r="J36" s="40" t="s">
        <v>214</v>
      </c>
      <c r="K36" s="40" t="s">
        <v>229</v>
      </c>
      <c r="L36" s="123">
        <v>1</v>
      </c>
      <c r="M36" s="123">
        <v>1</v>
      </c>
      <c r="N36" s="123">
        <v>1</v>
      </c>
      <c r="O36" s="123">
        <v>1</v>
      </c>
      <c r="P36" s="124">
        <v>1</v>
      </c>
      <c r="Q36" s="41" t="s">
        <v>87</v>
      </c>
      <c r="R36" s="42" t="s">
        <v>230</v>
      </c>
      <c r="S36" s="40" t="s">
        <v>231</v>
      </c>
      <c r="T36" s="31" t="s">
        <v>218</v>
      </c>
      <c r="U36" s="35" t="s">
        <v>232</v>
      </c>
      <c r="V36" s="41" t="s">
        <v>233</v>
      </c>
      <c r="W36" s="125">
        <f t="shared" ref="W36:W40" si="14">L36</f>
        <v>1</v>
      </c>
      <c r="X36" s="126">
        <v>0.92310000000000003</v>
      </c>
      <c r="Y36" s="126">
        <f t="shared" ref="Y36:Y40" si="15">IF(X36/W36&gt;100%,100%,X36/W36)</f>
        <v>0.92310000000000003</v>
      </c>
      <c r="Z36" s="113" t="s">
        <v>234</v>
      </c>
      <c r="AA36" s="117" t="s">
        <v>235</v>
      </c>
      <c r="AB36" s="87">
        <f t="shared" ref="AB36:AB40" si="16">M36</f>
        <v>1</v>
      </c>
      <c r="AC36" s="145">
        <v>0.89</v>
      </c>
      <c r="AD36" s="102">
        <f t="shared" si="6"/>
        <v>0.89</v>
      </c>
      <c r="AE36" s="112" t="s">
        <v>236</v>
      </c>
      <c r="AF36" s="147" t="s">
        <v>235</v>
      </c>
      <c r="AG36" s="158">
        <f t="shared" ref="AG36:AG40" si="17">N36</f>
        <v>1</v>
      </c>
      <c r="AH36" s="145">
        <v>1</v>
      </c>
      <c r="AI36" s="103">
        <f t="shared" ref="AI36:AI40" si="18">IF(AH36/AG36&gt;100%,100%,AH36/AG36)</f>
        <v>1</v>
      </c>
      <c r="AJ36" s="113" t="s">
        <v>237</v>
      </c>
      <c r="AK36" s="177" t="s">
        <v>235</v>
      </c>
      <c r="AL36" s="172">
        <f t="shared" ref="AL36:AL40" si="19">P36</f>
        <v>1</v>
      </c>
      <c r="AM36" s="145">
        <v>1</v>
      </c>
      <c r="AN36" s="126">
        <f t="shared" ref="AN36:AN40" si="20">IF(AM36/AL36&gt;100%,100%,AM36/AL36)</f>
        <v>1</v>
      </c>
      <c r="AO36" s="113" t="s">
        <v>307</v>
      </c>
      <c r="AP36" s="177" t="s">
        <v>235</v>
      </c>
      <c r="AQ36" s="172">
        <f t="shared" ref="AQ36:AQ40" si="21">P36</f>
        <v>1</v>
      </c>
      <c r="AR36" s="146">
        <f t="shared" ref="AR36" si="22">AVERAGE(X36,AC36,AH36,AM36)</f>
        <v>0.95327499999999998</v>
      </c>
      <c r="AS36" s="103">
        <f t="shared" si="9"/>
        <v>0.95327499999999998</v>
      </c>
      <c r="AT36" s="159" t="s">
        <v>307</v>
      </c>
      <c r="AU36" s="166"/>
      <c r="AV36" s="104"/>
      <c r="AW36" s="104"/>
    </row>
    <row r="37" spans="1:49" s="105" customFormat="1" ht="105" x14ac:dyDescent="0.3">
      <c r="A37" s="39">
        <v>7</v>
      </c>
      <c r="B37" s="40" t="s">
        <v>206</v>
      </c>
      <c r="C37" s="39" t="s">
        <v>238</v>
      </c>
      <c r="D37" s="39" t="s">
        <v>239</v>
      </c>
      <c r="E37" s="40" t="s">
        <v>240</v>
      </c>
      <c r="F37" s="40" t="s">
        <v>210</v>
      </c>
      <c r="G37" s="40" t="s">
        <v>241</v>
      </c>
      <c r="H37" s="40" t="s">
        <v>242</v>
      </c>
      <c r="I37" s="40" t="s">
        <v>228</v>
      </c>
      <c r="J37" s="40" t="s">
        <v>214</v>
      </c>
      <c r="K37" s="40" t="s">
        <v>243</v>
      </c>
      <c r="L37" s="32" t="s">
        <v>78</v>
      </c>
      <c r="M37" s="85">
        <v>1</v>
      </c>
      <c r="N37" s="85">
        <v>1</v>
      </c>
      <c r="O37" s="85">
        <v>1</v>
      </c>
      <c r="P37" s="86">
        <v>1</v>
      </c>
      <c r="Q37" s="90" t="s">
        <v>87</v>
      </c>
      <c r="R37" s="42" t="s">
        <v>244</v>
      </c>
      <c r="S37" s="40" t="s">
        <v>245</v>
      </c>
      <c r="T37" s="31" t="s">
        <v>218</v>
      </c>
      <c r="U37" s="35" t="s">
        <v>246</v>
      </c>
      <c r="V37" s="41" t="s">
        <v>247</v>
      </c>
      <c r="W37" s="37" t="str">
        <f t="shared" si="14"/>
        <v>No programada</v>
      </c>
      <c r="X37" s="39" t="s">
        <v>78</v>
      </c>
      <c r="Y37" s="101" t="s">
        <v>78</v>
      </c>
      <c r="Z37" s="113" t="s">
        <v>221</v>
      </c>
      <c r="AA37" s="117" t="s">
        <v>78</v>
      </c>
      <c r="AB37" s="87">
        <f t="shared" si="16"/>
        <v>1</v>
      </c>
      <c r="AC37" s="146">
        <v>0.94779999999999998</v>
      </c>
      <c r="AD37" s="103">
        <f t="shared" si="6"/>
        <v>0.94779999999999998</v>
      </c>
      <c r="AE37" s="113" t="s">
        <v>248</v>
      </c>
      <c r="AF37" s="147" t="s">
        <v>249</v>
      </c>
      <c r="AG37" s="160">
        <f t="shared" si="17"/>
        <v>1</v>
      </c>
      <c r="AH37" s="146">
        <v>0.97389999999999999</v>
      </c>
      <c r="AI37" s="103">
        <f t="shared" si="18"/>
        <v>0.97389999999999999</v>
      </c>
      <c r="AJ37" s="113" t="s">
        <v>250</v>
      </c>
      <c r="AK37" s="177" t="s">
        <v>249</v>
      </c>
      <c r="AL37" s="172">
        <f t="shared" si="19"/>
        <v>1</v>
      </c>
      <c r="AM37" s="146">
        <v>0.97389999999999999</v>
      </c>
      <c r="AN37" s="126">
        <f t="shared" si="20"/>
        <v>0.97389999999999999</v>
      </c>
      <c r="AO37" s="113" t="s">
        <v>308</v>
      </c>
      <c r="AP37" s="177" t="s">
        <v>249</v>
      </c>
      <c r="AQ37" s="172">
        <f t="shared" si="21"/>
        <v>1</v>
      </c>
      <c r="AR37" s="146">
        <f>AVERAGE(AC37,AH37,AM37)</f>
        <v>0.96519999999999995</v>
      </c>
      <c r="AS37" s="103">
        <f t="shared" si="9"/>
        <v>0.96519999999999995</v>
      </c>
      <c r="AT37" s="159" t="s">
        <v>250</v>
      </c>
      <c r="AU37" s="166"/>
      <c r="AV37" s="104"/>
      <c r="AW37" s="104"/>
    </row>
    <row r="38" spans="1:49" s="105" customFormat="1" ht="129" customHeight="1" x14ac:dyDescent="0.3">
      <c r="A38" s="39">
        <v>7</v>
      </c>
      <c r="B38" s="40" t="s">
        <v>206</v>
      </c>
      <c r="C38" s="39" t="s">
        <v>207</v>
      </c>
      <c r="D38" s="39" t="s">
        <v>251</v>
      </c>
      <c r="E38" s="40" t="s">
        <v>252</v>
      </c>
      <c r="F38" s="40" t="s">
        <v>210</v>
      </c>
      <c r="G38" s="40" t="s">
        <v>253</v>
      </c>
      <c r="H38" s="40" t="s">
        <v>254</v>
      </c>
      <c r="I38" s="40" t="s">
        <v>228</v>
      </c>
      <c r="J38" s="40" t="s">
        <v>214</v>
      </c>
      <c r="K38" s="40" t="s">
        <v>255</v>
      </c>
      <c r="L38" s="85">
        <v>1</v>
      </c>
      <c r="M38" s="32" t="s">
        <v>78</v>
      </c>
      <c r="N38" s="32" t="s">
        <v>78</v>
      </c>
      <c r="O38" s="85">
        <v>1</v>
      </c>
      <c r="P38" s="86">
        <v>1</v>
      </c>
      <c r="Q38" s="90" t="s">
        <v>87</v>
      </c>
      <c r="R38" s="42" t="s">
        <v>256</v>
      </c>
      <c r="S38" s="40" t="s">
        <v>257</v>
      </c>
      <c r="T38" s="31" t="s">
        <v>218</v>
      </c>
      <c r="U38" s="35" t="s">
        <v>232</v>
      </c>
      <c r="V38" s="41" t="s">
        <v>257</v>
      </c>
      <c r="W38" s="89">
        <f t="shared" si="14"/>
        <v>1</v>
      </c>
      <c r="X38" s="107">
        <v>1</v>
      </c>
      <c r="Y38" s="103">
        <f t="shared" si="15"/>
        <v>1</v>
      </c>
      <c r="Z38" s="113" t="s">
        <v>258</v>
      </c>
      <c r="AA38" s="117" t="s">
        <v>259</v>
      </c>
      <c r="AB38" s="87" t="str">
        <f t="shared" si="16"/>
        <v>No programada</v>
      </c>
      <c r="AC38" s="39" t="s">
        <v>78</v>
      </c>
      <c r="AD38" s="39" t="s">
        <v>78</v>
      </c>
      <c r="AE38" s="40" t="s">
        <v>260</v>
      </c>
      <c r="AF38" s="148" t="s">
        <v>78</v>
      </c>
      <c r="AG38" s="161" t="str">
        <f t="shared" si="17"/>
        <v>No programada</v>
      </c>
      <c r="AH38" s="39" t="s">
        <v>78</v>
      </c>
      <c r="AI38" s="101" t="s">
        <v>78</v>
      </c>
      <c r="AJ38" s="113" t="s">
        <v>78</v>
      </c>
      <c r="AK38" s="177" t="s">
        <v>78</v>
      </c>
      <c r="AL38" s="172">
        <f t="shared" si="19"/>
        <v>1</v>
      </c>
      <c r="AM38" s="129">
        <v>1</v>
      </c>
      <c r="AN38" s="126">
        <f t="shared" si="20"/>
        <v>1</v>
      </c>
      <c r="AO38" s="113" t="s">
        <v>309</v>
      </c>
      <c r="AP38" s="177" t="s">
        <v>310</v>
      </c>
      <c r="AQ38" s="172">
        <f t="shared" si="21"/>
        <v>1</v>
      </c>
      <c r="AR38" s="129">
        <v>1</v>
      </c>
      <c r="AS38" s="103">
        <f t="shared" si="9"/>
        <v>1</v>
      </c>
      <c r="AT38" s="159" t="s">
        <v>258</v>
      </c>
      <c r="AU38" s="166"/>
      <c r="AV38" s="104"/>
      <c r="AW38" s="104"/>
    </row>
    <row r="39" spans="1:49" s="105" customFormat="1" ht="118.5" customHeight="1" x14ac:dyDescent="0.3">
      <c r="A39" s="39">
        <v>5</v>
      </c>
      <c r="B39" s="40" t="s">
        <v>261</v>
      </c>
      <c r="C39" s="39" t="s">
        <v>262</v>
      </c>
      <c r="D39" s="39" t="s">
        <v>263</v>
      </c>
      <c r="E39" s="40" t="s">
        <v>264</v>
      </c>
      <c r="F39" s="40" t="s">
        <v>210</v>
      </c>
      <c r="G39" s="40" t="s">
        <v>265</v>
      </c>
      <c r="H39" s="40" t="s">
        <v>266</v>
      </c>
      <c r="I39" s="40" t="s">
        <v>228</v>
      </c>
      <c r="J39" s="40" t="s">
        <v>70</v>
      </c>
      <c r="K39" s="40" t="s">
        <v>265</v>
      </c>
      <c r="L39" s="85">
        <v>0.33</v>
      </c>
      <c r="M39" s="85">
        <v>0.67</v>
      </c>
      <c r="N39" s="85">
        <v>0.84</v>
      </c>
      <c r="O39" s="85">
        <v>1</v>
      </c>
      <c r="P39" s="86">
        <v>1</v>
      </c>
      <c r="Q39" s="90" t="s">
        <v>87</v>
      </c>
      <c r="R39" s="42" t="s">
        <v>267</v>
      </c>
      <c r="S39" s="40" t="s">
        <v>268</v>
      </c>
      <c r="T39" s="31" t="s">
        <v>218</v>
      </c>
      <c r="U39" s="35" t="s">
        <v>269</v>
      </c>
      <c r="V39" s="41" t="s">
        <v>270</v>
      </c>
      <c r="W39" s="88">
        <f t="shared" si="14"/>
        <v>0.33</v>
      </c>
      <c r="X39" s="120">
        <f>(18/19)*33%</f>
        <v>0.31263157894736843</v>
      </c>
      <c r="Y39" s="103">
        <f t="shared" si="15"/>
        <v>0.94736842105263153</v>
      </c>
      <c r="Z39" s="113" t="s">
        <v>271</v>
      </c>
      <c r="AA39" s="117" t="s">
        <v>272</v>
      </c>
      <c r="AB39" s="87">
        <f t="shared" si="16"/>
        <v>0.67</v>
      </c>
      <c r="AC39" s="129">
        <v>1</v>
      </c>
      <c r="AD39" s="103">
        <f t="shared" si="6"/>
        <v>1</v>
      </c>
      <c r="AE39" s="113" t="s">
        <v>273</v>
      </c>
      <c r="AF39" s="147" t="s">
        <v>274</v>
      </c>
      <c r="AG39" s="160">
        <f t="shared" si="17"/>
        <v>0.84</v>
      </c>
      <c r="AH39" s="107">
        <v>1</v>
      </c>
      <c r="AI39" s="103">
        <f t="shared" si="18"/>
        <v>1</v>
      </c>
      <c r="AJ39" s="113" t="s">
        <v>273</v>
      </c>
      <c r="AK39" s="177" t="s">
        <v>275</v>
      </c>
      <c r="AL39" s="172">
        <f t="shared" si="19"/>
        <v>1</v>
      </c>
      <c r="AM39" s="129">
        <v>1</v>
      </c>
      <c r="AN39" s="126">
        <f t="shared" si="20"/>
        <v>1</v>
      </c>
      <c r="AO39" s="113" t="s">
        <v>273</v>
      </c>
      <c r="AP39" s="177" t="s">
        <v>311</v>
      </c>
      <c r="AQ39" s="172">
        <f t="shared" si="21"/>
        <v>1</v>
      </c>
      <c r="AR39" s="129">
        <v>1</v>
      </c>
      <c r="AS39" s="103">
        <f t="shared" si="9"/>
        <v>1</v>
      </c>
      <c r="AT39" s="159" t="s">
        <v>273</v>
      </c>
      <c r="AU39" s="166"/>
      <c r="AV39" s="104"/>
      <c r="AW39" s="104"/>
    </row>
    <row r="40" spans="1:49" s="29" customFormat="1" ht="138.75" customHeight="1" thickBot="1" x14ac:dyDescent="0.3">
      <c r="A40" s="39">
        <v>5</v>
      </c>
      <c r="B40" s="40" t="s">
        <v>261</v>
      </c>
      <c r="C40" s="39" t="s">
        <v>262</v>
      </c>
      <c r="D40" s="39" t="s">
        <v>276</v>
      </c>
      <c r="E40" s="40" t="s">
        <v>277</v>
      </c>
      <c r="F40" s="40" t="s">
        <v>210</v>
      </c>
      <c r="G40" s="40" t="s">
        <v>265</v>
      </c>
      <c r="H40" s="40" t="s">
        <v>278</v>
      </c>
      <c r="I40" s="40" t="s">
        <v>279</v>
      </c>
      <c r="J40" s="40" t="s">
        <v>70</v>
      </c>
      <c r="K40" s="40" t="s">
        <v>265</v>
      </c>
      <c r="L40" s="85">
        <v>0.2</v>
      </c>
      <c r="M40" s="85">
        <v>0.4</v>
      </c>
      <c r="N40" s="85">
        <v>0.6</v>
      </c>
      <c r="O40" s="85">
        <v>0.8</v>
      </c>
      <c r="P40" s="86">
        <v>0.8</v>
      </c>
      <c r="Q40" s="43" t="s">
        <v>87</v>
      </c>
      <c r="R40" s="42" t="s">
        <v>267</v>
      </c>
      <c r="S40" s="40" t="s">
        <v>270</v>
      </c>
      <c r="T40" s="31" t="s">
        <v>218</v>
      </c>
      <c r="U40" s="35" t="s">
        <v>269</v>
      </c>
      <c r="V40" s="41" t="s">
        <v>270</v>
      </c>
      <c r="W40" s="88">
        <f t="shared" si="14"/>
        <v>0.2</v>
      </c>
      <c r="X40" s="122">
        <f>(229/230)*20%</f>
        <v>0.19913043478260872</v>
      </c>
      <c r="Y40" s="102">
        <f t="shared" si="15"/>
        <v>0.99565217391304361</v>
      </c>
      <c r="Z40" s="112" t="s">
        <v>280</v>
      </c>
      <c r="AA40" s="117" t="s">
        <v>272</v>
      </c>
      <c r="AB40" s="87">
        <f t="shared" si="16"/>
        <v>0.4</v>
      </c>
      <c r="AC40" s="121">
        <v>0.71599999999999997</v>
      </c>
      <c r="AD40" s="102">
        <f t="shared" si="6"/>
        <v>1</v>
      </c>
      <c r="AE40" s="112" t="s">
        <v>281</v>
      </c>
      <c r="AF40" s="147" t="s">
        <v>274</v>
      </c>
      <c r="AG40" s="162">
        <f t="shared" si="17"/>
        <v>0.6</v>
      </c>
      <c r="AH40" s="163">
        <v>0.59450000000000003</v>
      </c>
      <c r="AI40" s="174">
        <f t="shared" si="18"/>
        <v>0.99083333333333345</v>
      </c>
      <c r="AJ40" s="164" t="s">
        <v>282</v>
      </c>
      <c r="AK40" s="178" t="s">
        <v>275</v>
      </c>
      <c r="AL40" s="173">
        <f t="shared" si="19"/>
        <v>0.8</v>
      </c>
      <c r="AM40" s="163">
        <v>0.90300000000000002</v>
      </c>
      <c r="AN40" s="163">
        <f t="shared" si="20"/>
        <v>1</v>
      </c>
      <c r="AO40" s="164" t="s">
        <v>312</v>
      </c>
      <c r="AP40" s="178" t="s">
        <v>311</v>
      </c>
      <c r="AQ40" s="173">
        <f t="shared" si="21"/>
        <v>0.8</v>
      </c>
      <c r="AR40" s="163">
        <v>0.90300000000000002</v>
      </c>
      <c r="AS40" s="174">
        <f t="shared" si="9"/>
        <v>1</v>
      </c>
      <c r="AT40" s="165" t="s">
        <v>312</v>
      </c>
      <c r="AU40" s="166"/>
    </row>
    <row r="41" spans="1:49" s="144" customFormat="1" ht="16.5" thickBot="1" x14ac:dyDescent="0.3">
      <c r="A41" s="240" t="s">
        <v>283</v>
      </c>
      <c r="B41" s="241"/>
      <c r="C41" s="241"/>
      <c r="D41" s="241"/>
      <c r="E41" s="242"/>
      <c r="F41" s="130"/>
      <c r="G41" s="131"/>
      <c r="H41" s="131"/>
      <c r="I41" s="131"/>
      <c r="J41" s="131"/>
      <c r="K41" s="131"/>
      <c r="L41" s="131"/>
      <c r="M41" s="131"/>
      <c r="N41" s="131"/>
      <c r="O41" s="131"/>
      <c r="P41" s="131"/>
      <c r="Q41" s="131"/>
      <c r="R41" s="131"/>
      <c r="S41" s="131"/>
      <c r="T41" s="131"/>
      <c r="U41" s="131"/>
      <c r="V41" s="132"/>
      <c r="W41" s="243"/>
      <c r="X41" s="244"/>
      <c r="Y41" s="133">
        <f>AVERAGE(Y35:Y40)*20%</f>
        <v>0.19330602974828379</v>
      </c>
      <c r="Z41" s="245"/>
      <c r="AA41" s="246"/>
      <c r="AB41" s="247"/>
      <c r="AC41" s="244"/>
      <c r="AD41" s="133">
        <f>AVERAGE(AD35:AD40)*20%</f>
        <v>0.19351200000000002</v>
      </c>
      <c r="AE41" s="245"/>
      <c r="AF41" s="246"/>
      <c r="AG41" s="229"/>
      <c r="AH41" s="230"/>
      <c r="AI41" s="152">
        <f>AVERAGE(AI35:AI40)*20%</f>
        <v>0.19823666666666667</v>
      </c>
      <c r="AJ41" s="231"/>
      <c r="AK41" s="232"/>
      <c r="AL41" s="229"/>
      <c r="AM41" s="230"/>
      <c r="AN41" s="152">
        <f>AVERAGE(AN35:AN40)*20%</f>
        <v>0.19496333333333338</v>
      </c>
      <c r="AO41" s="231"/>
      <c r="AP41" s="232"/>
      <c r="AQ41" s="229"/>
      <c r="AR41" s="230"/>
      <c r="AS41" s="152">
        <f>AVERAGE(AS35:AS40)*20%</f>
        <v>0.19728250000000003</v>
      </c>
      <c r="AT41" s="168"/>
      <c r="AU41" s="134"/>
    </row>
    <row r="42" spans="1:49" s="3" customFormat="1" ht="19.5" thickBot="1" x14ac:dyDescent="0.3">
      <c r="A42" s="237" t="s">
        <v>284</v>
      </c>
      <c r="B42" s="238"/>
      <c r="C42" s="238"/>
      <c r="D42" s="238"/>
      <c r="E42" s="239"/>
      <c r="F42" s="135"/>
      <c r="G42" s="136"/>
      <c r="H42" s="136"/>
      <c r="I42" s="136"/>
      <c r="J42" s="136"/>
      <c r="K42" s="136"/>
      <c r="L42" s="136"/>
      <c r="M42" s="136"/>
      <c r="N42" s="136"/>
      <c r="O42" s="136"/>
      <c r="P42" s="136"/>
      <c r="Q42" s="136"/>
      <c r="R42" s="136"/>
      <c r="S42" s="136"/>
      <c r="T42" s="136"/>
      <c r="U42" s="136"/>
      <c r="V42" s="137"/>
      <c r="W42" s="213"/>
      <c r="X42" s="214"/>
      <c r="Y42" s="106">
        <f>Y34+Y41</f>
        <v>0.96387013231238639</v>
      </c>
      <c r="Z42" s="215"/>
      <c r="AA42" s="216"/>
      <c r="AB42" s="213"/>
      <c r="AC42" s="214"/>
      <c r="AD42" s="106">
        <f>AD34+AD41</f>
        <v>0.89462281232493002</v>
      </c>
      <c r="AE42" s="215"/>
      <c r="AF42" s="216"/>
      <c r="AG42" s="213"/>
      <c r="AH42" s="214"/>
      <c r="AI42" s="106">
        <f>AI34+AI41</f>
        <v>0.94337280112044808</v>
      </c>
      <c r="AJ42" s="215"/>
      <c r="AK42" s="216"/>
      <c r="AL42" s="213"/>
      <c r="AM42" s="214"/>
      <c r="AN42" s="106">
        <f>AN34+AN41</f>
        <v>0.9325391179263729</v>
      </c>
      <c r="AO42" s="215"/>
      <c r="AP42" s="216"/>
      <c r="AQ42" s="213"/>
      <c r="AR42" s="214"/>
      <c r="AS42" s="106">
        <f>AS34+AS41</f>
        <v>0.9841156255981004</v>
      </c>
      <c r="AT42" s="118"/>
      <c r="AU42" s="98"/>
    </row>
    <row r="43" spans="1:49" x14ac:dyDescent="0.25">
      <c r="A43" s="1"/>
      <c r="B43" s="1"/>
      <c r="C43" s="1"/>
      <c r="D43" s="1"/>
      <c r="E43" s="1"/>
      <c r="F43" s="1"/>
      <c r="G43" s="1"/>
      <c r="H43" s="1"/>
      <c r="I43" s="1"/>
      <c r="J43" s="1"/>
      <c r="K43" s="1"/>
      <c r="L43" s="1"/>
      <c r="M43" s="1"/>
      <c r="N43" s="1"/>
      <c r="O43" s="1"/>
      <c r="P43" s="1"/>
      <c r="Q43" s="1"/>
      <c r="R43" s="1"/>
      <c r="S43" s="1"/>
      <c r="T43" s="1"/>
      <c r="U43" s="1"/>
      <c r="V43" s="1"/>
      <c r="W43" s="1"/>
      <c r="X43" s="1"/>
      <c r="Y43" s="1"/>
      <c r="Z43" s="109"/>
      <c r="AA43" s="109"/>
      <c r="AB43" s="1"/>
      <c r="AC43" s="1"/>
      <c r="AD43" s="44"/>
      <c r="AE43" s="108"/>
      <c r="AF43" s="108"/>
      <c r="AG43" s="1"/>
      <c r="AH43" s="1"/>
      <c r="AI43" s="1"/>
      <c r="AJ43" s="109"/>
      <c r="AK43" s="109"/>
      <c r="AL43" s="44"/>
      <c r="AM43" s="44"/>
      <c r="AN43" s="44"/>
      <c r="AO43" s="108"/>
      <c r="AP43" s="108"/>
      <c r="AQ43" s="44"/>
      <c r="AR43" s="44"/>
      <c r="AS43" s="44"/>
      <c r="AT43" s="108"/>
      <c r="AU43" s="1"/>
      <c r="AV43" s="1"/>
      <c r="AW43" s="1"/>
    </row>
    <row r="44" spans="1:49" x14ac:dyDescent="0.25">
      <c r="A44" s="1"/>
      <c r="B44" s="1"/>
      <c r="C44" s="1"/>
      <c r="D44" s="1"/>
      <c r="E44" s="45"/>
      <c r="F44" s="1"/>
      <c r="G44" s="1"/>
      <c r="H44" s="1"/>
      <c r="I44" s="1"/>
      <c r="J44" s="1"/>
      <c r="K44" s="1"/>
      <c r="L44" s="1"/>
      <c r="M44" s="1"/>
      <c r="N44" s="1"/>
      <c r="O44" s="1"/>
      <c r="P44" s="1"/>
      <c r="Q44" s="1"/>
      <c r="R44" s="1"/>
      <c r="S44" s="1"/>
      <c r="T44" s="1"/>
      <c r="U44" s="1"/>
      <c r="V44" s="1"/>
      <c r="W44" s="1"/>
      <c r="X44" s="1"/>
      <c r="Y44" s="1"/>
      <c r="Z44" s="109"/>
      <c r="AA44" s="109"/>
      <c r="AB44" s="1"/>
      <c r="AC44" s="1"/>
      <c r="AD44" s="1"/>
      <c r="AE44" s="108"/>
      <c r="AF44" s="108"/>
      <c r="AG44" s="1"/>
      <c r="AH44" s="1"/>
      <c r="AI44" s="1"/>
      <c r="AJ44" s="109"/>
      <c r="AK44" s="109"/>
      <c r="AL44" s="44"/>
      <c r="AM44" s="44"/>
      <c r="AN44" s="44"/>
      <c r="AO44" s="108"/>
      <c r="AP44" s="108"/>
      <c r="AQ44" s="44"/>
      <c r="AR44" s="44"/>
      <c r="AS44" s="44"/>
      <c r="AT44" s="108"/>
      <c r="AU44" s="1"/>
      <c r="AV44" s="1"/>
      <c r="AW44" s="1"/>
    </row>
  </sheetData>
  <mergeCells count="98">
    <mergeCell ref="G7:H7"/>
    <mergeCell ref="G8:H8"/>
    <mergeCell ref="G9:H9"/>
    <mergeCell ref="AC1:AC2"/>
    <mergeCell ref="A1:M1"/>
    <mergeCell ref="N1:R2"/>
    <mergeCell ref="S1:S2"/>
    <mergeCell ref="T1:T2"/>
    <mergeCell ref="U1:U2"/>
    <mergeCell ref="V1:V2"/>
    <mergeCell ref="X1:X2"/>
    <mergeCell ref="Y1:Y2"/>
    <mergeCell ref="Z1:Z2"/>
    <mergeCell ref="AA1:AA2"/>
    <mergeCell ref="AB1:AB2"/>
    <mergeCell ref="I9:M9"/>
    <mergeCell ref="AW1:AW2"/>
    <mergeCell ref="A2:M2"/>
    <mergeCell ref="A3:R3"/>
    <mergeCell ref="A4:R4"/>
    <mergeCell ref="A6:B14"/>
    <mergeCell ref="C6:E14"/>
    <mergeCell ref="F6:M6"/>
    <mergeCell ref="I7:M7"/>
    <mergeCell ref="I8:M8"/>
    <mergeCell ref="AP1:AP2"/>
    <mergeCell ref="AQ1:AQ2"/>
    <mergeCell ref="AR1:AR2"/>
    <mergeCell ref="AS1:AS2"/>
    <mergeCell ref="AT1:AT2"/>
    <mergeCell ref="AU1:AU2"/>
    <mergeCell ref="AJ1:AJ2"/>
    <mergeCell ref="C16:C19"/>
    <mergeCell ref="D16:F18"/>
    <mergeCell ref="G16:Q18"/>
    <mergeCell ref="AV1:AV2"/>
    <mergeCell ref="AK1:AK2"/>
    <mergeCell ref="AL1:AL2"/>
    <mergeCell ref="AM1:AM2"/>
    <mergeCell ref="AN1:AN2"/>
    <mergeCell ref="AO1:AO2"/>
    <mergeCell ref="AD1:AD2"/>
    <mergeCell ref="AE1:AE2"/>
    <mergeCell ref="AF1:AF2"/>
    <mergeCell ref="AG1:AG2"/>
    <mergeCell ref="AH1:AH2"/>
    <mergeCell ref="AI1:AI2"/>
    <mergeCell ref="G12:H12"/>
    <mergeCell ref="AQ17:AT18"/>
    <mergeCell ref="A34:E34"/>
    <mergeCell ref="W34:X34"/>
    <mergeCell ref="Z34:AA34"/>
    <mergeCell ref="AB34:AC34"/>
    <mergeCell ref="AE34:AF34"/>
    <mergeCell ref="AJ34:AK34"/>
    <mergeCell ref="AL34:AM34"/>
    <mergeCell ref="R16:V18"/>
    <mergeCell ref="W16:AA16"/>
    <mergeCell ref="AB16:AF16"/>
    <mergeCell ref="AG16:AK16"/>
    <mergeCell ref="AL16:AP16"/>
    <mergeCell ref="AQ16:AT16"/>
    <mergeCell ref="W17:AA18"/>
    <mergeCell ref="A16:B18"/>
    <mergeCell ref="A41:E41"/>
    <mergeCell ref="W41:X41"/>
    <mergeCell ref="Z41:AA41"/>
    <mergeCell ref="AB41:AC41"/>
    <mergeCell ref="AE41:AF41"/>
    <mergeCell ref="A42:E42"/>
    <mergeCell ref="W42:X42"/>
    <mergeCell ref="Z42:AA42"/>
    <mergeCell ref="AB42:AC42"/>
    <mergeCell ref="AE42:AF42"/>
    <mergeCell ref="AQ42:AR42"/>
    <mergeCell ref="AL41:AM41"/>
    <mergeCell ref="AO41:AP41"/>
    <mergeCell ref="AQ41:AR41"/>
    <mergeCell ref="AO34:AP34"/>
    <mergeCell ref="AQ34:AR34"/>
    <mergeCell ref="AL42:AM42"/>
    <mergeCell ref="AG42:AH42"/>
    <mergeCell ref="AJ42:AK42"/>
    <mergeCell ref="AB17:AF18"/>
    <mergeCell ref="AG17:AK18"/>
    <mergeCell ref="AL17:AP18"/>
    <mergeCell ref="AO42:AP42"/>
    <mergeCell ref="AG41:AH41"/>
    <mergeCell ref="AJ41:AK41"/>
    <mergeCell ref="I14:M14"/>
    <mergeCell ref="G10:H10"/>
    <mergeCell ref="I10:M10"/>
    <mergeCell ref="G11:H11"/>
    <mergeCell ref="I11:M11"/>
    <mergeCell ref="G14:H14"/>
    <mergeCell ref="I12:M12"/>
    <mergeCell ref="G13:H13"/>
    <mergeCell ref="I13:M13"/>
  </mergeCells>
  <dataValidations disablePrompts="1" count="1">
    <dataValidation allowBlank="1" showInputMessage="1" showErrorMessage="1" error="Escriba un texto " promptTitle="Cualquier contenido" sqref="F25 F28 F31:F33" xr:uid="{7601E978-735A-419A-989B-FE7BD4F6EA56}"/>
  </dataValidations>
  <pageMargins left="0.7" right="0.7" top="0.75" bottom="0.75" header="0.3" footer="0.3"/>
  <pageSetup paperSize="9"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376DF3B08D03B34B91F992FA5829B101" ma:contentTypeVersion="13" ma:contentTypeDescription="Crear nuevo documento." ma:contentTypeScope="" ma:versionID="cc955f964cef0544bbbbbbae69fb9f1f">
  <xsd:schema xmlns:xsd="http://www.w3.org/2001/XMLSchema" xmlns:xs="http://www.w3.org/2001/XMLSchema" xmlns:p="http://schemas.microsoft.com/office/2006/metadata/properties" xmlns:ns3="918d46ae-bc80-4b93-8345-0c7a35c27299" xmlns:ns4="5074ac74-b766-45bb-bfb7-2b9c165faf29" targetNamespace="http://schemas.microsoft.com/office/2006/metadata/properties" ma:root="true" ma:fieldsID="52adc75e7b8f0af577385e638f7f2ee5" ns3:_="" ns4:_="">
    <xsd:import namespace="918d46ae-bc80-4b93-8345-0c7a35c27299"/>
    <xsd:import namespace="5074ac74-b766-45bb-bfb7-2b9c165faf29"/>
    <xsd:element name="properties">
      <xsd:complexType>
        <xsd:sequence>
          <xsd:element name="documentManagement">
            <xsd:complexType>
              <xsd:all>
                <xsd:element ref="ns3:MediaServiceMetadata" minOccurs="0"/>
                <xsd:element ref="ns3:MediaServiceFastMetadata" minOccurs="0"/>
                <xsd:element ref="ns3:MediaServiceDateTaken"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8d46ae-bc80-4b93-8345-0c7a35c27299"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074ac74-b766-45bb-bfb7-2b9c165faf29" elementFormDefault="qualified">
    <xsd:import namespace="http://schemas.microsoft.com/office/2006/documentManagement/types"/>
    <xsd:import namespace="http://schemas.microsoft.com/office/infopath/2007/PartnerControls"/>
    <xsd:element name="SharedWithUsers" ma:index="1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description="" ma:internalName="SharedWithDetails" ma:readOnly="true">
      <xsd:simpleType>
        <xsd:restriction base="dms:Note">
          <xsd:maxLength value="255"/>
        </xsd:restriction>
      </xsd:simpleType>
    </xsd:element>
    <xsd:element name="SharingHintHash" ma:index="13" nillable="true" ma:displayName="Hash de la sugerencia para compartir"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5348804-F9F2-4846-BA87-C2B128F46D38}">
  <ds:schemaRefs>
    <ds:schemaRef ds:uri="http://schemas.microsoft.com/sharepoint/v3/contenttype/forms"/>
  </ds:schemaRefs>
</ds:datastoreItem>
</file>

<file path=customXml/itemProps2.xml><?xml version="1.0" encoding="utf-8"?>
<ds:datastoreItem xmlns:ds="http://schemas.openxmlformats.org/officeDocument/2006/customXml" ds:itemID="{8201A0DD-42A1-4B91-BE5F-8433EFB5AE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8d46ae-bc80-4b93-8345-0c7a35c27299"/>
    <ds:schemaRef ds:uri="5074ac74-b766-45bb-bfb7-2b9c165faf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C77369E-AE28-4DD1-97BD-D1E092F0438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Niño González</dc:creator>
  <cp:keywords/>
  <dc:description/>
  <cp:lastModifiedBy>Yamile Espinosa Galindo</cp:lastModifiedBy>
  <cp:revision/>
  <dcterms:created xsi:type="dcterms:W3CDTF">2021-12-02T18:50:00Z</dcterms:created>
  <dcterms:modified xsi:type="dcterms:W3CDTF">2023-01-30T14:47:39Z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0x010100376DF3B08D03B34B91F992FA5829B101</vt:lpwstr>
  </property>
</Properties>
</file>