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17_Servicio a la ciudadania/"/>
    </mc:Choice>
  </mc:AlternateContent>
  <xr:revisionPtr revIDLastSave="77" documentId="8_{1F401A13-5472-4762-9D2B-CF5A771C74E7}" xr6:coauthVersionLast="47" xr6:coauthVersionMax="47" xr10:uidLastSave="{242D6895-BD76-46FA-992C-CFC307B983FC}"/>
  <bookViews>
    <workbookView showHorizontalScroll="0" showVerticalScroll="0" showSheetTabs="0" xWindow="-120" yWindow="-120" windowWidth="29040" windowHeight="15840" xr2:uid="{00000000-000D-0000-FFFF-FFFF00000000}"/>
  </bookViews>
  <sheets>
    <sheet name="PLAN DE GESTION" sheetId="1" r:id="rId1"/>
    <sheet name="Hoja1" sheetId="2" state="hidden" r:id="rId2"/>
  </sheets>
  <externalReferences>
    <externalReference r:id="rId3"/>
  </externalReferences>
  <definedNames>
    <definedName name="Tipos">[1]TABLA!$G$2:$G$4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2" i="1" l="1"/>
  <c r="AG24" i="1"/>
  <c r="AG25" i="1" s="1"/>
  <c r="AF22" i="1"/>
  <c r="AQ20" i="1"/>
  <c r="AG20" i="1"/>
  <c r="AP19" i="1" l="1"/>
  <c r="AP18" i="1"/>
  <c r="V17" i="1"/>
  <c r="AP17" i="1" s="1"/>
  <c r="AJ23" i="1"/>
  <c r="AL23" i="1" s="1"/>
  <c r="AE23" i="1"/>
  <c r="Z23" i="1"/>
  <c r="U23" i="1"/>
  <c r="W23" i="1" s="1"/>
  <c r="W24" i="1" s="1"/>
  <c r="AQ23" i="1"/>
  <c r="AJ22" i="1"/>
  <c r="AL22" i="1" s="1"/>
  <c r="AE22" i="1"/>
  <c r="AG22" i="1" s="1"/>
  <c r="Z22" i="1"/>
  <c r="AB22" i="1" s="1"/>
  <c r="O22" i="1"/>
  <c r="AO22" i="1" s="1"/>
  <c r="AQ22" i="1" s="1"/>
  <c r="AQ24" i="1" s="1"/>
  <c r="AQ25" i="1" s="1"/>
  <c r="AJ21" i="1"/>
  <c r="AL21" i="1" s="1"/>
  <c r="AE21" i="1"/>
  <c r="Z21" i="1"/>
  <c r="AB21" i="1"/>
  <c r="U21" i="1"/>
  <c r="O21" i="1"/>
  <c r="AO21" i="1" s="1"/>
  <c r="AQ21" i="1" s="1"/>
  <c r="AO17" i="1"/>
  <c r="AO16" i="1"/>
  <c r="AQ16" i="1" s="1"/>
  <c r="AJ16" i="1"/>
  <c r="AL16" i="1" s="1"/>
  <c r="AE16" i="1"/>
  <c r="AG16" i="1" s="1"/>
  <c r="Z16" i="1"/>
  <c r="AB16" i="1" s="1"/>
  <c r="U16" i="1"/>
  <c r="W16" i="1" s="1"/>
  <c r="O19" i="1"/>
  <c r="AO19" i="1" s="1"/>
  <c r="O18" i="1"/>
  <c r="AO18" i="1" s="1"/>
  <c r="AJ19" i="1"/>
  <c r="AL19" i="1" s="1"/>
  <c r="AJ18" i="1"/>
  <c r="AL18" i="1"/>
  <c r="AJ17" i="1"/>
  <c r="AL17" i="1" s="1"/>
  <c r="AE19" i="1"/>
  <c r="AG19" i="1" s="1"/>
  <c r="AE18" i="1"/>
  <c r="AG18" i="1" s="1"/>
  <c r="AE17" i="1"/>
  <c r="AG17" i="1" s="1"/>
  <c r="U19" i="1"/>
  <c r="W19" i="1" s="1"/>
  <c r="U18" i="1"/>
  <c r="W18" i="1" s="1"/>
  <c r="U17" i="1"/>
  <c r="Z19" i="1"/>
  <c r="AB19" i="1"/>
  <c r="Z18" i="1"/>
  <c r="AB18" i="1" s="1"/>
  <c r="Z17" i="1"/>
  <c r="AB17" i="1" s="1"/>
  <c r="W17" i="1" l="1"/>
  <c r="AQ19" i="1"/>
  <c r="AQ18" i="1"/>
  <c r="AB20" i="1"/>
  <c r="W20" i="1"/>
  <c r="W25" i="1" s="1"/>
  <c r="AL24" i="1"/>
  <c r="AL20" i="1"/>
  <c r="AQ17" i="1"/>
  <c r="AB24" i="1"/>
  <c r="AB25" i="1" l="1"/>
  <c r="AL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5" authorId="0" shapeId="0" xr:uid="{00000000-0006-0000-0000-000001000000}">
      <text>
        <r>
          <rPr>
            <b/>
            <sz val="9"/>
            <color indexed="81"/>
            <rFont val="Tahoma"/>
            <family val="2"/>
          </rPr>
          <t>El contenido de la meta debe redactarse en forma de resultado, preferiblemente así: 
Verbo rector + magnitud + resultado + complemento</t>
        </r>
      </text>
    </comment>
    <comment ref="S15" authorId="0" shapeId="0" xr:uid="{00000000-0006-0000-0000-000002000000}">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<sst xmlns="http://schemas.openxmlformats.org/spreadsheetml/2006/main" count="259" uniqueCount="172">
  <si>
    <r>
      <rPr>
        <b/>
        <sz val="14"/>
        <color indexed="8"/>
        <rFont val="Calibri Light"/>
        <family val="2"/>
      </rPr>
      <t>FORMULACIÓN Y SEGUIMIENTO PLANES DE GESTIÓN NIVEL CENTRAL</t>
    </r>
    <r>
      <rPr>
        <b/>
        <sz val="11"/>
        <color indexed="8"/>
        <rFont val="Calibri Light"/>
        <family val="2"/>
      </rPr>
      <t xml:space="preserve">
PROCESO</t>
    </r>
    <r>
      <rPr>
        <b/>
        <sz val="11"/>
        <color indexed="8"/>
        <rFont val="Calibri Light"/>
        <family val="2"/>
      </rPr>
      <t xml:space="preserve"> SERVICIO A LA CIUDADANÍA</t>
    </r>
  </si>
  <si>
    <r>
      <rPr>
        <b/>
        <sz val="11"/>
        <color indexed="8"/>
        <rFont val="Calibri Light"/>
        <family val="2"/>
      </rPr>
      <t xml:space="preserve">Código Formato: </t>
    </r>
    <r>
      <rPr>
        <sz val="11"/>
        <color indexed="8"/>
        <rFont val="Calibri Light"/>
        <family val="2"/>
      </rPr>
      <t xml:space="preserve">PLE-PIN-F017
</t>
    </r>
    <r>
      <rPr>
        <b/>
        <sz val="11"/>
        <color indexed="8"/>
        <rFont val="Calibri Light"/>
        <family val="2"/>
      </rPr>
      <t>Versión: 5</t>
    </r>
    <r>
      <rPr>
        <sz val="11"/>
        <color indexed="8"/>
        <rFont val="Calibri Light"/>
        <family val="2"/>
      </rPr>
      <t xml:space="preserve">
</t>
    </r>
    <r>
      <rPr>
        <b/>
        <sz val="11"/>
        <color indexed="8"/>
        <rFont val="Calibri Light"/>
        <family val="2"/>
      </rPr>
      <t xml:space="preserve">Vigencia desde: </t>
    </r>
    <r>
      <rPr>
        <sz val="11"/>
        <color indexed="8"/>
        <rFont val="Calibri Light"/>
        <family val="2"/>
      </rPr>
      <t>31 de enero de 2022</t>
    </r>
    <r>
      <rPr>
        <sz val="11"/>
        <color indexed="8"/>
        <rFont val="Calibri Light"/>
        <family val="2"/>
      </rPr>
      <t xml:space="preserve">
</t>
    </r>
    <r>
      <rPr>
        <b/>
        <sz val="11"/>
        <color indexed="8"/>
        <rFont val="Calibri Light"/>
        <family val="2"/>
      </rPr>
      <t xml:space="preserve">Caso HOLA: </t>
    </r>
    <r>
      <rPr>
        <sz val="11"/>
        <color indexed="8"/>
        <rFont val="Calibri Light"/>
        <family val="2"/>
      </rPr>
      <t>222703</t>
    </r>
  </si>
  <si>
    <t>VIGENCIA DE LA PLANEACIÓN 2022</t>
  </si>
  <si>
    <t>DEPENDENCIAS ASOCIADAS</t>
  </si>
  <si>
    <t>Subsecretaría de Gestión Institucional - Atención al Ciudadano</t>
  </si>
  <si>
    <t>CONTROL DE CAMBIOS</t>
  </si>
  <si>
    <t>VERSIÓN</t>
  </si>
  <si>
    <t>FECHA</t>
  </si>
  <si>
    <t>DESCRIPCIÓN DE LA MODIFICACIÓN</t>
  </si>
  <si>
    <t>31 de enero 2022</t>
  </si>
  <si>
    <r>
      <t xml:space="preserve">Publicación del plan de gestión aprobado. Caso HOLA: </t>
    </r>
    <r>
      <rPr>
        <b/>
        <sz val="11"/>
        <color theme="1"/>
        <rFont val="Calibri Light"/>
        <family val="2"/>
        <scheme val="major"/>
      </rPr>
      <t>223294</t>
    </r>
  </si>
  <si>
    <t>31 de marzo de 2022</t>
  </si>
  <si>
    <t>Se modifica la programación trimestral de la meta transversal No. 2 "Actualizar el 100% los documentos del proceso conforme al plan de trabajo definido", según cronograma remitido por el área responsable, a través de Caso Hola No. 238823. Se anticipa la programación de la meta transversal No. 3 de capacitación en el sistema de gestión, pasando del II trimestre al I trimestre</t>
  </si>
  <si>
    <t>29 de abril de 2022</t>
  </si>
  <si>
    <t>Para el primer trimestre de la vigencia 2022, el proceso alcanzó un nivel de desempeño del 100% de acuerdo con lo programado, y del 34,31% acumulado para la vigencia.</t>
  </si>
  <si>
    <t>2 de junio de 2022</t>
  </si>
  <si>
    <t xml:space="preserve">Se modifica la programación trimestral de la meta transversal No. 2 "Actualizar el 100% los documentos del proceso conforme al plan de trabajo definido", según cronograma remitido por el área responsable, en el que se incluyeron nuevos documentos de acuerdo con el memorando remitido por el responsable. </t>
  </si>
  <si>
    <t>27 de julio de 2022</t>
  </si>
  <si>
    <t xml:space="preserve">Para el segundo trimestre de la vigencia 2022, el proceso alcanzó un nivel de desempeño del 99,38% de acuerdo con lo programado, y del 50,01% acumulado para la vigencia. De acuerdo con la mesa de trabajo realizada entre la SGI y la OAP, se realiza ajuste al reporte de la meta 1 para el I trimestre de 2022, acorde a la depuración de la información realizada con la entrada en operación del aplicativo Bizagi. </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</si>
  <si>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</si>
  <si>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</si>
  <si>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</si>
  <si>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</si>
  <si>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</si>
  <si>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</si>
  <si>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</si>
  <si>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</si>
  <si>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</si>
  <si>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</si>
  <si>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</si>
  <si>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</si>
  <si>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</si>
  <si>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</si>
  <si>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</si>
  <si>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</si>
  <si>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</si>
  <si>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</si>
  <si>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</si>
  <si>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</si>
  <si>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</si>
  <si>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</si>
  <si>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</si>
  <si>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</si>
  <si>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</si>
  <si>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</si>
  <si>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</si>
  <si>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</si>
  <si>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</si>
  <si>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</si>
  <si>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</si>
  <si>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</si>
  <si>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</si>
  <si>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</si>
  <si>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</si>
  <si>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</si>
  <si>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</si>
  <si>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Fomentar la gestión del conocimiento y la innovación para agilizar la comunicación con el ciudadano, la prestación de trámites y servicios, y garantizar la toma de decisiones con base en evidencia.</t>
  </si>
  <si>
    <t>Tramitar el 70% de los documentos extraviados devueltos de acuerdo a la existencia en el Banco de Documentos</t>
  </si>
  <si>
    <t>Gestión</t>
  </si>
  <si>
    <t>Porcentaje de gestión Documentos Extraviados</t>
  </si>
  <si>
    <t>(Número  total de documentos entregados y-o devueltos en 2022 / Número total de documentos que reposan físicamente en la entidad)  X  100%</t>
  </si>
  <si>
    <t>Stock banco de documentos   a  1 de enero de 2022.</t>
  </si>
  <si>
    <t>Creciente</t>
  </si>
  <si>
    <t xml:space="preserve">Porcentaje  </t>
  </si>
  <si>
    <t>Eficacia</t>
  </si>
  <si>
    <t>Consolidado de gestión de Documentos extraviados</t>
  </si>
  <si>
    <r>
      <t xml:space="preserve">Reportes </t>
    </r>
    <r>
      <rPr>
        <sz val="11"/>
        <color indexed="8"/>
        <rFont val="Calibri Light"/>
        <family val="2"/>
      </rPr>
      <t>Aplicativo Banco de Documentos Extraviados.</t>
    </r>
  </si>
  <si>
    <t>Subsecretaría de Gestión Institucional - Servicio a la Ciudadanía</t>
  </si>
  <si>
    <r>
      <t xml:space="preserve">Actas de Entrega a los ciudadanos y </t>
    </r>
    <r>
      <rPr>
        <sz val="11"/>
        <color indexed="10"/>
        <rFont val="Calibri Light"/>
        <family val="2"/>
      </rPr>
      <t xml:space="preserve"> </t>
    </r>
    <r>
      <rPr>
        <sz val="11"/>
        <rFont val="Calibri Light"/>
        <family val="2"/>
      </rPr>
      <t>Oficios</t>
    </r>
    <r>
      <rPr>
        <sz val="11"/>
        <color indexed="10"/>
        <rFont val="Calibri Light"/>
        <family val="2"/>
      </rPr>
      <t xml:space="preserve"> </t>
    </r>
    <r>
      <rPr>
        <sz val="11"/>
        <color indexed="8"/>
        <rFont val="Calibri Light"/>
        <family val="2"/>
      </rPr>
      <t xml:space="preserve"> remisorios de devolución Documentos Extraviados a entidades emisoras.</t>
    </r>
  </si>
  <si>
    <t>Al primero de enero de 2022 habian en stock 5.613 documentos extraviados en el mes de enero, ingresaron 437 documentos, se entregaron en el trimestre a los titulares nueve (9) documentos y se remitieron a las entidades emisoras 3.231 documentos, para un total de salidas de 3.240. Al final del primer trimestre se tiene un stock de 2.810 documentos en el Banco de Documentos Extraviados.</t>
  </si>
  <si>
    <t>Actas de entrega de los documentos.
Reporte en excel del la base de documentos extraviados</t>
  </si>
  <si>
    <t>Al primero de enero de 2022 habian en stock 5.613 documentos extraviados en el mes de enero, ingresaron 437 documentos en el primer trimestre y 9442 en el segundo trimestre para un total de 15.492 documentos existentes en el Banco de Documentos Extraviados. 
En el primer trimestre se entregaron 9 documentos a los titulares y se remitieron a las entidades emisoras 3.231 documentos. 
En el segundo trimestre se entregaron 53 documentos a los titulares  y se remitieron a las entidades 1.026 documentos.
En el tercer trimestre se entregaron 45 documentos a los titulares y se remitieron a las entidades emisoras 8.695 documentos.
Para un total de salidas de 13.059 documentos. 
Al final del tercer trimestre se tiene un stock de 5.831 documentos en el Banco de Documentos Extraviados, los cuales deben continuar hasta que finalice el tiempo de custodia en la SDG de acuerdo con el procedimiento establecido. 
Nota: por migración de la información del Banco de Documentos Extraviados al aplicativo Bizagi, se realizó el conteo físico, evidenciando el ajuste de 1583 documentos que no estaban cerrados en el sistema.</t>
  </si>
  <si>
    <t>Actas de entrega de los documentos.
Reporte en Excel del la base de documentos extraviados</t>
  </si>
  <si>
    <t>Realizar el cierre en el Bogotá Te Escucha (BTE) del 60% de las peticiones que cumplen con los criterios de calidad de la respuesta.</t>
  </si>
  <si>
    <r>
      <t xml:space="preserve">Porcentaje de  peticiones </t>
    </r>
    <r>
      <rPr>
        <sz val="11"/>
        <rFont val="Calibri Light"/>
        <family val="2"/>
      </rPr>
      <t>cerradas</t>
    </r>
    <r>
      <rPr>
        <sz val="11"/>
        <color indexed="8"/>
        <rFont val="Calibri Light"/>
        <family val="2"/>
      </rPr>
      <t>.</t>
    </r>
  </si>
  <si>
    <t>(Número total de peticiones con cierre en BTE / Número  total de peticiones registradas, recibidas e ingresadas en el BTE) x 100%</t>
  </si>
  <si>
    <r>
      <t xml:space="preserve">Saldo de peticiones registradas, recibidas e ingresadas en el </t>
    </r>
    <r>
      <rPr>
        <sz val="11"/>
        <rFont val="Calibri Light"/>
        <family val="2"/>
      </rPr>
      <t>periodo a analizar BTE con corte al periodo.</t>
    </r>
  </si>
  <si>
    <t>Constante</t>
  </si>
  <si>
    <t>Porcentaje</t>
  </si>
  <si>
    <t>Informe de PQRS del periodo</t>
  </si>
  <si>
    <t>Reportes SAC y Secretaria General (BTE)</t>
  </si>
  <si>
    <t>Presentación avances Reporte de Descongestión</t>
  </si>
  <si>
    <t>Conforme al reporte oficial entregado por la Secretaría General desde la Dirección Distrital de Calidad del Servicio en informe con corte al 1/01/2022 la Secretaria Distrital de Gobierno contaba con 1.619 peticiones en tramite para gestionar. Durante el primer trimestre, se realizaron catorce (14) seguimientos semanales a las PQRS de vigencias anteriores (2021) corte a 31 de diciembre 2021 y vigencia actual (2022), tanto de Alcaldías Locales como Dependencias de Nivel Central.
Para el primer trimestre del año 2022 se descongestionó 1.565 peticiones que se encontraban en vencidas o en trámite al 1 de enero de 2022.</t>
  </si>
  <si>
    <t>Reporte BOGOTA TE ESCUCHA corte 1 de enero de 2022 Peticiones en tramite.
Reporte BOGOTA TE ESCUCHA corte 31 de marzo de 2022 Peticiones en tramite.
Reportes Semanales BOGOTA TE ESCUCHA por Alcaldías Locales y Dependencias de Nivel Central.</t>
  </si>
  <si>
    <t>Conforme al reporte oficial entregado por la Secretaría General desde la Dirección Distrital de Calidad del Servicio en informe con corte al 1/04/2022 la Secretaria Distrital de Gobierno contaba con 2.259 peticiones en tramite para gestionar. Durante el segundo trimestre, se realizaron catorce (14) seguimientos semanales a las PQRS de vigencia actual (2022), tanto de Alcaldías Locales como Dependencias de Nivel Central.
Para el segundo trimestre del año 2022 se dio respuesta y cerró 8.749 PQRS asignadas a Nivel Central y 4.743 PQRS asignadas a Alcaldías Locales, para un total de 13.492 peticiones de la vigencia actual.
El saldo con corte a 30 de junio de 2022 es 1.101 PQRS.</t>
  </si>
  <si>
    <t>Reporte BOGOTA TE ESCUCHA corte 31 de marzo de 2022 Peticiones en tramite.
Reporte BOGOTA TE ESCUCHA corte 30 de junio de 2022 Peticiones en tramite.
Reportes Semanales BOGOTA TE ESCUCHA por Alcaldías Locales y Dependencias de Nivel Central.</t>
  </si>
  <si>
    <t>Conforme al reporte oficial entregado por la Secretaría General desde la Dirección Distrital de Calidad del Servicio en informe con corte al 1/07/2022 la Secretaria Distrital de Gobierno contaba con 1.101 peticiones en tramite para gestionar. 
Durante el tercer trimestre, se realizaron veintidos (22) reportes y alertas semanales respecto del estado de gestión a las PQRS de la vigencia actual (2022), tanto de Alcaldías Locales como Dependencias de Nivel Central.
Para el tercer trimestre del año 2022 se dio respuesta y cerraron 9.151 PQRS asignadas a Nivel Central y 3.873 PQRS asignadas a Alcaldías Locales, para un total de 13.024 peticiones en el trimestre.
El saldo con corte a 30 de septiembre de 2022 es 1.192 PQRS pendientes de cierre y/o respuesta.</t>
  </si>
  <si>
    <t>Reporte BOGOTA TE ESCUCHA corte 31 de julio de 2022 Peticiones en tramite.
Reporte BOGOTA TE ESCUCHA corte 31 de agosto de 2022 Peticiones en tramite.
Reporte BOGOTA TE ESCUCHA corte 30 de septiembre de 2022 Peticiones en tramite
Reportes Semanales BOGOTA TE ESCUCHA por Alcaldías Locales y Dependencias de Nivel Central.</t>
  </si>
  <si>
    <t>Para el acumulado de la vigencia 2022,  se dio respuesta y cierre a 28.081 peticiones que se encontraban vencidas o en términos de la vigencia actual.</t>
  </si>
  <si>
    <t>Realizar el seguimiento mensual a las peticiones asignadas a las diferentes alcaldías locales y dependencias de nivel central, de acuerdo al reporte de BTE.</t>
  </si>
  <si>
    <t>Número de seguimientos realizados</t>
  </si>
  <si>
    <t>Número de seguimientos realizados a las peticiones del periodo a analizar</t>
  </si>
  <si>
    <t>N/A</t>
  </si>
  <si>
    <t>Suma</t>
  </si>
  <si>
    <t>Número</t>
  </si>
  <si>
    <r>
      <t xml:space="preserve">
</t>
    </r>
    <r>
      <rPr>
        <sz val="11"/>
        <color indexed="8"/>
        <rFont val="Calibri Light"/>
        <family val="2"/>
      </rPr>
      <t>Informe consolidado de los seguimientos realizados.</t>
    </r>
  </si>
  <si>
    <r>
      <t xml:space="preserve">
</t>
    </r>
    <r>
      <rPr>
        <sz val="11"/>
        <color indexed="8"/>
        <rFont val="Calibri Light"/>
        <family val="2"/>
      </rPr>
      <t>Reportes de BTE.</t>
    </r>
  </si>
  <si>
    <t>Informe consolidado de los seguimientos realizados.</t>
  </si>
  <si>
    <t xml:space="preserve">Conforme al reporte oficial entregado por la Secretaría General desde la Dirección Distrital de Calidad del Servicio en informe con corte al 1/1/2022 la Secretaria Distrital de Gobierno contaba con 1.619 peticiones en tramite para gestionar; de acuerdo al informe de Bogota Te Escucha, Para el primer trimestre de 2022 corte al 31 de marzo del año 2022 se realizaron dos informes de seguimiento a las PQRS. </t>
  </si>
  <si>
    <t>Reporte mensual PQRS BOGOTATEESUCHA  de enero y febrero del año 2022.</t>
  </si>
  <si>
    <t xml:space="preserve">Conforme al reporte oficial entregado por la Secretaría General desde la Dirección Distrital de Calidad del Servicio en informe con corte al 30/03/2022 la Secretaria Distrital de Gobierno contaba con 2.259 peticiones en tramite para gestionar; de acuerdo al informe de Bogotá Te Escucha, para el segundo trimestre de 2022 corte al 30 de junio del año 2022 se realizaron tres informes de seguimiento a las PQRS. </t>
  </si>
  <si>
    <t>Reporte mensual PQRS BOGOTATEESUCHA  de marzo, abril y mayo del año 2022.</t>
  </si>
  <si>
    <t xml:space="preserve">En cumplimiento al Decreto 371 de 2010 “Por el cual se establecen lineamientos para preservar y fortalecer la transparencia y para la prevención de la corrupción en las Entidades y Organismos del Distrito Capital”, mensualmente se elabora un informe donde se presentan las cifras del reporte de PQRS de cada periodo, obtenidas directamente del aplicativo de gestión de peticiones ciudadanas Bogotá te Escucha; en este sentido, para el tercer trimestre de 2022 corte al 30 de septiembre del año 2022 se realizaron tres informes de seguimiento a las PQRS. </t>
  </si>
  <si>
    <t>Reporte mensual PQRS BOGOTATEESUCHA  de julio, agosto y septiembre del año 2022.</t>
  </si>
  <si>
    <t xml:space="preserve">En cumplimiento al Decreto 371 de 2010 “Por el cual se establecen lineamientos para preservar y fortalecer la transparencia y para la prevención de la corrupción en las Entidades y Organismos del Distrito Capital”, mensualmente se elabora un informe donde se presentan las cifras del reporte de PQRS de cada periodo, obtenidas directamente del aplicativo de gestión de peticiones ciudadanas Bogotá te Escucha; en este sentido, durante la vigencia 2022 con corte al 30 de septiembre, se han realizado ocho (8) informes de seguimiento a las PQRS. </t>
  </si>
  <si>
    <r>
      <t xml:space="preserve">Realizar 4 ferias </t>
    </r>
    <r>
      <rPr>
        <sz val="11"/>
        <color indexed="8"/>
        <rFont val="Calibri Light"/>
        <family val="2"/>
      </rPr>
      <t>de atención a la ciudadanía  enfocada a las personas en condición de discapacidad y vulnerabilidad.</t>
    </r>
  </si>
  <si>
    <t>Ferias</t>
  </si>
  <si>
    <t>Suma de ferias realizadas</t>
  </si>
  <si>
    <t>Numero</t>
  </si>
  <si>
    <t>Informe de resultados de los servicios prestados en la feria.</t>
  </si>
  <si>
    <t>Cronograma programación ferias.</t>
  </si>
  <si>
    <t>Subsecretaría de Gestión Institucional - Servicio a la Ciudadanía.</t>
  </si>
  <si>
    <t>Informe de resultados de los servicios prestados</t>
  </si>
  <si>
    <t>Durante el periodo comprendido entre 1/1/2022 al 31/03/2022 se realizó una feria de atención a la ciudadanía con enfoque a las personas en condición de discapacitdad.</t>
  </si>
  <si>
    <t>Planillas de Asistencia</t>
  </si>
  <si>
    <r>
      <t xml:space="preserve">Durante el periodo comprendido entre 1/4/2022 al 30/06/2022 se realizó una feria de atención a la ciudadanía con enfoque a las personas en condición de discapacidad, denominada </t>
    </r>
    <r>
      <rPr>
        <b/>
        <sz val="11"/>
        <color rgb="FF000000"/>
        <rFont val="Calibri Light"/>
        <family val="2"/>
      </rPr>
      <t>Gobierno al Territorio</t>
    </r>
    <r>
      <rPr>
        <sz val="11"/>
        <color rgb="FF000000"/>
        <rFont val="Calibri Light"/>
        <family val="2"/>
      </rPr>
      <t>.</t>
    </r>
  </si>
  <si>
    <t>Informe de resultados en acta y registro fotográfico</t>
  </si>
  <si>
    <r>
      <t xml:space="preserve">Durante el periodo comprendido entre 1/7/2022 al 30/09/2022 se realizó (1 ) una feria de atención a la ciudadanía con enfoque a las personas en condición de discapacidad, denominada </t>
    </r>
    <r>
      <rPr>
        <b/>
        <sz val="11"/>
        <color rgb="FF000000"/>
        <rFont val="Calibri Light"/>
        <family val="2"/>
      </rPr>
      <t xml:space="preserve">Gobierno al Territorio el 3 de septiembre de 2022 </t>
    </r>
    <r>
      <rPr>
        <sz val="11"/>
        <color rgb="FF000000"/>
        <rFont val="Calibri Light"/>
        <family val="2"/>
      </rPr>
      <t>en la Plaza España de la localidad de Los Mártires.</t>
    </r>
  </si>
  <si>
    <r>
      <t xml:space="preserve">Durante el periodo comprendido entre 1/1/2022 al 30/09/2022 se han realizado tres ferias de atención a la ciudadanía con enfoque a las personas en condición de discapacidad, denominadas </t>
    </r>
    <r>
      <rPr>
        <b/>
        <sz val="11"/>
        <color rgb="FF000000"/>
        <rFont val="Calibri Light"/>
        <family val="2"/>
      </rPr>
      <t>Gobierno al Territorio</t>
    </r>
    <r>
      <rPr>
        <sz val="11"/>
        <color rgb="FF000000"/>
        <rFont val="Calibri Light"/>
        <family val="2"/>
      </rPr>
      <t>; la primera en el parque Tunal de la localidad de Tunjuelito, la segunda en el parque el Virrey de la localidad de Usaquén y la tercera en el parque Plaza España de la localidad de Los Mártires.</t>
    </r>
  </si>
  <si>
    <t>Total metas procesos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</si>
  <si>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</si>
  <si>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</si>
  <si>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</si>
  <si>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</si>
  <si>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</si>
  <si>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 / Total de criterios ambientales establecidos * 100</t>
  </si>
  <si>
    <t>Porcentaje de buenas prácticas ambientales implementadas</t>
  </si>
  <si>
    <t>No programada</t>
  </si>
  <si>
    <t>Herramienta Oficina Asesora de Planeación</t>
  </si>
  <si>
    <t>Aplicación de la meta: dependencias del proceso.
Reporte de la meta: Oficina Asesora de Planeación</t>
  </si>
  <si>
    <t>Listas de chequeo al cumplimiento de criterios ambientales remitidos por la OAP</t>
  </si>
  <si>
    <t xml:space="preserve">No programada para el I trimestre de 2022. </t>
  </si>
  <si>
    <t>Subsecretaría de Gestión Institucional (calificación 75%) :Reporte de consumo de papel hasta el mes de Mayo.
Participan en actividades ambientales : Charla uso eficiente de agua en el hogar, Conversatorio Transición energética y en la jornada de separación en la fuente.
En la semana ambiental: conversatorio eficiencia energética, Circuito de movilidad activa y reciclacesto.
Durante el semestre se colocaron 49 Caritas tristes por dejar monitores encendidos sin uso.</t>
  </si>
  <si>
    <t>T2</t>
  </si>
  <si>
    <t>Actualizar el 100% los documentos del proceso conforme al plan de trabajo definido.</t>
  </si>
  <si>
    <t>Actualización documental</t>
  </si>
  <si>
    <t>Número de documentos actualizados del proceso / Número de documentos programados a actualizar en el plan de trabajo *100</t>
  </si>
  <si>
    <t xml:space="preserve">Documentos con actualización en el LMD </t>
  </si>
  <si>
    <t xml:space="preserve">Casos Hola de actualización generados
Listado Maestro de Documentos 
Matiz </t>
  </si>
  <si>
    <t>MATIZ publicacion del Procedimiento formalizado en el MIPG</t>
  </si>
  <si>
    <t>El proceso documento el formato de encuesta de percepción y satisfacción ciudadana, de acuerdo con lo programado en el cronograma de actualización</t>
  </si>
  <si>
    <t>MATIZ Listado maestro de documentos</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</si>
  <si>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</si>
  <si>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</si>
  <si>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</si>
  <si>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</si>
  <si>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</si>
  <si>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</si>
  <si>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</si>
  <si>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</si>
  <si>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 xml:space="preserve">El proceso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</si>
  <si>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</si>
  <si>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No programada para el II trimestre de 2022</t>
  </si>
  <si>
    <t>Total metas transversales (20%)</t>
  </si>
  <si>
    <t xml:space="preserve">Total plan de gestión </t>
  </si>
  <si>
    <t>Objetivo Estrategico</t>
  </si>
  <si>
    <t>Rutinaria</t>
  </si>
  <si>
    <t>Promover una ciudadanía activa y responsable, propiciando espacios de participación, formación y diálogo con mayor inteligencia colectiva y conciencia común, donde las nuevas ciudadanías se sientan vinculadas e identificadas con el Gobierno Distrital.</t>
  </si>
  <si>
    <t>Retadora (Mejora)</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</si>
  <si>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</si>
  <si>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</si>
  <si>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</si>
  <si>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</si>
  <si>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</si>
  <si>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</si>
  <si>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</si>
  <si>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28 de octubre de 2022</t>
  </si>
  <si>
    <t>Al primero de enero de 2022 habían en stock 5.613 documentos extraviados en el mes de enero, ingresaron 437 documentos en el primer trimestre, 9.442 en el segundo trimestre y 4.981 en el tercer trimestre, para un total de 20.473 documentos existentes en el Banco de Documentos Extraviados. 
En el primer trimestre se entregaron 9 documentos a los titulares y se remitieron a las entidades emisoras 3.231 documentos, adicionalmente, en el segundo trimestre, se entregaron a los titulares 53 documentos y a las entidades se remitieron 1026 documentos, para un total de salidas de 4.319 documentos.  En este sentido, al final del segundo trimestre se tenía un stock de 9.592 documentos en el Banco de Documentos Extraviados, los cuales continuaron en dicho banco hasta la finalización del tiempo de custodia en la SDG de acuerdo con el procedimiento establecido. 
En el tercer trimestre se entregaron 45 documentos a los titulares y se remitieron a las entidades emisoras 8.695 documentos; en este sentido, al final del tercer  trimestre se tiene un stock de 5.831 documentos en el Banco de Documentos Extraviados, los cuales deben continuar hasta que finalice el tiempo de custodia en la SDG de acuerdo con el procedimiento establecido. 
Nota: por migración de la información del Banco de Documentos Extraviados al aplicativo Bizagi, se realizó el conteo físico, evidenciando el ajuste de 1581 documentos que no estaban cerrados en el sistema.</t>
  </si>
  <si>
    <t xml:space="preserve">El proceso actualizó 5 documentos previstos en el cronograma de actualización documental, los cuales se encuentran publicados en MATIZ. </t>
  </si>
  <si>
    <t>Listado maestro de documentos</t>
  </si>
  <si>
    <t>El proceso ha actualizado 6 documentos, de acuerdo con lo programado en el cronograma de actualización</t>
  </si>
  <si>
    <t>Para el tercer trimestre de la vigencia 2022, el proceso alcanzó un nivel de desempeño del 96,67% de acuerdo con lo programado, y del 78,69%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</si>
</sst>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2" x14ac:knownFonts="1">
    <font>
      <sz val="11"/>
      <color theme="1"/>
      <name val="Calibri"/>
      <family val="2"/>
      <scheme val="minor"/>
    </font>
    <font>
      <sz val="11"/>
      <color indexed="8"/>
      <name val="Calibri Light"/>
      <family val="2"/>
    </font>
    <font>
      <b/>
      <sz val="11"/>
      <color indexed="8"/>
      <name val="Calibri Light"/>
      <family val="2"/>
    </font>
    <font>
      <b/>
      <sz val="14"/>
      <color indexed="8"/>
      <name val="Calibri Light"/>
      <family val="2"/>
    </font>
    <font>
      <b/>
      <sz val="9"/>
      <color indexed="81"/>
      <name val="Tahoma"/>
      <family val="2"/>
    </font>
    <font>
      <sz val="10"/>
      <name val="Arial"/>
      <family val="2"/>
    </font>
    <font>
      <sz val="11"/>
      <name val="Calibri Light"/>
      <family val="2"/>
    </font>
    <font>
      <sz val="11"/>
      <color indexed="10"/>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color rgb="FF0070C0"/>
      <name val="Calibri Light"/>
      <family val="2"/>
      <scheme val="major"/>
    </font>
    <font>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2"/>
      <color theme="1"/>
      <name val="Calibri Light"/>
      <family val="2"/>
      <scheme val="major"/>
    </font>
    <font>
      <sz val="9"/>
      <color rgb="FF323130"/>
      <name val="Segoe UI"/>
      <family val="2"/>
    </font>
    <font>
      <sz val="11"/>
      <name val="Calibri Light"/>
      <family val="2"/>
      <scheme val="major"/>
    </font>
    <font>
      <sz val="11"/>
      <color rgb="FFFF0000"/>
      <name val="Calibri Light"/>
      <family val="2"/>
      <scheme val="major"/>
    </font>
    <font>
      <sz val="11"/>
      <color rgb="FF000000"/>
      <name val="Calibri Light"/>
      <family val="2"/>
    </font>
    <font>
      <b/>
      <sz val="11"/>
      <color rgb="FF000000"/>
      <name val="Calibri Light"/>
      <family val="2"/>
    </font>
  </fonts>
  <fills count="10">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4">
    <xf numFmtId="0" fontId="0" fillId="0" borderId="0"/>
    <xf numFmtId="41" fontId="8" fillId="0" borderId="0" applyFont="0" applyFill="0" applyBorder="0" applyAlignment="0" applyProtection="0"/>
    <xf numFmtId="0" fontId="5" fillId="0" borderId="0"/>
    <xf numFmtId="9" fontId="8" fillId="0" borderId="0" applyFont="0" applyFill="0" applyBorder="0" applyAlignment="0" applyProtection="0"/>
  </cellStyleXfs>
  <cellXfs count="137">
    <xf numFmtId="0" fontId="0" fillId="0" borderId="0" xfId="0"/>
    <xf numFmtId="0" fontId="9" fillId="0" borderId="0" xfId="0" applyFont="1" applyAlignment="1">
      <alignment wrapText="1"/>
    </xf>
    <xf numFmtId="0" fontId="10" fillId="2" borderId="1" xfId="0" applyFont="1" applyFill="1" applyBorder="1" applyAlignment="1">
      <alignment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9" fillId="0" borderId="0" xfId="0" applyFont="1" applyAlignment="1">
      <alignment vertical="center" wrapText="1"/>
    </xf>
    <xf numFmtId="0" fontId="12" fillId="0" borderId="0" xfId="0" applyFont="1" applyAlignment="1">
      <alignment wrapText="1"/>
    </xf>
    <xf numFmtId="0" fontId="13" fillId="8" borderId="1" xfId="0" applyFont="1" applyFill="1" applyBorder="1" applyAlignment="1">
      <alignment wrapText="1"/>
    </xf>
    <xf numFmtId="0" fontId="14" fillId="8" borderId="1" xfId="0" applyFont="1" applyFill="1" applyBorder="1" applyAlignment="1">
      <alignment wrapText="1"/>
    </xf>
    <xf numFmtId="9" fontId="13" fillId="8" borderId="1" xfId="3" applyFont="1" applyFill="1" applyBorder="1" applyAlignment="1">
      <alignment wrapText="1"/>
    </xf>
    <xf numFmtId="0" fontId="13" fillId="0" borderId="0" xfId="0" applyFont="1" applyAlignment="1">
      <alignment wrapText="1"/>
    </xf>
    <xf numFmtId="0" fontId="12" fillId="2" borderId="1" xfId="0" applyFont="1" applyFill="1" applyBorder="1" applyAlignment="1">
      <alignment wrapText="1"/>
    </xf>
    <xf numFmtId="0" fontId="15" fillId="2" borderId="1" xfId="0" applyFont="1" applyFill="1" applyBorder="1" applyAlignment="1">
      <alignment wrapText="1"/>
    </xf>
    <xf numFmtId="9" fontId="15" fillId="2" borderId="1" xfId="0" applyNumberFormat="1" applyFont="1" applyFill="1" applyBorder="1" applyAlignment="1">
      <alignment wrapText="1"/>
    </xf>
    <xf numFmtId="0" fontId="10" fillId="8" borderId="1" xfId="0" applyFont="1" applyFill="1" applyBorder="1" applyAlignment="1">
      <alignment horizontal="center" vertical="center" wrapText="1"/>
    </xf>
    <xf numFmtId="0" fontId="17" fillId="0" borderId="0" xfId="0" applyFont="1"/>
    <xf numFmtId="0" fontId="0" fillId="2" borderId="1" xfId="0" applyFill="1" applyBorder="1" applyAlignment="1">
      <alignment horizontal="center" vertical="center" wrapText="1"/>
    </xf>
    <xf numFmtId="0" fontId="0" fillId="2" borderId="1" xfId="0" applyFill="1" applyBorder="1"/>
    <xf numFmtId="0" fontId="0" fillId="0" borderId="1" xfId="0" applyBorder="1"/>
    <xf numFmtId="0" fontId="9" fillId="0" borderId="1" xfId="0" applyFont="1" applyBorder="1" applyAlignment="1">
      <alignment horizontal="center" vertical="center" wrapText="1"/>
    </xf>
    <xf numFmtId="0" fontId="16" fillId="2" borderId="1" xfId="0" applyFont="1" applyFill="1" applyBorder="1" applyAlignment="1">
      <alignment wrapText="1"/>
    </xf>
    <xf numFmtId="9" fontId="14" fillId="8" borderId="1" xfId="0" applyNumberFormat="1" applyFont="1" applyFill="1" applyBorder="1" applyAlignment="1">
      <alignment wrapText="1"/>
    </xf>
    <xf numFmtId="0" fontId="9" fillId="0" borderId="1" xfId="0" applyFont="1" applyBorder="1" applyAlignment="1" applyProtection="1">
      <alignment horizontal="justify" vertical="center" wrapText="1"/>
      <protection hidden="1"/>
    </xf>
    <xf numFmtId="0" fontId="1" fillId="0" borderId="1" xfId="0" applyFont="1" applyBorder="1" applyAlignment="1" applyProtection="1">
      <alignment horizontal="justify" vertical="center" wrapText="1"/>
      <protection hidden="1"/>
    </xf>
    <xf numFmtId="0" fontId="1" fillId="0" borderId="1" xfId="0" applyFont="1" applyBorder="1" applyAlignment="1">
      <alignment horizontal="left" vertical="center" wrapText="1"/>
    </xf>
    <xf numFmtId="0" fontId="9" fillId="0" borderId="1" xfId="0" applyFont="1" applyBorder="1" applyAlignment="1" applyProtection="1">
      <alignment horizontal="center" vertical="center" wrapText="1"/>
      <protection hidden="1"/>
    </xf>
    <xf numFmtId="0" fontId="9" fillId="0" borderId="1" xfId="0" applyFont="1" applyBorder="1" applyAlignment="1">
      <alignment horizontal="left" vertical="center" wrapText="1"/>
    </xf>
    <xf numFmtId="41" fontId="9" fillId="0" borderId="1" xfId="1" applyFont="1" applyBorder="1" applyAlignment="1" applyProtection="1">
      <alignment horizontal="left" vertical="center" wrapText="1"/>
      <protection hidden="1"/>
    </xf>
    <xf numFmtId="9" fontId="18" fillId="0" borderId="1" xfId="0" applyNumberFormat="1" applyFont="1" applyBorder="1" applyAlignment="1">
      <alignment horizontal="left" vertical="center" wrapText="1"/>
    </xf>
    <xf numFmtId="0" fontId="9" fillId="0" borderId="1" xfId="0" applyFont="1" applyBorder="1" applyAlignment="1" applyProtection="1">
      <alignment horizontal="left" vertical="center" wrapText="1"/>
      <protection hidden="1"/>
    </xf>
    <xf numFmtId="9" fontId="9"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0" fontId="9" fillId="0" borderId="2" xfId="0" applyFont="1" applyBorder="1" applyAlignment="1" applyProtection="1">
      <alignment horizontal="justify" vertical="center" wrapText="1"/>
      <protection hidden="1"/>
    </xf>
    <xf numFmtId="0" fontId="19" fillId="0" borderId="1" xfId="0" applyFont="1" applyBorder="1" applyAlignment="1" applyProtection="1">
      <alignment horizontal="justify" vertical="center" wrapText="1"/>
      <protection hidden="1"/>
    </xf>
    <xf numFmtId="0" fontId="1" fillId="0" borderId="2" xfId="0" applyFont="1" applyBorder="1" applyAlignment="1" applyProtection="1">
      <alignment horizontal="justify" vertical="center" wrapText="1"/>
      <protection hidden="1"/>
    </xf>
    <xf numFmtId="0" fontId="10" fillId="2" borderId="1" xfId="0" applyFont="1" applyFill="1" applyBorder="1" applyAlignment="1">
      <alignment horizontal="center" wrapText="1"/>
    </xf>
    <xf numFmtId="0" fontId="12" fillId="2" borderId="1" xfId="0" applyFont="1" applyFill="1" applyBorder="1" applyAlignment="1">
      <alignment horizontal="center" vertical="center" wrapText="1"/>
    </xf>
    <xf numFmtId="0" fontId="10" fillId="0" borderId="0" xfId="0" applyFont="1" applyAlignment="1">
      <alignment vertical="center" wrapText="1"/>
    </xf>
    <xf numFmtId="0" fontId="11" fillId="0" borderId="3" xfId="0" applyFont="1" applyBorder="1" applyAlignment="1" applyProtection="1">
      <alignment horizontal="center" vertical="center" wrapText="1"/>
      <protection hidden="1"/>
    </xf>
    <xf numFmtId="0" fontId="11" fillId="0" borderId="3" xfId="0" applyFont="1" applyBorder="1" applyAlignment="1" applyProtection="1">
      <alignment horizontal="left" vertical="center" wrapText="1"/>
      <protection hidden="1"/>
    </xf>
    <xf numFmtId="0" fontId="11" fillId="9" borderId="3" xfId="0" applyFont="1" applyFill="1" applyBorder="1" applyAlignment="1" applyProtection="1">
      <alignment horizontal="left" vertical="center" wrapText="1"/>
      <protection hidden="1"/>
    </xf>
    <xf numFmtId="9" fontId="11" fillId="9" borderId="1" xfId="0" applyNumberFormat="1" applyFont="1" applyFill="1" applyBorder="1" applyAlignment="1" applyProtection="1">
      <alignment horizontal="center" vertical="center" wrapText="1"/>
      <protection hidden="1"/>
    </xf>
    <xf numFmtId="0" fontId="11" fillId="0" borderId="1" xfId="0" applyFont="1" applyBorder="1" applyAlignment="1" applyProtection="1">
      <alignment horizontal="left" vertical="center" wrapText="1"/>
      <protection hidden="1"/>
    </xf>
    <xf numFmtId="0" fontId="11" fillId="0" borderId="4" xfId="0" applyFont="1" applyBorder="1" applyAlignment="1" applyProtection="1">
      <alignment horizontal="left" vertical="center" wrapText="1"/>
      <protection hidden="1"/>
    </xf>
    <xf numFmtId="0" fontId="11" fillId="0" borderId="1" xfId="0" applyFont="1" applyBorder="1" applyAlignment="1" applyProtection="1">
      <alignment horizontal="center" vertical="center" wrapText="1"/>
      <protection hidden="1"/>
    </xf>
    <xf numFmtId="0" fontId="11" fillId="9" borderId="1" xfId="0" applyFont="1" applyFill="1" applyBorder="1" applyAlignment="1" applyProtection="1">
      <alignment horizontal="left" vertical="center" wrapText="1"/>
      <protection hidden="1"/>
    </xf>
    <xf numFmtId="9" fontId="11" fillId="9" borderId="1" xfId="3" applyFont="1" applyFill="1" applyBorder="1" applyAlignment="1" applyProtection="1">
      <alignment horizontal="center" vertical="center" wrapText="1"/>
      <protection hidden="1"/>
    </xf>
    <xf numFmtId="0" fontId="11" fillId="0" borderId="2" xfId="0" applyFont="1" applyBorder="1" applyAlignment="1" applyProtection="1">
      <alignment horizontal="left" vertical="center" wrapText="1"/>
      <protection hidden="1"/>
    </xf>
    <xf numFmtId="9" fontId="9" fillId="0" borderId="1" xfId="3" applyFont="1" applyBorder="1" applyAlignment="1">
      <alignment horizontal="right" vertical="center" wrapText="1"/>
    </xf>
    <xf numFmtId="9" fontId="9" fillId="0" borderId="1" xfId="3" applyFont="1" applyBorder="1" applyAlignment="1">
      <alignment horizontal="center" vertical="center" wrapText="1"/>
    </xf>
    <xf numFmtId="0" fontId="20" fillId="0" borderId="1" xfId="0" applyFont="1" applyBorder="1" applyAlignment="1">
      <alignment vertical="center" wrapText="1"/>
    </xf>
    <xf numFmtId="0" fontId="20" fillId="0" borderId="2" xfId="0" applyFont="1" applyBorder="1" applyAlignment="1">
      <alignment vertical="center" wrapText="1"/>
    </xf>
    <xf numFmtId="0" fontId="9" fillId="0" borderId="1" xfId="0" applyFont="1" applyBorder="1" applyAlignment="1">
      <alignment horizontal="right" vertical="center" wrapText="1"/>
    </xf>
    <xf numFmtId="0" fontId="9" fillId="0" borderId="0" xfId="0" applyFont="1" applyAlignment="1">
      <alignment horizontal="left" vertical="center" wrapText="1"/>
    </xf>
    <xf numFmtId="0" fontId="20" fillId="0" borderId="10" xfId="0" applyFont="1" applyBorder="1" applyAlignment="1">
      <alignment vertical="center" wrapText="1"/>
    </xf>
    <xf numFmtId="1" fontId="9" fillId="0" borderId="1" xfId="0" applyNumberFormat="1" applyFont="1" applyBorder="1" applyAlignment="1">
      <alignment horizontal="right" vertical="center" wrapText="1"/>
    </xf>
    <xf numFmtId="0" fontId="20" fillId="0" borderId="1" xfId="0" applyFont="1" applyBorder="1" applyAlignment="1">
      <alignment horizontal="center" vertical="center" wrapText="1"/>
    </xf>
    <xf numFmtId="0" fontId="6" fillId="0" borderId="1" xfId="0" applyFont="1" applyBorder="1" applyAlignment="1">
      <alignment horizontal="left" vertical="center" wrapText="1"/>
    </xf>
    <xf numFmtId="0" fontId="12" fillId="2" borderId="1" xfId="0" applyFont="1" applyFill="1" applyBorder="1" applyAlignment="1">
      <alignment vertical="center" wrapText="1"/>
    </xf>
    <xf numFmtId="0" fontId="16" fillId="2" borderId="1" xfId="0" applyFont="1" applyFill="1" applyBorder="1" applyAlignment="1">
      <alignment vertical="center"/>
    </xf>
    <xf numFmtId="9" fontId="16" fillId="2" borderId="1" xfId="3" applyFont="1" applyFill="1" applyBorder="1" applyAlignment="1">
      <alignment vertical="center" wrapText="1"/>
    </xf>
    <xf numFmtId="0" fontId="12" fillId="0" borderId="0" xfId="0" applyFont="1" applyAlignment="1">
      <alignment vertical="center" wrapText="1"/>
    </xf>
    <xf numFmtId="0" fontId="11" fillId="0" borderId="1" xfId="0" applyFont="1" applyBorder="1" applyAlignment="1">
      <alignment horizontal="left" vertical="center" wrapText="1"/>
    </xf>
    <xf numFmtId="9" fontId="11" fillId="0" borderId="1" xfId="3" applyFont="1" applyBorder="1" applyAlignment="1">
      <alignment horizontal="center" vertical="center" wrapText="1"/>
    </xf>
    <xf numFmtId="9" fontId="11" fillId="0" borderId="1" xfId="3" applyFont="1" applyBorder="1" applyAlignment="1">
      <alignment horizontal="right" vertical="center" wrapText="1"/>
    </xf>
    <xf numFmtId="0" fontId="11" fillId="0" borderId="0" xfId="0" applyFont="1" applyAlignment="1">
      <alignment vertical="center" wrapText="1"/>
    </xf>
    <xf numFmtId="0" fontId="9" fillId="0" borderId="0" xfId="0" applyFont="1" applyAlignment="1">
      <alignment horizontal="center" wrapText="1"/>
    </xf>
    <xf numFmtId="0" fontId="9" fillId="0" borderId="0" xfId="0" applyFont="1" applyAlignment="1">
      <alignment horizontal="center" vertical="center" wrapText="1"/>
    </xf>
    <xf numFmtId="9" fontId="16" fillId="2" borderId="1" xfId="3" applyFont="1" applyFill="1" applyBorder="1" applyAlignment="1">
      <alignment horizontal="center" vertical="center" wrapText="1"/>
    </xf>
    <xf numFmtId="1"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9" fontId="15" fillId="2" borderId="1" xfId="0" applyNumberFormat="1" applyFont="1" applyFill="1" applyBorder="1" applyAlignment="1">
      <alignment horizontal="center" wrapText="1"/>
    </xf>
    <xf numFmtId="0" fontId="16" fillId="2" borderId="1" xfId="0" applyFont="1" applyFill="1" applyBorder="1" applyAlignment="1">
      <alignment horizontal="center" wrapText="1"/>
    </xf>
    <xf numFmtId="9" fontId="13" fillId="8" borderId="1" xfId="3" applyFont="1" applyFill="1" applyBorder="1" applyAlignment="1">
      <alignment horizontal="center" wrapText="1"/>
    </xf>
    <xf numFmtId="9" fontId="14" fillId="8" borderId="1" xfId="0" applyNumberFormat="1" applyFont="1" applyFill="1" applyBorder="1" applyAlignment="1">
      <alignment horizontal="center" wrapText="1"/>
    </xf>
    <xf numFmtId="10" fontId="20" fillId="0" borderId="1" xfId="0" applyNumberFormat="1" applyFont="1" applyBorder="1" applyAlignment="1">
      <alignment horizontal="center" vertical="center" wrapText="1"/>
    </xf>
    <xf numFmtId="10" fontId="16" fillId="2" borderId="1" xfId="3" applyNumberFormat="1" applyFont="1" applyFill="1" applyBorder="1" applyAlignment="1">
      <alignment horizontal="center" wrapText="1"/>
    </xf>
    <xf numFmtId="10" fontId="14" fillId="8" borderId="1" xfId="3" applyNumberFormat="1" applyFont="1" applyFill="1" applyBorder="1" applyAlignment="1">
      <alignment horizontal="center" wrapText="1"/>
    </xf>
    <xf numFmtId="10" fontId="16" fillId="2" borderId="1" xfId="3" applyNumberFormat="1" applyFont="1" applyFill="1" applyBorder="1" applyAlignment="1">
      <alignment horizontal="center" vertical="center" wrapText="1"/>
    </xf>
    <xf numFmtId="0" fontId="10" fillId="0" borderId="0" xfId="0" applyFont="1" applyAlignment="1">
      <alignment horizontal="center" vertical="center" wrapText="1"/>
    </xf>
    <xf numFmtId="164" fontId="20" fillId="0" borderId="1" xfId="0" applyNumberFormat="1" applyFont="1" applyBorder="1" applyAlignment="1">
      <alignment horizontal="center" vertical="center" wrapText="1"/>
    </xf>
    <xf numFmtId="9" fontId="11" fillId="0" borderId="1" xfId="0" applyNumberFormat="1" applyFont="1" applyBorder="1" applyAlignment="1">
      <alignment horizontal="left" vertical="center" wrapText="1"/>
    </xf>
    <xf numFmtId="164" fontId="11" fillId="0" borderId="1" xfId="3" applyNumberFormat="1" applyFont="1" applyBorder="1" applyAlignment="1">
      <alignment horizontal="center" vertical="center" wrapText="1"/>
    </xf>
    <xf numFmtId="10" fontId="11" fillId="0" borderId="1" xfId="3" applyNumberFormat="1" applyFont="1" applyBorder="1" applyAlignment="1">
      <alignment horizontal="center" vertical="center" wrapText="1"/>
    </xf>
    <xf numFmtId="0" fontId="20" fillId="9" borderId="1" xfId="0" applyFont="1" applyFill="1" applyBorder="1" applyAlignment="1">
      <alignment vertical="center" wrapText="1"/>
    </xf>
    <xf numFmtId="0" fontId="9" fillId="9" borderId="1" xfId="0" applyFont="1" applyFill="1" applyBorder="1" applyAlignment="1">
      <alignment horizontal="left" vertical="center" wrapText="1"/>
    </xf>
    <xf numFmtId="0" fontId="9" fillId="9" borderId="1" xfId="0" applyFont="1" applyFill="1" applyBorder="1" applyAlignment="1">
      <alignment horizontal="center" vertical="center" wrapText="1"/>
    </xf>
    <xf numFmtId="0" fontId="1" fillId="9" borderId="1" xfId="0" applyFont="1" applyFill="1" applyBorder="1" applyAlignment="1" applyProtection="1">
      <alignment horizontal="justify" vertical="center" wrapText="1"/>
      <protection hidden="1"/>
    </xf>
    <xf numFmtId="0" fontId="9" fillId="9" borderId="1" xfId="0" applyFont="1" applyFill="1" applyBorder="1" applyAlignment="1" applyProtection="1">
      <alignment horizontal="center" vertical="center" wrapText="1"/>
      <protection hidden="1"/>
    </xf>
    <xf numFmtId="0" fontId="9" fillId="9" borderId="1" xfId="0" applyFont="1" applyFill="1" applyBorder="1" applyAlignment="1" applyProtection="1">
      <alignment horizontal="justify" vertical="center" wrapText="1"/>
      <protection hidden="1"/>
    </xf>
    <xf numFmtId="0" fontId="18" fillId="9" borderId="1" xfId="0" applyFont="1" applyFill="1" applyBorder="1" applyAlignment="1" applyProtection="1">
      <alignment horizontal="left" vertical="center" wrapText="1"/>
      <protection hidden="1"/>
    </xf>
    <xf numFmtId="0" fontId="9" fillId="9" borderId="1" xfId="0" applyFont="1" applyFill="1" applyBorder="1" applyAlignment="1" applyProtection="1">
      <alignment horizontal="left" vertical="center" wrapText="1"/>
      <protection hidden="1"/>
    </xf>
    <xf numFmtId="9" fontId="9" fillId="9" borderId="1" xfId="0" applyNumberFormat="1" applyFont="1" applyFill="1" applyBorder="1" applyAlignment="1">
      <alignment horizontal="center" vertical="center" wrapText="1"/>
    </xf>
    <xf numFmtId="0" fontId="9" fillId="9" borderId="2" xfId="0" applyFont="1" applyFill="1" applyBorder="1" applyAlignment="1" applyProtection="1">
      <alignment horizontal="justify" vertical="center" wrapText="1"/>
      <protection hidden="1"/>
    </xf>
    <xf numFmtId="9" fontId="9" fillId="9" borderId="1" xfId="3" applyFont="1" applyFill="1" applyBorder="1" applyAlignment="1">
      <alignment horizontal="center" vertical="center" wrapText="1"/>
    </xf>
    <xf numFmtId="10" fontId="20" fillId="9" borderId="1" xfId="0" applyNumberFormat="1" applyFont="1" applyFill="1" applyBorder="1" applyAlignment="1">
      <alignment horizontal="center" vertical="center" wrapText="1"/>
    </xf>
    <xf numFmtId="0" fontId="20" fillId="9" borderId="10" xfId="0" applyFont="1" applyFill="1" applyBorder="1" applyAlignment="1">
      <alignment vertical="center" wrapText="1"/>
    </xf>
    <xf numFmtId="9" fontId="9" fillId="9" borderId="1" xfId="3" applyFont="1" applyFill="1" applyBorder="1" applyAlignment="1">
      <alignment horizontal="right" vertical="center" wrapText="1"/>
    </xf>
    <xf numFmtId="9" fontId="9" fillId="9" borderId="1" xfId="0" applyNumberFormat="1" applyFont="1" applyFill="1" applyBorder="1" applyAlignment="1">
      <alignment horizontal="right" vertical="center" wrapText="1"/>
    </xf>
    <xf numFmtId="10" fontId="9" fillId="9" borderId="1" xfId="0" applyNumberFormat="1" applyFont="1" applyFill="1" applyBorder="1" applyAlignment="1">
      <alignment horizontal="center" vertical="center" wrapText="1"/>
    </xf>
    <xf numFmtId="0" fontId="9" fillId="9" borderId="0" xfId="0" applyFont="1" applyFill="1" applyAlignment="1">
      <alignment horizontal="left" vertical="center" wrapText="1"/>
    </xf>
    <xf numFmtId="0" fontId="9" fillId="0" borderId="1" xfId="0" applyFont="1" applyBorder="1" applyAlignment="1">
      <alignment horizontal="center" vertical="center" wrapText="1"/>
    </xf>
    <xf numFmtId="0" fontId="10" fillId="5" borderId="1" xfId="0" applyFont="1" applyFill="1" applyBorder="1" applyAlignment="1">
      <alignment horizontal="center" vertical="center" wrapText="1"/>
    </xf>
    <xf numFmtId="164" fontId="9" fillId="0" borderId="1" xfId="3"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applyAlignment="1">
      <alignment horizontal="left" vertical="top" wrapText="1"/>
    </xf>
    <xf numFmtId="0" fontId="9" fillId="0" borderId="1" xfId="0" applyFont="1" applyBorder="1" applyAlignment="1">
      <alignment horizontal="left" vertical="top" wrapText="1"/>
    </xf>
    <xf numFmtId="0" fontId="9" fillId="0" borderId="7" xfId="0" applyFont="1" applyBorder="1" applyAlignment="1">
      <alignment horizontal="left" vertical="center" wrapText="1"/>
    </xf>
    <xf numFmtId="0" fontId="9" fillId="0" borderId="12" xfId="0" applyFont="1" applyBorder="1" applyAlignment="1">
      <alignment horizontal="left" vertical="center" wrapText="1"/>
    </xf>
    <xf numFmtId="0" fontId="9" fillId="0" borderId="9" xfId="0" applyFont="1" applyBorder="1" applyAlignment="1">
      <alignment horizontal="left" vertical="center" wrapText="1"/>
    </xf>
    <xf numFmtId="0" fontId="10" fillId="8"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1" xfId="0" applyFont="1" applyBorder="1" applyAlignment="1">
      <alignment horizontal="justify" vertical="center" wrapText="1"/>
    </xf>
    <xf numFmtId="0" fontId="10" fillId="2" borderId="1" xfId="0" applyFont="1" applyFill="1" applyBorder="1" applyAlignment="1">
      <alignment horizontal="center" wrapText="1"/>
    </xf>
    <xf numFmtId="0" fontId="10" fillId="7" borderId="2"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cellXfs>
  <cellStyles count="4">
    <cellStyle name="Millares [0]" xfId="1" builtinId="6"/>
    <cellStyle name="Normal" xfId="0" builtinId="0"/>
    <cellStyle name="Normal 2" xfId="2" xr:uid="{00000000-0005-0000-0000-000002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85725</xdr:rowOff>
    </xdr:from>
    <xdr:to>
      <xdr:col>2</xdr:col>
      <xdr:colOff>257175</xdr:colOff>
      <xdr:row>0</xdr:row>
      <xdr:rowOff>809625</xdr:rowOff>
    </xdr:to>
    <xdr:pic>
      <xdr:nvPicPr>
        <xdr:cNvPr id="1047" name="Imagen 1">
          <a:extLst>
            <a:ext uri="{FF2B5EF4-FFF2-40B4-BE49-F238E27FC236}">
              <a16:creationId xmlns:a16="http://schemas.microsoft.com/office/drawing/2014/main" id="{23423697-7C31-405E-A7EB-DC298BB6FA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85725"/>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5"/>
  <sheetViews>
    <sheetView tabSelected="1" zoomScale="85" zoomScaleNormal="85" workbookViewId="0">
      <selection activeCell="A2" sqref="A2:J2"/>
    </sheetView>
  </sheetViews>
  <sheetFormatPr baseColWidth="10" defaultColWidth="10.85546875" defaultRowHeight="15" x14ac:dyDescent="0.25"/>
  <cols>
    <col min="1" max="1" width="7" style="1" customWidth="1"/>
    <col min="2" max="2" width="25.5703125" style="1" customWidth="1"/>
    <col min="3" max="3" width="8" style="1" customWidth="1"/>
    <col min="4" max="4" width="44.28515625" style="1" bestFit="1" customWidth="1"/>
    <col min="5" max="5" width="10.85546875" style="1" customWidth="1"/>
    <col min="6" max="6" width="17" style="1" customWidth="1"/>
    <col min="7" max="7" width="23.5703125" style="1" customWidth="1"/>
    <col min="8" max="8" width="16.7109375" style="1" customWidth="1"/>
    <col min="9" max="9" width="18.42578125" style="1" customWidth="1"/>
    <col min="10" max="10" width="15.85546875" style="1" customWidth="1"/>
    <col min="11" max="14" width="7.28515625" style="1" customWidth="1"/>
    <col min="15" max="15" width="20.85546875" style="1" customWidth="1"/>
    <col min="16" max="18" width="17.85546875" style="1" customWidth="1"/>
    <col min="19" max="19" width="22.85546875" style="1" customWidth="1"/>
    <col min="20" max="20" width="17.85546875" style="1" customWidth="1"/>
    <col min="21" max="21" width="19.85546875" style="70" customWidth="1"/>
    <col min="22" max="23" width="16.5703125" style="70" customWidth="1"/>
    <col min="24" max="24" width="57" style="1" customWidth="1"/>
    <col min="25" max="25" width="19.7109375" style="1" customWidth="1"/>
    <col min="26" max="28" width="16.5703125" style="1" customWidth="1"/>
    <col min="29" max="29" width="76" style="1" customWidth="1"/>
    <col min="30" max="30" width="22.85546875" style="1" customWidth="1"/>
    <col min="31" max="31" width="21.28515625" style="70" customWidth="1"/>
    <col min="32" max="33" width="16.5703125" style="70" customWidth="1"/>
    <col min="34" max="34" width="68.7109375" style="1" customWidth="1"/>
    <col min="35" max="35" width="21.42578125" style="1" customWidth="1"/>
    <col min="36" max="36" width="18.85546875" style="1" hidden="1" customWidth="1"/>
    <col min="37" max="38" width="16.5703125" style="1" hidden="1" customWidth="1"/>
    <col min="39" max="39" width="29.28515625" style="1" hidden="1" customWidth="1"/>
    <col min="40" max="40" width="21" style="1" hidden="1" customWidth="1"/>
    <col min="41" max="41" width="19.5703125" style="70" customWidth="1"/>
    <col min="42" max="42" width="16.5703125" style="70" customWidth="1"/>
    <col min="43" max="43" width="21.5703125" style="70" customWidth="1"/>
    <col min="44" max="44" width="44.140625" style="1" customWidth="1"/>
    <col min="45" max="16384" width="10.85546875" style="1"/>
  </cols>
  <sheetData>
    <row r="1" spans="1:44" ht="70.5" customHeight="1" x14ac:dyDescent="0.25">
      <c r="A1" s="109" t="s">
        <v>0</v>
      </c>
      <c r="B1" s="110"/>
      <c r="C1" s="110"/>
      <c r="D1" s="110"/>
      <c r="E1" s="110"/>
      <c r="F1" s="110"/>
      <c r="G1" s="110"/>
      <c r="H1" s="110"/>
      <c r="I1" s="110"/>
      <c r="J1" s="110"/>
      <c r="K1" s="111" t="s">
        <v>1</v>
      </c>
      <c r="L1" s="112"/>
      <c r="M1" s="112"/>
      <c r="N1" s="112"/>
      <c r="O1" s="112"/>
    </row>
    <row r="2" spans="1:44" s="9" customFormat="1" ht="23.45" customHeight="1" x14ac:dyDescent="0.25">
      <c r="A2" s="126" t="s">
        <v>2</v>
      </c>
      <c r="B2" s="127"/>
      <c r="C2" s="127"/>
      <c r="D2" s="127"/>
      <c r="E2" s="127"/>
      <c r="F2" s="127"/>
      <c r="G2" s="127"/>
      <c r="H2" s="127"/>
      <c r="I2" s="127"/>
      <c r="J2" s="127"/>
      <c r="K2" s="41"/>
      <c r="L2" s="41"/>
      <c r="M2" s="41"/>
      <c r="N2" s="41"/>
      <c r="O2" s="41"/>
      <c r="U2" s="71"/>
      <c r="V2" s="71"/>
      <c r="W2" s="71"/>
      <c r="AE2" s="71"/>
      <c r="AF2" s="71"/>
      <c r="AG2" s="71"/>
      <c r="AO2" s="71"/>
      <c r="AP2" s="71"/>
      <c r="AQ2" s="71"/>
    </row>
    <row r="3" spans="1:44" x14ac:dyDescent="0.25">
      <c r="D3" s="19"/>
    </row>
    <row r="4" spans="1:44" ht="29.1" customHeight="1" x14ac:dyDescent="0.25">
      <c r="A4" s="117" t="s">
        <v>3</v>
      </c>
      <c r="B4" s="118"/>
      <c r="C4" s="119"/>
      <c r="D4" s="113" t="s">
        <v>4</v>
      </c>
      <c r="E4" s="108" t="s">
        <v>5</v>
      </c>
      <c r="F4" s="108"/>
      <c r="G4" s="108"/>
      <c r="H4" s="108"/>
      <c r="I4" s="108"/>
      <c r="J4" s="108"/>
    </row>
    <row r="5" spans="1:44" x14ac:dyDescent="0.25">
      <c r="A5" s="120"/>
      <c r="B5" s="121"/>
      <c r="C5" s="122"/>
      <c r="D5" s="114"/>
      <c r="E5" s="2" t="s">
        <v>6</v>
      </c>
      <c r="F5" s="39" t="s">
        <v>7</v>
      </c>
      <c r="G5" s="129" t="s">
        <v>8</v>
      </c>
      <c r="H5" s="129"/>
      <c r="I5" s="129"/>
      <c r="J5" s="129"/>
    </row>
    <row r="6" spans="1:44" x14ac:dyDescent="0.25">
      <c r="A6" s="120"/>
      <c r="B6" s="121"/>
      <c r="C6" s="122"/>
      <c r="D6" s="114"/>
      <c r="E6" s="23">
        <v>1</v>
      </c>
      <c r="F6" s="23" t="s">
        <v>9</v>
      </c>
      <c r="G6" s="128" t="s">
        <v>10</v>
      </c>
      <c r="H6" s="128"/>
      <c r="I6" s="128"/>
      <c r="J6" s="128"/>
    </row>
    <row r="7" spans="1:44" ht="87" customHeight="1" x14ac:dyDescent="0.25">
      <c r="A7" s="120"/>
      <c r="B7" s="121"/>
      <c r="C7" s="122"/>
      <c r="D7" s="114"/>
      <c r="E7" s="23">
        <v>2</v>
      </c>
      <c r="F7" s="23" t="s">
        <v>11</v>
      </c>
      <c r="G7" s="128" t="s">
        <v>12</v>
      </c>
      <c r="H7" s="128"/>
      <c r="I7" s="128"/>
      <c r="J7" s="128"/>
    </row>
    <row r="8" spans="1:44" ht="42.75" customHeight="1" x14ac:dyDescent="0.25">
      <c r="A8" s="123"/>
      <c r="B8" s="124"/>
      <c r="C8" s="125"/>
      <c r="D8" s="115"/>
      <c r="E8" s="23">
        <v>3</v>
      </c>
      <c r="F8" s="23" t="s">
        <v>13</v>
      </c>
      <c r="G8" s="128" t="s">
        <v>14</v>
      </c>
      <c r="H8" s="128"/>
      <c r="I8" s="128"/>
      <c r="J8" s="128"/>
    </row>
    <row r="9" spans="1:44" ht="71.25" customHeight="1" x14ac:dyDescent="0.25">
      <c r="A9" s="83"/>
      <c r="B9" s="83"/>
      <c r="C9" s="83"/>
      <c r="D9" s="57"/>
      <c r="E9" s="23">
        <v>4</v>
      </c>
      <c r="F9" s="23" t="s">
        <v>15</v>
      </c>
      <c r="G9" s="128" t="s">
        <v>16</v>
      </c>
      <c r="H9" s="128"/>
      <c r="I9" s="128"/>
      <c r="J9" s="128"/>
    </row>
    <row r="10" spans="1:44" ht="85.5" customHeight="1" x14ac:dyDescent="0.25">
      <c r="A10" s="83"/>
      <c r="B10" s="83"/>
      <c r="C10" s="83"/>
      <c r="D10" s="57"/>
      <c r="E10" s="23">
        <v>5</v>
      </c>
      <c r="F10" s="23" t="s">
        <v>17</v>
      </c>
      <c r="G10" s="128" t="s">
        <v>18</v>
      </c>
      <c r="H10" s="128"/>
      <c r="I10" s="128"/>
      <c r="J10" s="128"/>
    </row>
    <row r="11" spans="1:44" ht="69.75" customHeight="1" x14ac:dyDescent="0.25">
      <c r="A11" s="83"/>
      <c r="B11" s="83"/>
      <c r="C11" s="83"/>
      <c r="D11" s="57"/>
      <c r="E11" s="105">
        <v>6</v>
      </c>
      <c r="F11" s="105" t="s">
        <v>166</v>
      </c>
      <c r="G11" s="128" t="s">
        <v>171</v>
      </c>
      <c r="H11" s="128"/>
      <c r="I11" s="128"/>
      <c r="J11" s="128"/>
    </row>
    <row r="13" spans="1:44" s="9" customFormat="1" ht="22.5" customHeight="1" x14ac:dyDescent="0.25">
      <c r="A13" s="108" t="s">
        <v>19</v>
      </c>
      <c r="B13" s="108"/>
      <c r="C13" s="108" t="s">
        <v>20</v>
      </c>
      <c r="D13" s="108"/>
      <c r="E13" s="108"/>
      <c r="F13" s="116" t="s">
        <v>21</v>
      </c>
      <c r="G13" s="116"/>
      <c r="H13" s="116"/>
      <c r="I13" s="116"/>
      <c r="J13" s="116"/>
      <c r="K13" s="116"/>
      <c r="L13" s="116"/>
      <c r="M13" s="116"/>
      <c r="N13" s="116"/>
      <c r="O13" s="116"/>
      <c r="P13" s="116"/>
      <c r="Q13" s="117" t="s">
        <v>22</v>
      </c>
      <c r="R13" s="118"/>
      <c r="S13" s="118"/>
      <c r="T13" s="119"/>
      <c r="U13" s="133" t="s">
        <v>23</v>
      </c>
      <c r="V13" s="133"/>
      <c r="W13" s="133"/>
      <c r="X13" s="133"/>
      <c r="Y13" s="133"/>
      <c r="Z13" s="134" t="s">
        <v>23</v>
      </c>
      <c r="AA13" s="134"/>
      <c r="AB13" s="134"/>
      <c r="AC13" s="134"/>
      <c r="AD13" s="134"/>
      <c r="AE13" s="135" t="s">
        <v>23</v>
      </c>
      <c r="AF13" s="135"/>
      <c r="AG13" s="135"/>
      <c r="AH13" s="135"/>
      <c r="AI13" s="135"/>
      <c r="AJ13" s="136" t="s">
        <v>23</v>
      </c>
      <c r="AK13" s="136"/>
      <c r="AL13" s="136"/>
      <c r="AM13" s="136"/>
      <c r="AN13" s="136"/>
      <c r="AO13" s="130" t="s">
        <v>24</v>
      </c>
      <c r="AP13" s="131"/>
      <c r="AQ13" s="131"/>
      <c r="AR13" s="132"/>
    </row>
    <row r="14" spans="1:44" ht="14.45" customHeight="1" x14ac:dyDescent="0.25">
      <c r="A14" s="108"/>
      <c r="B14" s="108"/>
      <c r="C14" s="108"/>
      <c r="D14" s="108"/>
      <c r="E14" s="108"/>
      <c r="F14" s="116"/>
      <c r="G14" s="116"/>
      <c r="H14" s="116"/>
      <c r="I14" s="116"/>
      <c r="J14" s="116"/>
      <c r="K14" s="116"/>
      <c r="L14" s="116"/>
      <c r="M14" s="116"/>
      <c r="N14" s="116"/>
      <c r="O14" s="116"/>
      <c r="P14" s="116"/>
      <c r="Q14" s="123"/>
      <c r="R14" s="124"/>
      <c r="S14" s="124"/>
      <c r="T14" s="125"/>
      <c r="U14" s="133" t="s">
        <v>25</v>
      </c>
      <c r="V14" s="133"/>
      <c r="W14" s="133"/>
      <c r="X14" s="133"/>
      <c r="Y14" s="133"/>
      <c r="Z14" s="134" t="s">
        <v>26</v>
      </c>
      <c r="AA14" s="134"/>
      <c r="AB14" s="134"/>
      <c r="AC14" s="134"/>
      <c r="AD14" s="134"/>
      <c r="AE14" s="135" t="s">
        <v>27</v>
      </c>
      <c r="AF14" s="135"/>
      <c r="AG14" s="135"/>
      <c r="AH14" s="135"/>
      <c r="AI14" s="135"/>
      <c r="AJ14" s="136" t="s">
        <v>28</v>
      </c>
      <c r="AK14" s="136"/>
      <c r="AL14" s="136"/>
      <c r="AM14" s="136"/>
      <c r="AN14" s="136"/>
      <c r="AO14" s="130" t="s">
        <v>29</v>
      </c>
      <c r="AP14" s="131"/>
      <c r="AQ14" s="131"/>
      <c r="AR14" s="132"/>
    </row>
    <row r="15" spans="1:44" ht="60" x14ac:dyDescent="0.25">
      <c r="A15" s="3" t="s">
        <v>30</v>
      </c>
      <c r="B15" s="3" t="s">
        <v>31</v>
      </c>
      <c r="C15" s="3" t="s">
        <v>32</v>
      </c>
      <c r="D15" s="3" t="s">
        <v>33</v>
      </c>
      <c r="E15" s="3" t="s">
        <v>34</v>
      </c>
      <c r="F15" s="18" t="s">
        <v>35</v>
      </c>
      <c r="G15" s="18" t="s">
        <v>36</v>
      </c>
      <c r="H15" s="18" t="s">
        <v>37</v>
      </c>
      <c r="I15" s="18" t="s">
        <v>38</v>
      </c>
      <c r="J15" s="18" t="s">
        <v>39</v>
      </c>
      <c r="K15" s="18" t="s">
        <v>40</v>
      </c>
      <c r="L15" s="18" t="s">
        <v>41</v>
      </c>
      <c r="M15" s="18" t="s">
        <v>42</v>
      </c>
      <c r="N15" s="18" t="s">
        <v>43</v>
      </c>
      <c r="O15" s="18" t="s">
        <v>44</v>
      </c>
      <c r="P15" s="18" t="s">
        <v>45</v>
      </c>
      <c r="Q15" s="3" t="s">
        <v>46</v>
      </c>
      <c r="R15" s="3" t="s">
        <v>47</v>
      </c>
      <c r="S15" s="3" t="s">
        <v>48</v>
      </c>
      <c r="T15" s="3" t="s">
        <v>49</v>
      </c>
      <c r="U15" s="4" t="s">
        <v>50</v>
      </c>
      <c r="V15" s="4" t="s">
        <v>51</v>
      </c>
      <c r="W15" s="4" t="s">
        <v>52</v>
      </c>
      <c r="X15" s="4" t="s">
        <v>53</v>
      </c>
      <c r="Y15" s="4" t="s">
        <v>54</v>
      </c>
      <c r="Z15" s="5" t="s">
        <v>50</v>
      </c>
      <c r="AA15" s="5" t="s">
        <v>51</v>
      </c>
      <c r="AB15" s="5" t="s">
        <v>52</v>
      </c>
      <c r="AC15" s="5" t="s">
        <v>53</v>
      </c>
      <c r="AD15" s="5" t="s">
        <v>54</v>
      </c>
      <c r="AE15" s="106" t="s">
        <v>50</v>
      </c>
      <c r="AF15" s="106" t="s">
        <v>51</v>
      </c>
      <c r="AG15" s="106" t="s">
        <v>52</v>
      </c>
      <c r="AH15" s="6" t="s">
        <v>53</v>
      </c>
      <c r="AI15" s="6" t="s">
        <v>54</v>
      </c>
      <c r="AJ15" s="7" t="s">
        <v>50</v>
      </c>
      <c r="AK15" s="7" t="s">
        <v>51</v>
      </c>
      <c r="AL15" s="7" t="s">
        <v>52</v>
      </c>
      <c r="AM15" s="7" t="s">
        <v>53</v>
      </c>
      <c r="AN15" s="7" t="s">
        <v>54</v>
      </c>
      <c r="AO15" s="8" t="s">
        <v>50</v>
      </c>
      <c r="AP15" s="8" t="s">
        <v>51</v>
      </c>
      <c r="AQ15" s="8" t="s">
        <v>52</v>
      </c>
      <c r="AR15" s="8" t="s">
        <v>55</v>
      </c>
    </row>
    <row r="16" spans="1:44" s="57" customFormat="1" ht="342" customHeight="1" x14ac:dyDescent="0.25">
      <c r="A16" s="30"/>
      <c r="B16" s="30" t="s">
        <v>56</v>
      </c>
      <c r="C16" s="23">
        <v>1</v>
      </c>
      <c r="D16" s="26" t="s">
        <v>57</v>
      </c>
      <c r="E16" s="29" t="s">
        <v>58</v>
      </c>
      <c r="F16" s="26" t="s">
        <v>59</v>
      </c>
      <c r="G16" s="30" t="s">
        <v>60</v>
      </c>
      <c r="H16" s="31" t="s">
        <v>61</v>
      </c>
      <c r="I16" s="33" t="s">
        <v>62</v>
      </c>
      <c r="J16" s="33" t="s">
        <v>63</v>
      </c>
      <c r="K16" s="34">
        <v>0.1</v>
      </c>
      <c r="L16" s="34">
        <v>0.25</v>
      </c>
      <c r="M16" s="34">
        <v>0.45</v>
      </c>
      <c r="N16" s="34">
        <v>0.7</v>
      </c>
      <c r="O16" s="34">
        <v>0.7</v>
      </c>
      <c r="P16" s="33" t="s">
        <v>64</v>
      </c>
      <c r="Q16" s="26" t="s">
        <v>65</v>
      </c>
      <c r="R16" s="26" t="s">
        <v>66</v>
      </c>
      <c r="S16" s="26" t="s">
        <v>67</v>
      </c>
      <c r="T16" s="36" t="s">
        <v>68</v>
      </c>
      <c r="U16" s="53">
        <f>+K16</f>
        <v>0.1</v>
      </c>
      <c r="V16" s="84">
        <v>0.53600000000000003</v>
      </c>
      <c r="W16" s="53">
        <f>IF(V16/U16&gt;100%,100%,V16/U16)</f>
        <v>1</v>
      </c>
      <c r="X16" s="54" t="s">
        <v>69</v>
      </c>
      <c r="Y16" s="55" t="s">
        <v>70</v>
      </c>
      <c r="Z16" s="52">
        <f>+L16</f>
        <v>0.25</v>
      </c>
      <c r="AA16" s="84">
        <v>0.27900000000000003</v>
      </c>
      <c r="AB16" s="53">
        <f>IF(AA16/Z16&gt;100%,100%,AA16/Z16)</f>
        <v>1</v>
      </c>
      <c r="AC16" s="54" t="s">
        <v>71</v>
      </c>
      <c r="AD16" s="58" t="s">
        <v>72</v>
      </c>
      <c r="AE16" s="53">
        <f>+M16</f>
        <v>0.45</v>
      </c>
      <c r="AF16" s="107">
        <v>0.63800000000000001</v>
      </c>
      <c r="AG16" s="53">
        <f>IF(AF16/AE16&gt;100%,100%,AF16/AE16)</f>
        <v>1</v>
      </c>
      <c r="AH16" s="54" t="s">
        <v>167</v>
      </c>
      <c r="AI16" s="58" t="s">
        <v>72</v>
      </c>
      <c r="AJ16" s="52">
        <f>+N16</f>
        <v>0.7</v>
      </c>
      <c r="AK16" s="56"/>
      <c r="AL16" s="53">
        <f>IF(AK16/AJ16&gt;100%,100%,AK16/AJ16)</f>
        <v>0</v>
      </c>
      <c r="AM16" s="30"/>
      <c r="AN16" s="30"/>
      <c r="AO16" s="53">
        <f>+O16</f>
        <v>0.7</v>
      </c>
      <c r="AP16" s="79">
        <v>0.63800000000000001</v>
      </c>
      <c r="AQ16" s="53">
        <f>IF(AP16/AO16&gt;100%,100%,AP16/AO16)</f>
        <v>0.91142857142857148</v>
      </c>
      <c r="AR16" s="54" t="s">
        <v>167</v>
      </c>
    </row>
    <row r="17" spans="1:44" s="104" customFormat="1" ht="289.5" customHeight="1" x14ac:dyDescent="0.25">
      <c r="A17" s="89"/>
      <c r="B17" s="89" t="s">
        <v>56</v>
      </c>
      <c r="C17" s="90">
        <v>2</v>
      </c>
      <c r="D17" s="91" t="s">
        <v>73</v>
      </c>
      <c r="E17" s="92" t="s">
        <v>58</v>
      </c>
      <c r="F17" s="93" t="s">
        <v>74</v>
      </c>
      <c r="G17" s="89" t="s">
        <v>75</v>
      </c>
      <c r="H17" s="94" t="s">
        <v>76</v>
      </c>
      <c r="I17" s="89" t="s">
        <v>77</v>
      </c>
      <c r="J17" s="95" t="s">
        <v>78</v>
      </c>
      <c r="K17" s="96">
        <v>0.6</v>
      </c>
      <c r="L17" s="96">
        <v>0.6</v>
      </c>
      <c r="M17" s="96">
        <v>0.6</v>
      </c>
      <c r="N17" s="96">
        <v>0.6</v>
      </c>
      <c r="O17" s="96">
        <v>0.6</v>
      </c>
      <c r="P17" s="95" t="s">
        <v>64</v>
      </c>
      <c r="Q17" s="91" t="s">
        <v>79</v>
      </c>
      <c r="R17" s="93" t="s">
        <v>80</v>
      </c>
      <c r="S17" s="93" t="s">
        <v>67</v>
      </c>
      <c r="T17" s="97" t="s">
        <v>81</v>
      </c>
      <c r="U17" s="98">
        <f>K17</f>
        <v>0.6</v>
      </c>
      <c r="V17" s="99">
        <f>+((1619-54)/1619)*100%</f>
        <v>0.96664607782581846</v>
      </c>
      <c r="W17" s="98">
        <f>IF(V17/U17&gt;100%,100%,V17/U17)</f>
        <v>1</v>
      </c>
      <c r="X17" s="88" t="s">
        <v>82</v>
      </c>
      <c r="Y17" s="100" t="s">
        <v>83</v>
      </c>
      <c r="Z17" s="101">
        <f>L17</f>
        <v>0.6</v>
      </c>
      <c r="AA17" s="99">
        <v>0.92459999999999998</v>
      </c>
      <c r="AB17" s="98">
        <f>IF(AA17/Z17&gt;100%,100%,AA17/Z17)</f>
        <v>1</v>
      </c>
      <c r="AC17" s="88" t="s">
        <v>84</v>
      </c>
      <c r="AD17" s="100" t="s">
        <v>85</v>
      </c>
      <c r="AE17" s="98">
        <f>M17</f>
        <v>0.6</v>
      </c>
      <c r="AF17" s="96">
        <v>0.92</v>
      </c>
      <c r="AG17" s="98">
        <f>IF(AF17/AE17&gt;100%,100%,AF17/AE17)</f>
        <v>1</v>
      </c>
      <c r="AH17" s="88" t="s">
        <v>86</v>
      </c>
      <c r="AI17" s="100" t="s">
        <v>87</v>
      </c>
      <c r="AJ17" s="101">
        <f>N17</f>
        <v>0.6</v>
      </c>
      <c r="AK17" s="102">
        <v>0</v>
      </c>
      <c r="AL17" s="98">
        <f>IF(AK17/AJ17&gt;100%,100%,AK17/AJ17)</f>
        <v>0</v>
      </c>
      <c r="AM17" s="89"/>
      <c r="AN17" s="89"/>
      <c r="AO17" s="98">
        <f>+O17</f>
        <v>0.6</v>
      </c>
      <c r="AP17" s="103">
        <f>AVERAGE(V17,AA17,AF17,AK17)</f>
        <v>0.70281151945645459</v>
      </c>
      <c r="AQ17" s="98">
        <f>IF(AP17/AO17&gt;100%,100%,AP17/AO17)</f>
        <v>1</v>
      </c>
      <c r="AR17" s="88" t="s">
        <v>88</v>
      </c>
    </row>
    <row r="18" spans="1:44" s="57" customFormat="1" ht="221.25" customHeight="1" x14ac:dyDescent="0.25">
      <c r="A18" s="30"/>
      <c r="B18" s="30" t="s">
        <v>56</v>
      </c>
      <c r="C18" s="23">
        <v>3</v>
      </c>
      <c r="D18" s="28" t="s">
        <v>89</v>
      </c>
      <c r="E18" s="29" t="s">
        <v>58</v>
      </c>
      <c r="F18" s="27" t="s">
        <v>90</v>
      </c>
      <c r="G18" s="28" t="s">
        <v>91</v>
      </c>
      <c r="H18" s="32" t="s">
        <v>92</v>
      </c>
      <c r="I18" s="30" t="s">
        <v>93</v>
      </c>
      <c r="J18" s="29" t="s">
        <v>94</v>
      </c>
      <c r="K18" s="35">
        <v>2</v>
      </c>
      <c r="L18" s="35">
        <v>3</v>
      </c>
      <c r="M18" s="35">
        <v>3</v>
      </c>
      <c r="N18" s="35">
        <v>3</v>
      </c>
      <c r="O18" s="35">
        <f>SUM(K18:N18)</f>
        <v>11</v>
      </c>
      <c r="P18" s="33" t="s">
        <v>64</v>
      </c>
      <c r="Q18" s="37" t="s">
        <v>95</v>
      </c>
      <c r="R18" s="37" t="s">
        <v>96</v>
      </c>
      <c r="S18" s="26" t="s">
        <v>67</v>
      </c>
      <c r="T18" s="38" t="s">
        <v>97</v>
      </c>
      <c r="U18" s="35">
        <f>K18</f>
        <v>2</v>
      </c>
      <c r="V18" s="60">
        <v>2</v>
      </c>
      <c r="W18" s="53">
        <f>IF(V18/U18&gt;100%,100%,V18/U18)</f>
        <v>1</v>
      </c>
      <c r="X18" s="54" t="s">
        <v>98</v>
      </c>
      <c r="Y18" s="58" t="s">
        <v>99</v>
      </c>
      <c r="Z18" s="35">
        <f>L18</f>
        <v>3</v>
      </c>
      <c r="AA18" s="60">
        <v>3</v>
      </c>
      <c r="AB18" s="53">
        <f>IF(AA18/Z18&gt;100%,100%,AA18/Z18)</f>
        <v>1</v>
      </c>
      <c r="AC18" s="54" t="s">
        <v>100</v>
      </c>
      <c r="AD18" s="58" t="s">
        <v>101</v>
      </c>
      <c r="AE18" s="35">
        <f>M18</f>
        <v>3</v>
      </c>
      <c r="AF18" s="105">
        <v>3</v>
      </c>
      <c r="AG18" s="53">
        <f>IF(AF18/AE18&gt;100%,100%,AF18/AE18)</f>
        <v>1</v>
      </c>
      <c r="AH18" s="54" t="s">
        <v>102</v>
      </c>
      <c r="AI18" s="58" t="s">
        <v>103</v>
      </c>
      <c r="AJ18" s="59">
        <f>N18</f>
        <v>3</v>
      </c>
      <c r="AK18" s="56"/>
      <c r="AL18" s="53">
        <f>IF(AK18/AJ18&gt;100%,100%,AK18/AJ18)</f>
        <v>0</v>
      </c>
      <c r="AM18" s="30"/>
      <c r="AN18" s="30"/>
      <c r="AO18" s="35">
        <f>O18</f>
        <v>11</v>
      </c>
      <c r="AP18" s="35">
        <f>SUM(V18,AA18,AF18,AK18)</f>
        <v>8</v>
      </c>
      <c r="AQ18" s="53">
        <f>IF(AP18/AO18&gt;100%,100%,AP18/AO18)</f>
        <v>0.72727272727272729</v>
      </c>
      <c r="AR18" s="54" t="s">
        <v>104</v>
      </c>
    </row>
    <row r="19" spans="1:44" s="57" customFormat="1" ht="167.25" customHeight="1" x14ac:dyDescent="0.25">
      <c r="A19" s="30"/>
      <c r="B19" s="30" t="s">
        <v>56</v>
      </c>
      <c r="C19" s="23">
        <v>4</v>
      </c>
      <c r="D19" s="30" t="s">
        <v>105</v>
      </c>
      <c r="E19" s="29" t="s">
        <v>58</v>
      </c>
      <c r="F19" s="30" t="s">
        <v>106</v>
      </c>
      <c r="G19" s="28" t="s">
        <v>107</v>
      </c>
      <c r="H19" s="32" t="s">
        <v>92</v>
      </c>
      <c r="I19" s="30" t="s">
        <v>93</v>
      </c>
      <c r="J19" s="29" t="s">
        <v>108</v>
      </c>
      <c r="K19" s="35">
        <v>1</v>
      </c>
      <c r="L19" s="35">
        <v>1</v>
      </c>
      <c r="M19" s="35">
        <v>1</v>
      </c>
      <c r="N19" s="35">
        <v>1</v>
      </c>
      <c r="O19" s="35">
        <f>SUM(K19:N19)</f>
        <v>4</v>
      </c>
      <c r="P19" s="33" t="s">
        <v>64</v>
      </c>
      <c r="Q19" s="61" t="s">
        <v>109</v>
      </c>
      <c r="R19" s="30" t="s">
        <v>110</v>
      </c>
      <c r="S19" s="26" t="s">
        <v>111</v>
      </c>
      <c r="T19" s="30" t="s">
        <v>112</v>
      </c>
      <c r="U19" s="35">
        <f>K19</f>
        <v>1</v>
      </c>
      <c r="V19" s="60">
        <v>1</v>
      </c>
      <c r="W19" s="53">
        <f>IF(V19/U19&gt;100%,100%,V19/U19)</f>
        <v>1</v>
      </c>
      <c r="X19" s="54" t="s">
        <v>113</v>
      </c>
      <c r="Y19" s="58" t="s">
        <v>114</v>
      </c>
      <c r="Z19" s="35">
        <f>L19</f>
        <v>1</v>
      </c>
      <c r="AA19" s="60">
        <v>1</v>
      </c>
      <c r="AB19" s="53">
        <f>IF(AA19/Z19&gt;100%,100%,AA19/Z19)</f>
        <v>1</v>
      </c>
      <c r="AC19" s="54" t="s">
        <v>115</v>
      </c>
      <c r="AD19" s="30" t="s">
        <v>116</v>
      </c>
      <c r="AE19" s="35">
        <f>M19</f>
        <v>1</v>
      </c>
      <c r="AF19" s="105">
        <v>1</v>
      </c>
      <c r="AG19" s="53">
        <f>IF(AF19/AE19&gt;100%,100%,AF19/AE19)</f>
        <v>1</v>
      </c>
      <c r="AH19" s="54" t="s">
        <v>117</v>
      </c>
      <c r="AI19" s="30" t="s">
        <v>116</v>
      </c>
      <c r="AJ19" s="59">
        <f>N19</f>
        <v>1</v>
      </c>
      <c r="AK19" s="56"/>
      <c r="AL19" s="53">
        <f>IF(AK19/AJ19&gt;100%,100%,AK19/AJ19)</f>
        <v>0</v>
      </c>
      <c r="AM19" s="30"/>
      <c r="AN19" s="30"/>
      <c r="AO19" s="35">
        <f>O19</f>
        <v>4</v>
      </c>
      <c r="AP19" s="35">
        <f>SUM(V19,AA19,AF19,AK19)</f>
        <v>3</v>
      </c>
      <c r="AQ19" s="53">
        <f>IF(AP19/AO19&gt;100%,100%,AP19/AO19)</f>
        <v>0.75</v>
      </c>
      <c r="AR19" s="54" t="s">
        <v>118</v>
      </c>
    </row>
    <row r="20" spans="1:44" s="65" customFormat="1" ht="15.75" x14ac:dyDescent="0.25">
      <c r="A20" s="62"/>
      <c r="B20" s="62"/>
      <c r="C20" s="40"/>
      <c r="D20" s="63" t="s">
        <v>119</v>
      </c>
      <c r="E20" s="62"/>
      <c r="F20" s="62"/>
      <c r="G20" s="62"/>
      <c r="H20" s="62"/>
      <c r="I20" s="62"/>
      <c r="J20" s="62"/>
      <c r="K20" s="64"/>
      <c r="L20" s="64"/>
      <c r="M20" s="64"/>
      <c r="N20" s="64"/>
      <c r="O20" s="64"/>
      <c r="P20" s="62"/>
      <c r="Q20" s="62"/>
      <c r="R20" s="62"/>
      <c r="S20" s="62"/>
      <c r="T20" s="62"/>
      <c r="U20" s="72"/>
      <c r="V20" s="72"/>
      <c r="W20" s="82">
        <f>AVERAGE(W16:W19)*80%</f>
        <v>0.8</v>
      </c>
      <c r="X20" s="62"/>
      <c r="Y20" s="62"/>
      <c r="Z20" s="64"/>
      <c r="AA20" s="64"/>
      <c r="AB20" s="82">
        <f>AVERAGE(AB16:AB19)*80%</f>
        <v>0.8</v>
      </c>
      <c r="AC20" s="62"/>
      <c r="AD20" s="62"/>
      <c r="AE20" s="72"/>
      <c r="AF20" s="72"/>
      <c r="AG20" s="82">
        <f>AVERAGE(AG16:AG19)*80%</f>
        <v>0.8</v>
      </c>
      <c r="AH20" s="62"/>
      <c r="AI20" s="62"/>
      <c r="AJ20" s="64"/>
      <c r="AK20" s="64"/>
      <c r="AL20" s="64">
        <f>AVERAGE(AL16:AL19)*80%</f>
        <v>0</v>
      </c>
      <c r="AM20" s="62"/>
      <c r="AN20" s="62"/>
      <c r="AO20" s="72"/>
      <c r="AP20" s="72"/>
      <c r="AQ20" s="82">
        <f>AVERAGE(AQ16:AQ19)*80%</f>
        <v>0.67774025974025975</v>
      </c>
      <c r="AR20" s="62"/>
    </row>
    <row r="21" spans="1:44" s="69" customFormat="1" ht="204.75" customHeight="1" x14ac:dyDescent="0.25">
      <c r="A21" s="42">
        <v>7</v>
      </c>
      <c r="B21" s="43" t="s">
        <v>120</v>
      </c>
      <c r="C21" s="42" t="s">
        <v>121</v>
      </c>
      <c r="D21" s="43" t="s">
        <v>122</v>
      </c>
      <c r="E21" s="43" t="s">
        <v>123</v>
      </c>
      <c r="F21" s="43" t="s">
        <v>124</v>
      </c>
      <c r="G21" s="43" t="s">
        <v>125</v>
      </c>
      <c r="H21" s="66"/>
      <c r="I21" s="43" t="s">
        <v>77</v>
      </c>
      <c r="J21" s="44" t="s">
        <v>126</v>
      </c>
      <c r="K21" s="45" t="s">
        <v>127</v>
      </c>
      <c r="L21" s="45">
        <v>0.8</v>
      </c>
      <c r="M21" s="45" t="s">
        <v>127</v>
      </c>
      <c r="N21" s="45">
        <v>0.8</v>
      </c>
      <c r="O21" s="45">
        <f>AVERAGE(L21,N21)</f>
        <v>0.8</v>
      </c>
      <c r="P21" s="46" t="s">
        <v>64</v>
      </c>
      <c r="Q21" s="43" t="s">
        <v>128</v>
      </c>
      <c r="R21" s="43" t="s">
        <v>128</v>
      </c>
      <c r="S21" s="43" t="s">
        <v>129</v>
      </c>
      <c r="T21" s="47" t="s">
        <v>130</v>
      </c>
      <c r="U21" s="73" t="str">
        <f>K21</f>
        <v>No programada</v>
      </c>
      <c r="V21" s="74" t="s">
        <v>127</v>
      </c>
      <c r="W21" s="74" t="s">
        <v>127</v>
      </c>
      <c r="X21" s="66" t="s">
        <v>131</v>
      </c>
      <c r="Y21" s="74" t="s">
        <v>127</v>
      </c>
      <c r="Z21" s="68">
        <f>L21</f>
        <v>0.8</v>
      </c>
      <c r="AA21" s="85">
        <v>0.75</v>
      </c>
      <c r="AB21" s="87">
        <f>IF(AA21/Z21&gt;100%,100%,AA21/Z21)</f>
        <v>0.9375</v>
      </c>
      <c r="AC21" s="66" t="s">
        <v>132</v>
      </c>
      <c r="AD21" s="66"/>
      <c r="AE21" s="67" t="str">
        <f>M21</f>
        <v>No programada</v>
      </c>
      <c r="AF21" s="74" t="s">
        <v>127</v>
      </c>
      <c r="AG21" s="67" t="s">
        <v>127</v>
      </c>
      <c r="AH21" s="66" t="s">
        <v>127</v>
      </c>
      <c r="AI21" s="66" t="s">
        <v>127</v>
      </c>
      <c r="AJ21" s="68">
        <f>N21</f>
        <v>0.8</v>
      </c>
      <c r="AK21" s="66"/>
      <c r="AL21" s="67">
        <f>IF(AK21/AJ21&gt;100%,100%,AK21/AJ21)</f>
        <v>0</v>
      </c>
      <c r="AM21" s="66"/>
      <c r="AN21" s="66"/>
      <c r="AO21" s="67">
        <f>O21</f>
        <v>0.8</v>
      </c>
      <c r="AP21" s="86">
        <v>0.375</v>
      </c>
      <c r="AQ21" s="67">
        <f>IF(AP21/AO21&gt;100%,100%,AP21/AO21)</f>
        <v>0.46875</v>
      </c>
      <c r="AR21" s="66" t="s">
        <v>132</v>
      </c>
    </row>
    <row r="22" spans="1:44" s="69" customFormat="1" ht="105" x14ac:dyDescent="0.25">
      <c r="A22" s="48">
        <v>7</v>
      </c>
      <c r="B22" s="46" t="s">
        <v>120</v>
      </c>
      <c r="C22" s="48" t="s">
        <v>133</v>
      </c>
      <c r="D22" s="46" t="s">
        <v>134</v>
      </c>
      <c r="E22" s="46" t="s">
        <v>123</v>
      </c>
      <c r="F22" s="46" t="s">
        <v>135</v>
      </c>
      <c r="G22" s="46" t="s">
        <v>136</v>
      </c>
      <c r="H22" s="66"/>
      <c r="I22" s="46" t="s">
        <v>93</v>
      </c>
      <c r="J22" s="49" t="s">
        <v>137</v>
      </c>
      <c r="K22" s="50">
        <v>0</v>
      </c>
      <c r="L22" s="50">
        <v>0.11</v>
      </c>
      <c r="M22" s="50">
        <v>0.67</v>
      </c>
      <c r="N22" s="50">
        <v>0.22</v>
      </c>
      <c r="O22" s="50">
        <f>SUM(K22:N22)</f>
        <v>1</v>
      </c>
      <c r="P22" s="46" t="s">
        <v>64</v>
      </c>
      <c r="Q22" s="46" t="s">
        <v>138</v>
      </c>
      <c r="R22" s="46" t="s">
        <v>138</v>
      </c>
      <c r="S22" s="43" t="s">
        <v>129</v>
      </c>
      <c r="T22" s="51" t="s">
        <v>139</v>
      </c>
      <c r="U22" s="67" t="s">
        <v>127</v>
      </c>
      <c r="V22" s="74" t="s">
        <v>127</v>
      </c>
      <c r="W22" s="67" t="s">
        <v>127</v>
      </c>
      <c r="X22" s="66" t="s">
        <v>131</v>
      </c>
      <c r="Y22" s="66" t="s">
        <v>127</v>
      </c>
      <c r="Z22" s="68">
        <f>L22</f>
        <v>0.11</v>
      </c>
      <c r="AA22" s="85">
        <v>0.11</v>
      </c>
      <c r="AB22" s="67">
        <f>IF(AA22/Z22&gt;100%,100%,AA22/Z22)</f>
        <v>1</v>
      </c>
      <c r="AC22" s="66" t="s">
        <v>140</v>
      </c>
      <c r="AD22" s="66" t="s">
        <v>141</v>
      </c>
      <c r="AE22" s="87">
        <f>M22</f>
        <v>0.67</v>
      </c>
      <c r="AF22" s="87">
        <f>(5/6)*AE22</f>
        <v>0.55833333333333335</v>
      </c>
      <c r="AG22" s="87">
        <f>IF(AF22/AE22&gt;100%,100%,AF22/AE22)</f>
        <v>0.83333333333333326</v>
      </c>
      <c r="AH22" s="66" t="s">
        <v>168</v>
      </c>
      <c r="AI22" s="66" t="s">
        <v>169</v>
      </c>
      <c r="AJ22" s="68">
        <f>N22</f>
        <v>0.22</v>
      </c>
      <c r="AK22" s="66"/>
      <c r="AL22" s="67">
        <f>IF(AK22/AJ22&gt;100%,100%,AK22/AJ22)</f>
        <v>0</v>
      </c>
      <c r="AM22" s="66"/>
      <c r="AN22" s="66"/>
      <c r="AO22" s="67">
        <f>O22</f>
        <v>1</v>
      </c>
      <c r="AP22" s="67">
        <f>AA22+AF22</f>
        <v>0.66833333333333333</v>
      </c>
      <c r="AQ22" s="67">
        <f>IF(AP22/AO22&gt;100%,100%,AP22/AO22)</f>
        <v>0.66833333333333333</v>
      </c>
      <c r="AR22" s="66" t="s">
        <v>170</v>
      </c>
    </row>
    <row r="23" spans="1:44" s="69" customFormat="1" ht="105" x14ac:dyDescent="0.25">
      <c r="A23" s="48">
        <v>7</v>
      </c>
      <c r="B23" s="46" t="s">
        <v>120</v>
      </c>
      <c r="C23" s="48" t="s">
        <v>142</v>
      </c>
      <c r="D23" s="46" t="s">
        <v>143</v>
      </c>
      <c r="E23" s="46" t="s">
        <v>123</v>
      </c>
      <c r="F23" s="46" t="s">
        <v>144</v>
      </c>
      <c r="G23" s="46" t="s">
        <v>145</v>
      </c>
      <c r="H23" s="66"/>
      <c r="I23" s="46" t="s">
        <v>93</v>
      </c>
      <c r="J23" s="49" t="s">
        <v>146</v>
      </c>
      <c r="K23" s="50">
        <v>1</v>
      </c>
      <c r="L23" s="50" t="s">
        <v>127</v>
      </c>
      <c r="M23" s="50" t="s">
        <v>127</v>
      </c>
      <c r="N23" s="50">
        <v>1</v>
      </c>
      <c r="O23" s="50">
        <v>1</v>
      </c>
      <c r="P23" s="46" t="s">
        <v>64</v>
      </c>
      <c r="Q23" s="46" t="s">
        <v>147</v>
      </c>
      <c r="R23" s="46" t="s">
        <v>148</v>
      </c>
      <c r="S23" s="43" t="s">
        <v>129</v>
      </c>
      <c r="T23" s="51" t="s">
        <v>149</v>
      </c>
      <c r="U23" s="67">
        <f>K23</f>
        <v>1</v>
      </c>
      <c r="V23" s="67">
        <v>1</v>
      </c>
      <c r="W23" s="67">
        <f>IF(V23/U23&gt;100%,100%,V23/U23)</f>
        <v>1</v>
      </c>
      <c r="X23" s="66" t="s">
        <v>150</v>
      </c>
      <c r="Y23" s="66" t="s">
        <v>151</v>
      </c>
      <c r="Z23" s="68" t="str">
        <f>L23</f>
        <v>No programada</v>
      </c>
      <c r="AA23" s="66" t="s">
        <v>127</v>
      </c>
      <c r="AB23" s="66" t="s">
        <v>127</v>
      </c>
      <c r="AC23" s="66" t="s">
        <v>152</v>
      </c>
      <c r="AD23" s="66" t="s">
        <v>127</v>
      </c>
      <c r="AE23" s="67" t="str">
        <f>M23</f>
        <v>No programada</v>
      </c>
      <c r="AF23" s="74" t="s">
        <v>127</v>
      </c>
      <c r="AG23" s="67" t="s">
        <v>127</v>
      </c>
      <c r="AH23" s="66" t="s">
        <v>127</v>
      </c>
      <c r="AI23" s="66" t="s">
        <v>127</v>
      </c>
      <c r="AJ23" s="68">
        <f>N23</f>
        <v>1</v>
      </c>
      <c r="AK23" s="66"/>
      <c r="AL23" s="67">
        <f>IF(AK23/AJ23&gt;100%,100%,AK23/AJ23)</f>
        <v>0</v>
      </c>
      <c r="AM23" s="66"/>
      <c r="AN23" s="66"/>
      <c r="AO23" s="67">
        <v>1</v>
      </c>
      <c r="AP23" s="67">
        <v>0.5</v>
      </c>
      <c r="AQ23" s="67">
        <f>IF(AP23/AO23&gt;100%,100%,AP23/AO23)</f>
        <v>0.5</v>
      </c>
      <c r="AR23" s="66" t="s">
        <v>150</v>
      </c>
    </row>
    <row r="24" spans="1:44" s="10" customFormat="1" ht="15.75" x14ac:dyDescent="0.25">
      <c r="A24" s="15"/>
      <c r="B24" s="15"/>
      <c r="C24" s="15"/>
      <c r="D24" s="16" t="s">
        <v>153</v>
      </c>
      <c r="E24" s="16"/>
      <c r="F24" s="16"/>
      <c r="G24" s="16"/>
      <c r="H24" s="16"/>
      <c r="I24" s="16"/>
      <c r="J24" s="16"/>
      <c r="K24" s="17"/>
      <c r="L24" s="17"/>
      <c r="M24" s="17"/>
      <c r="N24" s="17"/>
      <c r="O24" s="17"/>
      <c r="P24" s="16"/>
      <c r="Q24" s="15"/>
      <c r="R24" s="15"/>
      <c r="S24" s="15"/>
      <c r="T24" s="15"/>
      <c r="U24" s="75"/>
      <c r="V24" s="76"/>
      <c r="W24" s="80">
        <f>AVERAGE(W21:W23)*20%</f>
        <v>0.2</v>
      </c>
      <c r="X24" s="15"/>
      <c r="Y24" s="15"/>
      <c r="Z24" s="17"/>
      <c r="AA24" s="17"/>
      <c r="AB24" s="80">
        <f>AVERAGE(AB21:AB23)*20%</f>
        <v>0.19375000000000001</v>
      </c>
      <c r="AC24" s="15"/>
      <c r="AD24" s="15"/>
      <c r="AE24" s="75"/>
      <c r="AF24" s="75"/>
      <c r="AG24" s="80">
        <f>AVERAGE(AG21:AG23)*20%</f>
        <v>0.16666666666666666</v>
      </c>
      <c r="AH24" s="15"/>
      <c r="AI24" s="15"/>
      <c r="AJ24" s="17"/>
      <c r="AK24" s="17"/>
      <c r="AL24" s="24">
        <f>AVERAGE(AL21:AL23)*20%</f>
        <v>0</v>
      </c>
      <c r="AM24" s="15"/>
      <c r="AN24" s="15"/>
      <c r="AO24" s="75"/>
      <c r="AP24" s="75"/>
      <c r="AQ24" s="80">
        <f>AVERAGE(AQ21:AQ23)*20%</f>
        <v>0.1091388888888889</v>
      </c>
      <c r="AR24" s="15"/>
    </row>
    <row r="25" spans="1:44" s="14" customFormat="1" ht="18.75" x14ac:dyDescent="0.3">
      <c r="A25" s="11"/>
      <c r="B25" s="11"/>
      <c r="C25" s="11"/>
      <c r="D25" s="12" t="s">
        <v>154</v>
      </c>
      <c r="E25" s="11"/>
      <c r="F25" s="11"/>
      <c r="G25" s="11"/>
      <c r="H25" s="11"/>
      <c r="I25" s="11"/>
      <c r="J25" s="11"/>
      <c r="K25" s="13"/>
      <c r="L25" s="13"/>
      <c r="M25" s="13"/>
      <c r="N25" s="13"/>
      <c r="O25" s="13"/>
      <c r="P25" s="11"/>
      <c r="Q25" s="11"/>
      <c r="R25" s="11"/>
      <c r="S25" s="11"/>
      <c r="T25" s="11"/>
      <c r="U25" s="77"/>
      <c r="V25" s="78"/>
      <c r="W25" s="81">
        <f>W20+W24</f>
        <v>1</v>
      </c>
      <c r="X25" s="11"/>
      <c r="Y25" s="11"/>
      <c r="Z25" s="13"/>
      <c r="AA25" s="13"/>
      <c r="AB25" s="81">
        <f>AB20+AB24</f>
        <v>0.99375000000000002</v>
      </c>
      <c r="AC25" s="11"/>
      <c r="AD25" s="11"/>
      <c r="AE25" s="77"/>
      <c r="AF25" s="77"/>
      <c r="AG25" s="81">
        <f>AG20+AG24</f>
        <v>0.96666666666666667</v>
      </c>
      <c r="AH25" s="11"/>
      <c r="AI25" s="11"/>
      <c r="AJ25" s="13"/>
      <c r="AK25" s="13"/>
      <c r="AL25" s="25">
        <f>AL20+AL24</f>
        <v>0</v>
      </c>
      <c r="AM25" s="11"/>
      <c r="AN25" s="11"/>
      <c r="AO25" s="77"/>
      <c r="AP25" s="77"/>
      <c r="AQ25" s="81">
        <f>AQ20+AQ24</f>
        <v>0.78687914862914865</v>
      </c>
      <c r="AR25" s="11"/>
    </row>
  </sheetData>
  <mergeCells count="27">
    <mergeCell ref="Q13:T14"/>
    <mergeCell ref="AO13:AR13"/>
    <mergeCell ref="AO14:AR14"/>
    <mergeCell ref="U13:Y13"/>
    <mergeCell ref="U14:Y14"/>
    <mergeCell ref="Z14:AD14"/>
    <mergeCell ref="AE14:AI14"/>
    <mergeCell ref="AJ14:AN14"/>
    <mergeCell ref="AJ13:AN13"/>
    <mergeCell ref="AE13:AI13"/>
    <mergeCell ref="Z13:AD13"/>
    <mergeCell ref="A13:B14"/>
    <mergeCell ref="A1:J1"/>
    <mergeCell ref="K1:O1"/>
    <mergeCell ref="D4:D8"/>
    <mergeCell ref="F13:P14"/>
    <mergeCell ref="A4:C8"/>
    <mergeCell ref="A2:J2"/>
    <mergeCell ref="C13:E14"/>
    <mergeCell ref="G9:J9"/>
    <mergeCell ref="E4:J4"/>
    <mergeCell ref="G5:J5"/>
    <mergeCell ref="G6:J6"/>
    <mergeCell ref="G7:J7"/>
    <mergeCell ref="G8:J8"/>
    <mergeCell ref="G10:J10"/>
    <mergeCell ref="G11:J11"/>
  </mergeCells>
  <pageMargins left="0.7" right="0.7" top="0.75" bottom="0.75" header="0.3" footer="0.3"/>
  <pageSetup paperSize="9" scale="43" orientation="portrait" r:id="rId1"/>
  <colBreaks count="1" manualBreakCount="1">
    <brk id="11"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selection activeCell="A2" sqref="A2"/>
    </sheetView>
  </sheetViews>
  <sheetFormatPr baseColWidth="10" defaultColWidth="11.42578125" defaultRowHeight="15" x14ac:dyDescent="0.25"/>
  <cols>
    <col min="1" max="1" width="6" bestFit="1" customWidth="1"/>
    <col min="2" max="2" width="27.5703125" customWidth="1"/>
    <col min="3" max="5" width="15.85546875" customWidth="1"/>
  </cols>
  <sheetData>
    <row r="1" spans="1:5" ht="45" x14ac:dyDescent="0.25">
      <c r="A1" s="21" t="s">
        <v>30</v>
      </c>
      <c r="B1" s="20" t="s">
        <v>155</v>
      </c>
      <c r="C1" s="20" t="s">
        <v>34</v>
      </c>
      <c r="D1" s="3" t="s">
        <v>38</v>
      </c>
      <c r="E1" s="18" t="s">
        <v>45</v>
      </c>
    </row>
    <row r="2" spans="1:5" x14ac:dyDescent="0.25">
      <c r="A2" s="22">
        <v>1</v>
      </c>
      <c r="B2" s="22" t="s">
        <v>56</v>
      </c>
      <c r="C2" s="22" t="s">
        <v>156</v>
      </c>
      <c r="D2" s="22" t="s">
        <v>93</v>
      </c>
      <c r="E2" s="22" t="s">
        <v>64</v>
      </c>
    </row>
    <row r="3" spans="1:5" x14ac:dyDescent="0.25">
      <c r="A3" s="22">
        <v>2</v>
      </c>
      <c r="B3" s="22" t="s">
        <v>157</v>
      </c>
      <c r="C3" s="22" t="s">
        <v>158</v>
      </c>
      <c r="D3" s="22" t="s">
        <v>62</v>
      </c>
      <c r="E3" s="22" t="s">
        <v>159</v>
      </c>
    </row>
    <row r="4" spans="1:5" x14ac:dyDescent="0.25">
      <c r="A4" s="22">
        <v>3</v>
      </c>
      <c r="B4" s="22" t="s">
        <v>160</v>
      </c>
      <c r="C4" s="22" t="s">
        <v>58</v>
      </c>
      <c r="D4" s="22" t="s">
        <v>161</v>
      </c>
      <c r="E4" s="22" t="s">
        <v>162</v>
      </c>
    </row>
    <row r="5" spans="1:5" x14ac:dyDescent="0.25">
      <c r="A5" s="22">
        <v>4</v>
      </c>
      <c r="B5" s="22" t="s">
        <v>163</v>
      </c>
      <c r="C5" s="22" t="s">
        <v>123</v>
      </c>
      <c r="D5" s="22" t="s">
        <v>77</v>
      </c>
      <c r="E5" s="22"/>
    </row>
    <row r="6" spans="1:5" x14ac:dyDescent="0.25">
      <c r="A6" s="22">
        <v>5</v>
      </c>
      <c r="B6" s="22" t="s">
        <v>164</v>
      </c>
      <c r="C6" s="22"/>
      <c r="D6" s="22"/>
      <c r="E6" s="22"/>
    </row>
    <row r="7" spans="1:5" x14ac:dyDescent="0.25">
      <c r="A7" s="22">
        <v>6</v>
      </c>
      <c r="B7" s="22" t="s">
        <v>165</v>
      </c>
      <c r="C7" s="22"/>
      <c r="D7" s="22"/>
      <c r="E7" s="22"/>
    </row>
    <row r="8" spans="1:5" x14ac:dyDescent="0.25">
      <c r="A8" s="22">
        <v>7</v>
      </c>
      <c r="B8" s="22" t="s">
        <v>120</v>
      </c>
      <c r="C8" s="22"/>
      <c r="D8" s="22"/>
      <c r="E8" s="2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2022-10-30T03:08:53Z</dcterms:modified>
  <cp:category/>
  <cp:contentStatus/>
</cp:coreProperties>
</file>