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Nivel Central/15_Planeacion y gestion sectorial/"/>
    </mc:Choice>
  </mc:AlternateContent>
  <xr:revisionPtr revIDLastSave="5" documentId="14_{60668D76-3488-4A81-9D4D-8A2D5A27EFC0}" xr6:coauthVersionLast="47" xr6:coauthVersionMax="47" xr10:uidLastSave="{B615128D-FBCB-45EF-9283-CD69EF8C75BA}"/>
  <bookViews>
    <workbookView showHorizontalScroll="0" showVerticalScroll="0" showSheetTabs="0" xWindow="-120" yWindow="-120" windowWidth="29040" windowHeight="15840" xr2:uid="{82425007-B10C-4B30-B14E-E133B79C6502}"/>
  </bookViews>
  <sheets>
    <sheet name="PLAN DE GESTION" sheetId="1" r:id="rId1"/>
    <sheet name="Hoja1" sheetId="2" state="hidden" r:id="rId2"/>
  </sheets>
  <externalReferences>
    <externalReference r:id="rId3"/>
  </externalReferences>
  <definedNames>
    <definedName name="_xlnm._FilterDatabase" localSheetId="0" hidden="1">'PLAN DE GESTION'!$A$16:$AR$27</definedName>
    <definedName name="Tipos">[1]TABLA!$G$2:$G$4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25" i="1" l="1"/>
  <c r="AF17" i="1"/>
  <c r="AP23" i="1"/>
  <c r="U21" i="1" l="1"/>
  <c r="W21" i="1" s="1"/>
  <c r="U25" i="1"/>
  <c r="W25" i="1" s="1"/>
  <c r="W26" i="1" s="1"/>
  <c r="AJ25" i="1"/>
  <c r="AL25" i="1" s="1"/>
  <c r="AO25" i="1"/>
  <c r="AQ25" i="1" s="1"/>
  <c r="O24" i="1"/>
  <c r="AO24" i="1" s="1"/>
  <c r="AQ24" i="1" s="1"/>
  <c r="AJ24" i="1"/>
  <c r="AL24" i="1" s="1"/>
  <c r="Z24" i="1"/>
  <c r="AB24" i="1" s="1"/>
  <c r="AB26" i="1" s="1"/>
  <c r="AJ23" i="1"/>
  <c r="AL23" i="1" s="1"/>
  <c r="AE23" i="1"/>
  <c r="Z23" i="1"/>
  <c r="U23" i="1"/>
  <c r="O23" i="1"/>
  <c r="AO23" i="1" s="1"/>
  <c r="AQ23" i="1" s="1"/>
  <c r="AJ21" i="1"/>
  <c r="AL21" i="1" s="1"/>
  <c r="AJ20" i="1"/>
  <c r="AL20" i="1" s="1"/>
  <c r="AJ19" i="1"/>
  <c r="AL19" i="1" s="1"/>
  <c r="AJ18" i="1"/>
  <c r="AL18" i="1" s="1"/>
  <c r="AJ17" i="1"/>
  <c r="AL17" i="1" s="1"/>
  <c r="AE21" i="1"/>
  <c r="AG21" i="1" s="1"/>
  <c r="AE20" i="1"/>
  <c r="AG20" i="1" s="1"/>
  <c r="AE19" i="1"/>
  <c r="AG19" i="1" s="1"/>
  <c r="AE17" i="1"/>
  <c r="AG17" i="1" s="1"/>
  <c r="AG22" i="1" s="1"/>
  <c r="AG27" i="1" s="1"/>
  <c r="Z17" i="1"/>
  <c r="AB17" i="1" s="1"/>
  <c r="U20" i="1"/>
  <c r="U19" i="1"/>
  <c r="U17" i="1"/>
  <c r="W17" i="1" s="1"/>
  <c r="AO19" i="1"/>
  <c r="AQ19" i="1" s="1"/>
  <c r="AO21" i="1"/>
  <c r="AQ21" i="1" s="1"/>
  <c r="AO20" i="1"/>
  <c r="AQ20" i="1" s="1"/>
  <c r="AO18" i="1"/>
  <c r="AQ18" i="1" s="1"/>
  <c r="AO17" i="1"/>
  <c r="AQ17" i="1" s="1"/>
  <c r="AB20" i="1"/>
  <c r="Z19" i="1"/>
  <c r="AB19" i="1" s="1"/>
  <c r="Z18" i="1"/>
  <c r="AB18" i="1" s="1"/>
  <c r="AL22" i="1" l="1"/>
  <c r="W22" i="1"/>
  <c r="W27" i="1" s="1"/>
  <c r="AL26" i="1"/>
  <c r="AL27" i="1" s="1"/>
  <c r="AQ26" i="1"/>
  <c r="AQ22" i="1"/>
  <c r="AQ27" i="1" s="1"/>
  <c r="AB22" i="1"/>
  <c r="AB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6" authorId="0" shapeId="0" xr:uid="{DE3D65C4-7D6E-4DE5-90BB-22459891F0EA}">
      <text>
        <r>
          <rPr>
            <b/>
            <sz val="9"/>
            <color indexed="81"/>
            <rFont val="Tahoma"/>
            <family val="2"/>
          </rPr>
          <t>El contenido de la meta debe redactarse en forma de resultado, preferiblemente así: 
Verbo rector + magnitud + resultado + complemento</t>
        </r>
      </text>
    </comment>
    <comment ref="S16" authorId="0" shapeId="0" xr:uid="{2F0E26DF-E946-4615-BFBE-2278AC8995F4}">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<sst xmlns="http://schemas.openxmlformats.org/spreadsheetml/2006/main" count="294" uniqueCount="173">
  <si>
    <r>
      <rPr>
        <b/>
        <sz val="14"/>
        <color theme="1"/>
        <rFont val="Calibri Light"/>
        <family val="2"/>
        <scheme val="major"/>
      </rPr>
      <t>FORMULACIÓN Y SEGUIMIENTO PLANES DE GESTIÓN NIVEL CENTRAL</t>
    </r>
    <r>
      <rPr>
        <b/>
        <sz val="11"/>
        <color theme="1"/>
        <rFont val="Calibri Light"/>
        <family val="2"/>
        <scheme val="major"/>
      </rPr>
      <t xml:space="preserve">
PROCESO PLANEACIÓN Y GESTIÓN SECTORIAL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</si>
  <si>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Versión: 5</t>
    </r>
    <r>
      <rPr>
        <sz val="11"/>
        <color theme="1"/>
        <rFont val="Calibri Light"/>
        <family val="2"/>
        <scheme val="major"/>
      </rPr>
      <t xml:space="preserve">
</t>
    </r>
    <r>
      <rPr>
        <b/>
        <sz val="11"/>
        <color theme="1"/>
        <rFont val="Calibri Light"/>
        <family val="2"/>
        <scheme val="major"/>
      </rPr>
      <t>Vigencia desde:</t>
    </r>
    <r>
      <rPr>
        <sz val="11"/>
        <color theme="1"/>
        <rFont val="Calibri Light"/>
        <family val="2"/>
        <scheme val="major"/>
      </rPr>
      <t xml:space="preserve"> 31 de enero de 2022
</t>
    </r>
    <r>
      <rPr>
        <b/>
        <sz val="11"/>
        <color theme="1"/>
        <rFont val="Calibri Light"/>
        <family val="2"/>
        <scheme val="major"/>
      </rPr>
      <t xml:space="preserve">Caso HOLA: </t>
    </r>
    <r>
      <rPr>
        <sz val="11"/>
        <color theme="1"/>
        <rFont val="Calibri Light"/>
        <family val="2"/>
        <scheme val="major"/>
      </rPr>
      <t>222703</t>
    </r>
  </si>
  <si>
    <t xml:space="preserve">VIGENCIA DE LA PLANEACIÓN 2022 </t>
  </si>
  <si>
    <t>DEPENDENCIAS ASOCIADAS</t>
  </si>
  <si>
    <t>Oficina Asesora de Planeación</t>
  </si>
  <si>
    <t>CONTROL DE CAMBIOS</t>
  </si>
  <si>
    <t>VERSIÓN</t>
  </si>
  <si>
    <t>FECHA</t>
  </si>
  <si>
    <t>DESCRIPCIÓN DE LA MODIFICACIÓN</t>
  </si>
  <si>
    <t>31 de enero 2022</t>
  </si>
  <si>
    <r>
      <t xml:space="preserve">Publicación del plan de gestión aprobado. Caso HOLA: </t>
    </r>
    <r>
      <rPr>
        <b/>
        <sz val="11"/>
        <color theme="1"/>
        <rFont val="Calibri Light"/>
        <family val="2"/>
        <scheme val="major"/>
      </rPr>
      <t>223220</t>
    </r>
  </si>
  <si>
    <t>11 de marzo de 2022</t>
  </si>
  <si>
    <t xml:space="preserve">Se modifica la programación trimestral de la meta transversal No. 2 Actualizar el 100% los documentos del proceso conforme al plan de trabajo definido, de acuerdo con el cronograma establecido para la vigencia. Se ajusta la programación de la meta transversal No. 3 de capacitación en el sistema de gestión, anticipando el ii trimestre al i trimestre. Se ajusta la programación de la meta No. 5 de políticas públicas, anticipando la programación trimestral. </t>
  </si>
  <si>
    <t>31 de marzo de 2022</t>
  </si>
  <si>
    <t xml:space="preserve">Se tramita caso Hola No. 238764 con el anexo del cronograma de actualización de documentos del proceso. </t>
  </si>
  <si>
    <t>29 de abril de 2022</t>
  </si>
  <si>
    <t xml:space="preserve">Para el primer trimestre de la vigencia 2022, el plan de gestión del proceso alcanzó un nivel de desempeño del 100% de acuerdo con lo programado, y del 18,67% acumulado para la vigencia. Se precisa el entregable de las metas 1 y 2 acorde con su redacción. </t>
  </si>
  <si>
    <t>27 de julio de 2022</t>
  </si>
  <si>
    <t xml:space="preserve">Para el segundo trimestre de la vigencia 2022, el plan de gestión del proceso alcanzó un nivel de desempeño del 100% de acuerdo con lo programado, y del 57,67% acumulado para la vigencia. </t>
  </si>
  <si>
    <t>11 de agosto de 2022</t>
  </si>
  <si>
    <t>Se modifica el alcance y programación de la meta No. 4, de acuerdo con los compromisos acordados con las entidades del Sector Gobierno</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</si>
  <si>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</si>
  <si>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</si>
  <si>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</si>
  <si>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</si>
  <si>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</si>
  <si>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</si>
  <si>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</si>
  <si>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</si>
  <si>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</si>
  <si>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</si>
  <si>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</si>
  <si>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</si>
  <si>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</si>
  <si>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</si>
  <si>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</si>
  <si>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</si>
  <si>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</si>
  <si>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</si>
  <si>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</si>
  <si>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</si>
  <si>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</si>
  <si>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</si>
  <si>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</si>
  <si>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</si>
  <si>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</si>
  <si>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</si>
  <si>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</si>
  <si>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</si>
  <si>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</si>
  <si>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</si>
  <si>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</si>
  <si>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</si>
  <si>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</si>
  <si>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</si>
  <si>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</si>
  <si>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</si>
  <si>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</si>
  <si>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Fomentar la gestión del conocimiento y la innovación para agilizar la comunicación con el ciudadano, la prestación de trámites y servicios, y garantizar la toma de decisiones con base en evidencia.</t>
  </si>
  <si>
    <t>Consolidar y revisar el 100% de los reportes del sector gobierno relacionados con las metas del plan estratégico sectorial, a partir de la información suministrada por los responsables.</t>
  </si>
  <si>
    <t>Gestión</t>
  </si>
  <si>
    <t>Reportes revisados</t>
  </si>
  <si>
    <t>Número de reportes del sector gobierno revisados /  Número de reportes sectoriales elaborados X 100</t>
  </si>
  <si>
    <t>Constante</t>
  </si>
  <si>
    <t>Eficacia</t>
  </si>
  <si>
    <t>Reportes trimestrales del plan estratégico sectorial</t>
  </si>
  <si>
    <t>Información de las dependencias</t>
  </si>
  <si>
    <t>Oficina Asesora de Planeación - Grupo planeación institucional y sectorial</t>
  </si>
  <si>
    <t xml:space="preserve"> Reportes publicados en la página web de la entidad</t>
  </si>
  <si>
    <t xml:space="preserve">En el primer trimestre de 2022 se realizó la revisión y consolidación del reporte trimestral de avance del Plan Estratégico Sectorial con corte a 31/12/2021, a partir de la información suministrada por parte de cada una de las áreas y entidades responsables. El reporte se encuenta publicado en la página web de la entidad. </t>
  </si>
  <si>
    <t>Reporte consolidado del Plan Estratégico Sectorial
https://www.gobiernobogota.gov.co/sites/gobiernobogota.gov.co/files/planeacion/consolidado_seguimiento_pes_-iv_trim_2021_1.xls</t>
  </si>
  <si>
    <t xml:space="preserve">En el segundo trimestre de 2022 se realizó la revisión y consolidación del reporte trimestral de avance del Plan Estratégico Sectorial con corte a 31/03/2022, a partir de la información suministrada por parte de cada una de las áreas y entidades responsables. El reporte se encuenta publicado en la página web de la entidad. </t>
  </si>
  <si>
    <t>Reporte consolidado del Plan Estratégico Sectorial
https://www.gobiernobogota.gov.co/sites/gobiernobogota.gov.co/files/planeacion/plan_estrategico_sectorial_i_trimestre.xls</t>
  </si>
  <si>
    <t xml:space="preserve">Elaborar un informe informe del nivel de implementación de MIPG en el Sector Gobierno </t>
  </si>
  <si>
    <t>informes de implementación sectorial MIPG</t>
  </si>
  <si>
    <t>Número de informes de implementación MIPG sectorial</t>
  </si>
  <si>
    <t>Suma</t>
  </si>
  <si>
    <t>Informes elaborados</t>
  </si>
  <si>
    <t>informe del nivel de implementación de MIPG en el Sector Gobierno</t>
  </si>
  <si>
    <t>Reporte FURAG e informes de implementación del MIPG</t>
  </si>
  <si>
    <t xml:space="preserve"> Informes publicados en la página web de la entidad</t>
  </si>
  <si>
    <t>No programada</t>
  </si>
  <si>
    <t>No programada para el I trimestre de 2022</t>
  </si>
  <si>
    <t xml:space="preserve">Se elaboró el informe de implementación de MIPG del sector gobierno, el cual contiene los resultados de la medición del indice de desempeño institucional para la vigencia 2021, presentados por el DAFP en mayo de 2022. Igualmente, se incluyeron las principales acciones adelantadas en lo corrido de la vigencia 2022 para continuar fortaleciendo las dimensiones de MIPG. </t>
  </si>
  <si>
    <t>Informe de implementación de MIPG en el sector gobierno 2022</t>
  </si>
  <si>
    <t>Realizar cuatro (4) reuniones de articulación del sector gobierno, para identificar buenas prácticas al interior del sector en la implementación de  políticas del MIPG.</t>
  </si>
  <si>
    <t>Reuniones articulación del sector gobierno</t>
  </si>
  <si>
    <t xml:space="preserve">Número de reuniones realizadas </t>
  </si>
  <si>
    <t>Reuniones realizadas</t>
  </si>
  <si>
    <t xml:space="preserve">Evidencias de reunión </t>
  </si>
  <si>
    <t>Evidencias de reunión</t>
  </si>
  <si>
    <t>Archivo OAP</t>
  </si>
  <si>
    <t xml:space="preserve">El día 08 de junio se realizó una reunión a la que fueron invitadas las jefes de Oficina Asesora de Planeación de DADEP e IDPAC donde se socializó la metodología a utilizar para identificar una buena práctica del Sector Gobierno y el cronograma de actividades. </t>
  </si>
  <si>
    <t>Soportes de reunión de buenas prácticas del Sector Gobierno</t>
  </si>
  <si>
    <t xml:space="preserve">Identificar una (1) buena práctica al interior del sector en la implementación de políticas del MIPG, con el fin de fortalecer el sistema de gestión de la SDG. </t>
  </si>
  <si>
    <t>Retadora (Mejora)</t>
  </si>
  <si>
    <t>Identificación e implementación de buena práctica</t>
  </si>
  <si>
    <t>Número de buenas prácticas identificadas e implementadas en el  MIPG de la SDG</t>
  </si>
  <si>
    <t>Buena  práctica identificada</t>
  </si>
  <si>
    <t>Eficiencia</t>
  </si>
  <si>
    <t>Soporte de buena práctica identificada</t>
  </si>
  <si>
    <t>Evidencias de reuniones, informes de las entidades del sector gobierno</t>
  </si>
  <si>
    <t xml:space="preserve">Con el objetivo de identificar una buena práctica al interior de la Secretaría de Gobierno, se realizó el análisis y la identificación de los mejores resultados en cada una de las políticas MIPG en la medición del FURAG. Así mismo, a partir de ese análisis se envió correo electrónico a los líderes de estas políticas para documentar las buenas prácticas en su implementación. </t>
  </si>
  <si>
    <t>Correo de solicitud de documentación de buenas prácticas.</t>
  </si>
  <si>
    <t>Publicar dos (2) informes sobre el estado de las políticas públicas que lidera el Sector Gobierno con el fin de medir la eficacia de la planeación del sector</t>
  </si>
  <si>
    <t>Estado de las Políticas Públicas del sector Gobierno</t>
  </si>
  <si>
    <t>Número de informes publicados</t>
  </si>
  <si>
    <t>2 informes publicados</t>
  </si>
  <si>
    <t>Informes publicados</t>
  </si>
  <si>
    <t>Informes de políticas públicas</t>
  </si>
  <si>
    <t>Archivo Gestión OAP 
pagina Web</t>
  </si>
  <si>
    <t>Grupo de políticas públicas - OAP -</t>
  </si>
  <si>
    <t xml:space="preserve">En el primer trimestre de 2022, se e realizó la publicación del informe del estado de las políticas públicas del sector gobierno para el segundo semestre del año 2021,  en el cual se contemplaron tanto las políticas propias de la SDG como las de las entidades adscritas al sector. </t>
  </si>
  <si>
    <t>Informe del estado de las políticas públicas del Sector Gobierno
https://www.gobiernobogota.gov.co/sites/gobiernobogota.gov.co/files/planeacion/informe_politicas_publicas_segundo_semestre_2021.pdf</t>
  </si>
  <si>
    <t>No programada para el II trimestre de 2022</t>
  </si>
  <si>
    <t>Total metas procesos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</si>
  <si>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</si>
  <si>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</si>
  <si>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</si>
  <si>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</si>
  <si>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</si>
  <si>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 / Total de criterios ambientales establecidos * 100</t>
  </si>
  <si>
    <t>Porcentaje de buenas prácticas ambientales implementadas</t>
  </si>
  <si>
    <t>Herramienta Oficina Asesora de Planeación</t>
  </si>
  <si>
    <t>Aplicación de la meta: dependencias del proceso.
Reporte de la meta: Oficina Asesora de Planeación</t>
  </si>
  <si>
    <t>Listas de chequeo al cumplimiento de criterios ambientales remitidos por la OAP</t>
  </si>
  <si>
    <t>No programa para el I trimestre de 2022</t>
  </si>
  <si>
    <t>Oficina Asesora de Planeación (calificación 88%): Participan en actividades ambientales : Charla uso eficiente de agua en el hogar y en la jornada de separación en la fuente.
En la semana ambiental participa en la actividad: Reciclacesto, circuito de movilidad, construcción de terrarios, Caminata Vichachá, torneo ambiental, conversatorio eficiencia energética, feria de residuos, tardes de cine, bicipaseo, caminata El Intruso.
Durante el semestre se colocaron 33 Caritas tristes por dejar monitores encendidos sin uso.
Lleva al día el reporte de consumo de papel con corte a junio de 2022.</t>
  </si>
  <si>
    <t>Reporte de gestión ambiental OAP</t>
  </si>
  <si>
    <t>T2</t>
  </si>
  <si>
    <t>Actualizar el 100% los documentos del proceso conforme al plan de trabajo definido.</t>
  </si>
  <si>
    <t>Actualización documental</t>
  </si>
  <si>
    <t>Número de documentos actualizados del proceso / Número de documentos programados a actualizar en el plan de trabajo *100</t>
  </si>
  <si>
    <t xml:space="preserve">Documentos con actualización en el LMD </t>
  </si>
  <si>
    <t xml:space="preserve">Casos Hola de actualización generados
Listado Maestro de Documentos 
Matiz </t>
  </si>
  <si>
    <t>MATIZ publicacion del Procedimiento formalizado en el MIPG</t>
  </si>
  <si>
    <t>Se realizó la actualización de la matriz de riegos del proceso. La nueva versión está publicada en MATIZ</t>
  </si>
  <si>
    <t>Listado maestro de documentos</t>
  </si>
  <si>
    <t xml:space="preserve">Se actualizó el procedimiento PLE-PGS-P001 Formulación, implementación y seguimiento de políticas públicas, programado en el cronograma de actualización </t>
  </si>
  <si>
    <t>Se realizó la actualización de la matriz de riegos del proceso y el el procedimiento PLE-PGS-P001 Formulación, implementación y seguimiento de políticas pública</t>
  </si>
  <si>
    <t>T3</t>
  </si>
  <si>
    <t>Participar del 100% de las capacitaciones que se realicen en gestión de riesgos, planes de mejora, y sistema de gestión institucional</t>
  </si>
  <si>
    <t>Partipación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</si>
  <si>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</si>
  <si>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</si>
  <si>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</si>
  <si>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</si>
  <si>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</si>
  <si>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 xml:space="preserve">La Oficina Asesora de Planeación organizó, presentó y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</si>
  <si>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</si>
  <si>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Total metas transversales (20%)</t>
  </si>
  <si>
    <t xml:space="preserve">Total plan de gestión </t>
  </si>
  <si>
    <t>Objetivo Estrategico</t>
  </si>
  <si>
    <t>Rutinaria</t>
  </si>
  <si>
    <t>Promover una ciudadanía activa y responsable, propiciando espacios de participación, formación y diálogo con mayor inteligencia colectiva y conciencia común, donde las nuevas ciudadanías se sientan vinculadas e identificadas con el Gobierno Distrital.</t>
  </si>
  <si>
    <t>Creciente</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</si>
  <si>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</si>
  <si>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</si>
  <si>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</si>
  <si>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</si>
  <si>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</si>
  <si>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</si>
  <si>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 xml:space="preserve">En el tercer trimestre de 2022 se realizó la revisión y consolidación del reporte trimestral de avance del Plan Estratégico Sectorial con corte a 30/06/2022, a partir de la información suministrada por parte de cada una de las áreas y entidades responsables. El reporte se encuenta publicado en la página web de la entidad. </t>
  </si>
  <si>
    <t>Reporte consolidado del Plan Estratégico Sectorial
https://www.gobiernobogota.gov.co/sites/gobiernobogota.gov.co/files/documentos/tabla_archivos/plan_estrategico_institucional_ii_trimestre.xls</t>
  </si>
  <si>
    <t xml:space="preserve">El día 08 de agosto se realizó una reunión en la que participó el DADEP, el IDPAC y la Oficina Asesora de Planeación de la SDG, donde se presentaron los resultados del ejercicio de identificación de las buenas prácticas del Sector Gobierno. </t>
  </si>
  <si>
    <t>Soportes de la reunión de articulación del sector para la identificación de buenas prácticas</t>
  </si>
  <si>
    <t xml:space="preserve">Como resultado del ejercicio de identificación de buenas prácticas, y de acuerdo con las postulaciones realizadas por las entidades del Sector. De acuerdo con la evaluación realizada, se estableció que la práctica más factible para su implementación en la vigencia 2022 es la de  actualización del esquema de publicación de información, a partir de la propuesta presentada por el IDPAC la cual obtuvo la mejor calificación. </t>
  </si>
  <si>
    <t>Soporte de buena práctica identificada (evaluación)</t>
  </si>
  <si>
    <t>Informe del estado de las políticas públicas del Sector Gobierno - primer semestre año 2022 
https://www.gobiernobogota.gov.co/sites/gobiernobogota.gov.co/files/planeacion/informe_semestral_politicas_publicas_i_semestre_2022.pdf</t>
  </si>
  <si>
    <t xml:space="preserve">En el tercer trimestre, se realizó la publicación del informe semestral de políticas públicas del Sector Gobierno de la misma manera se presentó en el Comité Directivo virtual </t>
  </si>
  <si>
    <t>Meta cumplida en el II trimestre de 2022</t>
  </si>
  <si>
    <t>27 de octubre de 2022</t>
  </si>
  <si>
    <t xml:space="preserve">Para el tercer trimestre de la vigencia 2022, el plan de gestión del proceso alcanzó un nivel de desempeño del 100% de acuerdo con lo programado, y del 77,67% acumulado para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</si>
</sst>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b/>
      <sz val="14"/>
      <color theme="1"/>
      <name val="Calibri Light"/>
      <family val="2"/>
      <scheme val="major"/>
    </font>
    <font>
      <b/>
      <sz val="12"/>
      <color rgb="FF0070C0"/>
      <name val="Calibri Light"/>
      <family val="2"/>
      <scheme val="major"/>
    </font>
    <font>
      <sz val="9"/>
      <color rgb="FF323130"/>
      <name val="Segoe UI"/>
      <family val="2"/>
    </font>
    <font>
      <b/>
      <sz val="9"/>
      <color indexed="81"/>
      <name val="Tahoma"/>
      <family val="2"/>
    </font>
    <font>
      <sz val="10"/>
      <name val="Arial"/>
      <family val="2"/>
    </font>
    <font>
      <sz val="11"/>
      <name val="Calibri Light"/>
      <family val="2"/>
      <scheme val="major"/>
    </font>
    <font>
      <u/>
      <sz val="11"/>
      <color theme="10"/>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9" fontId="3" fillId="0" borderId="0" applyFont="0" applyFill="0" applyBorder="0" applyAlignment="0" applyProtection="0"/>
    <xf numFmtId="0" fontId="11" fillId="0" borderId="0"/>
    <xf numFmtId="0" fontId="13" fillId="0" borderId="0" applyNumberFormat="0" applyFill="0" applyBorder="0" applyAlignment="0" applyProtection="0"/>
  </cellStyleXfs>
  <cellXfs count="124">
    <xf numFmtId="0" fontId="0" fillId="0" borderId="0" xfId="0"/>
    <xf numFmtId="0" fontId="1" fillId="0" borderId="0" xfId="0" applyFont="1" applyAlignment="1">
      <alignment wrapText="1"/>
    </xf>
    <xf numFmtId="0" fontId="2" fillId="3" borderId="1" xfId="0" applyFont="1" applyFill="1" applyBorder="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0" borderId="0" xfId="0" applyFont="1" applyAlignment="1">
      <alignment vertical="center" wrapText="1"/>
    </xf>
    <xf numFmtId="0" fontId="4" fillId="0" borderId="1" xfId="0" applyFont="1" applyBorder="1" applyAlignment="1">
      <alignment horizontal="left" vertical="top" wrapText="1"/>
    </xf>
    <xf numFmtId="0" fontId="5" fillId="0" borderId="0" xfId="0" applyFont="1" applyAlignment="1">
      <alignment wrapText="1"/>
    </xf>
    <xf numFmtId="0" fontId="5" fillId="3" borderId="1" xfId="0" applyFont="1" applyFill="1" applyBorder="1" applyAlignment="1">
      <alignment wrapText="1"/>
    </xf>
    <xf numFmtId="0" fontId="8" fillId="3" borderId="1" xfId="0" applyFont="1" applyFill="1" applyBorder="1" applyAlignment="1">
      <alignment wrapText="1"/>
    </xf>
    <xf numFmtId="9" fontId="8" fillId="3" borderId="1" xfId="0" applyNumberFormat="1" applyFont="1" applyFill="1" applyBorder="1" applyAlignment="1">
      <alignment wrapText="1"/>
    </xf>
    <xf numFmtId="0" fontId="6" fillId="3" borderId="1" xfId="0" applyFont="1" applyFill="1" applyBorder="1"/>
    <xf numFmtId="9" fontId="6" fillId="3" borderId="1" xfId="1" applyFont="1" applyFill="1" applyBorder="1" applyAlignment="1">
      <alignment wrapText="1"/>
    </xf>
    <xf numFmtId="0" fontId="2" fillId="2" borderId="1" xfId="0" applyFont="1" applyFill="1" applyBorder="1" applyAlignment="1">
      <alignment horizontal="center" vertical="center" wrapText="1"/>
    </xf>
    <xf numFmtId="0" fontId="9" fillId="0" borderId="0" xfId="0" applyFont="1"/>
    <xf numFmtId="0" fontId="0" fillId="3" borderId="1" xfId="0" applyFill="1" applyBorder="1" applyAlignment="1">
      <alignment horizontal="center" vertical="center" wrapText="1"/>
    </xf>
    <xf numFmtId="0" fontId="0" fillId="3" borderId="1" xfId="0" applyFill="1" applyBorder="1"/>
    <xf numFmtId="0" fontId="0" fillId="0" borderId="1" xfId="0" applyBorder="1"/>
    <xf numFmtId="0" fontId="1" fillId="0" borderId="1" xfId="0" applyFont="1" applyBorder="1" applyAlignment="1">
      <alignment horizontal="center" vertical="center" wrapText="1"/>
    </xf>
    <xf numFmtId="0" fontId="6" fillId="3" borderId="1" xfId="0" applyFont="1" applyFill="1" applyBorder="1" applyAlignment="1">
      <alignment wrapText="1"/>
    </xf>
    <xf numFmtId="0" fontId="1" fillId="0" borderId="0" xfId="0" applyFont="1" applyAlignment="1">
      <alignment vertical="top" wrapText="1"/>
    </xf>
    <xf numFmtId="9" fontId="6" fillId="3" borderId="1" xfId="1" applyFont="1" applyFill="1" applyBorder="1" applyAlignment="1">
      <alignment vertical="top" wrapText="1"/>
    </xf>
    <xf numFmtId="9" fontId="8" fillId="3" borderId="1" xfId="0" applyNumberFormat="1" applyFont="1" applyFill="1" applyBorder="1" applyAlignment="1">
      <alignment vertical="top" wrapText="1"/>
    </xf>
    <xf numFmtId="0" fontId="2" fillId="3" borderId="1" xfId="0" applyFont="1" applyFill="1" applyBorder="1" applyAlignment="1">
      <alignment horizontal="center" wrapText="1"/>
    </xf>
    <xf numFmtId="0" fontId="12" fillId="0" borderId="13" xfId="0" applyFont="1" applyBorder="1" applyAlignment="1" applyProtection="1">
      <alignment horizontal="center" vertical="center" wrapText="1"/>
      <protection hidden="1"/>
    </xf>
    <xf numFmtId="0" fontId="12" fillId="0" borderId="1" xfId="0" applyFont="1" applyBorder="1" applyAlignment="1" applyProtection="1">
      <alignment horizontal="justify" vertical="center" wrapText="1"/>
      <protection hidden="1"/>
    </xf>
    <xf numFmtId="0" fontId="12" fillId="0" borderId="1" xfId="0" applyFont="1" applyBorder="1" applyAlignment="1">
      <alignment horizontal="left" vertical="top" wrapText="1"/>
    </xf>
    <xf numFmtId="0" fontId="12" fillId="0" borderId="1" xfId="0" applyFont="1" applyBorder="1" applyAlignment="1" applyProtection="1">
      <alignment horizontal="justify" vertical="top" wrapText="1"/>
      <protection hidden="1"/>
    </xf>
    <xf numFmtId="9" fontId="12" fillId="0" borderId="1" xfId="1" applyFont="1" applyBorder="1" applyAlignment="1" applyProtection="1">
      <alignment horizontal="center" vertical="top" wrapText="1"/>
      <protection hidden="1"/>
    </xf>
    <xf numFmtId="9" fontId="12" fillId="0" borderId="1" xfId="0" applyNumberFormat="1" applyFont="1" applyBorder="1" applyAlignment="1">
      <alignment horizontal="left" vertical="top" wrapText="1"/>
    </xf>
    <xf numFmtId="9" fontId="12" fillId="0" borderId="1" xfId="1" applyFont="1" applyBorder="1" applyAlignment="1">
      <alignment horizontal="right" vertical="top" wrapText="1"/>
    </xf>
    <xf numFmtId="1" fontId="12" fillId="0" borderId="1" xfId="0" applyNumberFormat="1" applyFont="1" applyBorder="1" applyAlignment="1">
      <alignment horizontal="right" vertical="top" wrapText="1"/>
    </xf>
    <xf numFmtId="0" fontId="12" fillId="0" borderId="1" xfId="0" applyFont="1" applyBorder="1" applyAlignment="1">
      <alignment horizontal="right" vertical="top" wrapText="1"/>
    </xf>
    <xf numFmtId="9" fontId="12" fillId="0" borderId="1" xfId="1" applyFont="1" applyBorder="1" applyAlignment="1">
      <alignment horizontal="center" vertical="top" wrapText="1"/>
    </xf>
    <xf numFmtId="0" fontId="12" fillId="0" borderId="0" xfId="0" applyFont="1" applyAlignment="1">
      <alignment horizontal="left" vertical="top" wrapText="1"/>
    </xf>
    <xf numFmtId="0" fontId="12" fillId="0" borderId="1" xfId="0" applyFont="1" applyBorder="1" applyAlignment="1" applyProtection="1">
      <alignment horizontal="center" vertical="top" wrapText="1"/>
      <protection hidden="1"/>
    </xf>
    <xf numFmtId="0" fontId="12" fillId="0" borderId="1" xfId="0" applyFont="1" applyBorder="1" applyAlignment="1" applyProtection="1">
      <alignment horizontal="left" vertical="top" wrapText="1"/>
      <protection hidden="1"/>
    </xf>
    <xf numFmtId="1" fontId="12" fillId="0" borderId="1" xfId="0" applyNumberFormat="1" applyFont="1" applyBorder="1" applyAlignment="1">
      <alignment horizontal="left" vertical="top" wrapText="1"/>
    </xf>
    <xf numFmtId="164" fontId="12" fillId="0" borderId="1" xfId="0" applyNumberFormat="1" applyFont="1" applyBorder="1" applyAlignment="1">
      <alignment horizontal="left" vertical="top" wrapText="1"/>
    </xf>
    <xf numFmtId="164" fontId="12" fillId="0" borderId="1" xfId="1" applyNumberFormat="1" applyFont="1" applyBorder="1" applyAlignment="1">
      <alignment horizontal="left" vertical="top" wrapText="1"/>
    </xf>
    <xf numFmtId="9" fontId="12" fillId="0" borderId="1" xfId="0" applyNumberFormat="1" applyFont="1" applyBorder="1" applyAlignment="1" applyProtection="1">
      <alignment horizontal="left" vertical="top" wrapText="1"/>
      <protection hidden="1"/>
    </xf>
    <xf numFmtId="0" fontId="2" fillId="0" borderId="0" xfId="0" applyFont="1" applyAlignment="1">
      <alignment vertical="center" wrapText="1"/>
    </xf>
    <xf numFmtId="0" fontId="4" fillId="0" borderId="14" xfId="0" applyFont="1" applyBorder="1" applyAlignment="1" applyProtection="1">
      <alignment horizontal="center" vertical="center" wrapText="1"/>
      <protection hidden="1"/>
    </xf>
    <xf numFmtId="0" fontId="4" fillId="0" borderId="14" xfId="0" applyFont="1" applyBorder="1" applyAlignment="1" applyProtection="1">
      <alignment horizontal="left" vertical="center" wrapText="1"/>
      <protection hidden="1"/>
    </xf>
    <xf numFmtId="0" fontId="4" fillId="9" borderId="14" xfId="0" applyFont="1" applyFill="1" applyBorder="1" applyAlignment="1" applyProtection="1">
      <alignment horizontal="left" vertical="center" wrapText="1"/>
      <protection hidden="1"/>
    </xf>
    <xf numFmtId="9" fontId="4" fillId="9" borderId="1" xfId="0" applyNumberFormat="1" applyFont="1" applyFill="1" applyBorder="1" applyAlignment="1" applyProtection="1">
      <alignment horizontal="center" vertical="center" wrapText="1"/>
      <protection hidden="1"/>
    </xf>
    <xf numFmtId="0" fontId="4" fillId="0" borderId="1" xfId="0" applyFont="1" applyBorder="1" applyAlignment="1" applyProtection="1">
      <alignment horizontal="left" vertical="center" wrapText="1"/>
      <protection hidden="1"/>
    </xf>
    <xf numFmtId="0" fontId="4" fillId="0" borderId="12" xfId="0" applyFont="1" applyBorder="1" applyAlignment="1" applyProtection="1">
      <alignment horizontal="left" vertical="center" wrapText="1"/>
      <protection hidden="1"/>
    </xf>
    <xf numFmtId="9" fontId="4" fillId="0" borderId="1" xfId="1" applyFont="1" applyBorder="1" applyAlignment="1">
      <alignment horizontal="center" vertical="top" wrapText="1"/>
    </xf>
    <xf numFmtId="9" fontId="4" fillId="0" borderId="1" xfId="1" applyFont="1" applyBorder="1" applyAlignment="1">
      <alignment horizontal="right" vertical="top" wrapText="1"/>
    </xf>
    <xf numFmtId="0" fontId="4" fillId="0" borderId="0" xfId="0" applyFont="1" applyAlignment="1">
      <alignment wrapText="1"/>
    </xf>
    <xf numFmtId="0" fontId="4" fillId="0" borderId="1" xfId="0" applyFont="1" applyBorder="1" applyAlignment="1" applyProtection="1">
      <alignment horizontal="center" vertical="center" wrapText="1"/>
      <protection hidden="1"/>
    </xf>
    <xf numFmtId="0" fontId="4" fillId="9" borderId="1" xfId="0" applyFont="1" applyFill="1" applyBorder="1" applyAlignment="1" applyProtection="1">
      <alignment horizontal="left" vertical="center" wrapText="1"/>
      <protection hidden="1"/>
    </xf>
    <xf numFmtId="9" fontId="4" fillId="9" borderId="1" xfId="1" applyFont="1" applyFill="1" applyBorder="1" applyAlignment="1" applyProtection="1">
      <alignment horizontal="center" vertical="center" wrapText="1"/>
      <protection hidden="1"/>
    </xf>
    <xf numFmtId="0" fontId="4" fillId="0" borderId="2" xfId="0" applyFont="1" applyBorder="1" applyAlignment="1" applyProtection="1">
      <alignment horizontal="left" vertical="center" wrapText="1"/>
      <protection hidden="1"/>
    </xf>
    <xf numFmtId="0" fontId="5" fillId="2" borderId="1" xfId="0" applyFont="1" applyFill="1" applyBorder="1" applyAlignment="1">
      <alignment wrapText="1"/>
    </xf>
    <xf numFmtId="0" fontId="6" fillId="2" borderId="1" xfId="0" applyFont="1" applyFill="1" applyBorder="1" applyAlignment="1">
      <alignment wrapText="1"/>
    </xf>
    <xf numFmtId="9" fontId="5" fillId="2" borderId="1" xfId="1" applyFont="1" applyFill="1" applyBorder="1" applyAlignment="1">
      <alignment vertical="top" wrapText="1"/>
    </xf>
    <xf numFmtId="9" fontId="5" fillId="2" borderId="1" xfId="1" applyFont="1" applyFill="1" applyBorder="1" applyAlignment="1">
      <alignment wrapText="1"/>
    </xf>
    <xf numFmtId="9" fontId="6" fillId="2" borderId="1" xfId="0" applyNumberFormat="1" applyFont="1" applyFill="1" applyBorder="1" applyAlignment="1">
      <alignment wrapText="1"/>
    </xf>
    <xf numFmtId="1" fontId="12" fillId="9" borderId="1" xfId="0" applyNumberFormat="1" applyFont="1" applyFill="1" applyBorder="1" applyAlignment="1">
      <alignment horizontal="left" vertical="top" wrapText="1"/>
    </xf>
    <xf numFmtId="1" fontId="12" fillId="9" borderId="1" xfId="1" applyNumberFormat="1" applyFont="1" applyFill="1" applyBorder="1" applyAlignment="1">
      <alignment horizontal="left" vertical="top" wrapText="1"/>
    </xf>
    <xf numFmtId="1" fontId="12" fillId="9" borderId="1" xfId="0" applyNumberFormat="1" applyFont="1" applyFill="1" applyBorder="1" applyAlignment="1">
      <alignment horizontal="right" vertical="top" wrapText="1"/>
    </xf>
    <xf numFmtId="0" fontId="12" fillId="9" borderId="1" xfId="0" applyFont="1" applyFill="1" applyBorder="1" applyAlignment="1">
      <alignment horizontal="right" vertical="top" wrapText="1"/>
    </xf>
    <xf numFmtId="9" fontId="12" fillId="9" borderId="1" xfId="1" applyFont="1" applyFill="1" applyBorder="1" applyAlignment="1">
      <alignment horizontal="center" vertical="top" wrapText="1"/>
    </xf>
    <xf numFmtId="0" fontId="12" fillId="9" borderId="1" xfId="0" applyFont="1" applyFill="1" applyBorder="1" applyAlignment="1">
      <alignment horizontal="left" vertical="top"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12" fillId="0" borderId="1" xfId="0" applyFont="1" applyBorder="1" applyAlignment="1">
      <alignment horizontal="justify" vertical="top" wrapText="1"/>
    </xf>
    <xf numFmtId="10" fontId="6" fillId="3" borderId="1" xfId="1" applyNumberFormat="1" applyFont="1" applyFill="1" applyBorder="1" applyAlignment="1">
      <alignment horizontal="center" wrapText="1"/>
    </xf>
    <xf numFmtId="9" fontId="4" fillId="0" borderId="1" xfId="1" applyFont="1" applyBorder="1" applyAlignment="1">
      <alignment horizontal="justify" vertical="top" wrapText="1"/>
    </xf>
    <xf numFmtId="0" fontId="4" fillId="0" borderId="1" xfId="0" applyFont="1" applyBorder="1" applyAlignment="1">
      <alignment horizontal="justify" vertical="top" wrapText="1"/>
    </xf>
    <xf numFmtId="0" fontId="1" fillId="0" borderId="0" xfId="0" applyFont="1" applyAlignment="1">
      <alignment horizontal="center" wrapText="1"/>
    </xf>
    <xf numFmtId="0" fontId="1" fillId="0" borderId="0" xfId="0" applyFont="1" applyAlignment="1">
      <alignment horizontal="center" vertical="center" wrapText="1"/>
    </xf>
    <xf numFmtId="1" fontId="12" fillId="0" borderId="1" xfId="0" applyNumberFormat="1" applyFont="1" applyBorder="1" applyAlignment="1">
      <alignment horizontal="center" vertical="top" wrapText="1"/>
    </xf>
    <xf numFmtId="0" fontId="12" fillId="0" borderId="1" xfId="0" applyFont="1" applyBorder="1" applyAlignment="1">
      <alignment horizontal="center" vertical="top" wrapText="1"/>
    </xf>
    <xf numFmtId="1" fontId="12" fillId="9" borderId="1" xfId="0" applyNumberFormat="1" applyFont="1" applyFill="1" applyBorder="1" applyAlignment="1">
      <alignment horizontal="center" vertical="top" wrapText="1"/>
    </xf>
    <xf numFmtId="0" fontId="12" fillId="9" borderId="1" xfId="0" applyFont="1" applyFill="1" applyBorder="1" applyAlignment="1">
      <alignment horizontal="center" vertical="top" wrapText="1"/>
    </xf>
    <xf numFmtId="9" fontId="6" fillId="3" borderId="1" xfId="1" applyFont="1" applyFill="1" applyBorder="1" applyAlignment="1">
      <alignment horizontal="center" wrapText="1"/>
    </xf>
    <xf numFmtId="9" fontId="8" fillId="3" borderId="1" xfId="0" applyNumberFormat="1" applyFont="1" applyFill="1" applyBorder="1" applyAlignment="1">
      <alignment horizontal="center" wrapText="1"/>
    </xf>
    <xf numFmtId="9" fontId="5" fillId="2" borderId="1" xfId="1" applyFont="1" applyFill="1" applyBorder="1" applyAlignment="1">
      <alignment horizontal="center" wrapText="1"/>
    </xf>
    <xf numFmtId="10" fontId="6" fillId="2" borderId="1" xfId="0" applyNumberFormat="1" applyFont="1" applyFill="1" applyBorder="1" applyAlignment="1">
      <alignment horizontal="center" wrapText="1"/>
    </xf>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6" fillId="3" borderId="1" xfId="0" applyFont="1" applyFill="1" applyBorder="1" applyAlignment="1">
      <alignment horizontal="center" wrapText="1"/>
    </xf>
    <xf numFmtId="9" fontId="6" fillId="2" borderId="1" xfId="0" applyNumberFormat="1" applyFont="1" applyFill="1" applyBorder="1" applyAlignment="1">
      <alignment horizontal="center" wrapText="1"/>
    </xf>
    <xf numFmtId="9" fontId="12" fillId="0" borderId="2" xfId="1" applyFont="1" applyBorder="1" applyAlignment="1">
      <alignment horizontal="center" vertical="top" wrapText="1"/>
    </xf>
    <xf numFmtId="165" fontId="6" fillId="3" borderId="1" xfId="1" applyNumberFormat="1" applyFont="1" applyFill="1" applyBorder="1" applyAlignment="1">
      <alignment horizontal="center" wrapText="1"/>
    </xf>
    <xf numFmtId="164" fontId="12" fillId="0" borderId="1" xfId="0" applyNumberFormat="1" applyFont="1" applyBorder="1" applyAlignment="1">
      <alignment horizontal="center" vertical="top" wrapText="1"/>
    </xf>
    <xf numFmtId="9" fontId="4" fillId="0" borderId="1" xfId="0" applyNumberFormat="1" applyFont="1" applyBorder="1" applyAlignment="1">
      <alignment horizontal="left" vertical="top" wrapText="1"/>
    </xf>
    <xf numFmtId="9" fontId="4" fillId="0" borderId="1" xfId="0" applyNumberFormat="1" applyFont="1" applyBorder="1" applyAlignment="1">
      <alignment horizontal="center" vertical="top" wrapText="1"/>
    </xf>
    <xf numFmtId="165" fontId="6" fillId="2" borderId="1" xfId="0" applyNumberFormat="1" applyFont="1" applyFill="1" applyBorder="1" applyAlignment="1">
      <alignment horizontal="center" wrapText="1"/>
    </xf>
    <xf numFmtId="0" fontId="2" fillId="3"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2" fillId="2"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7"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 xfId="0" applyFont="1" applyBorder="1" applyAlignment="1">
      <alignment horizontal="justify" vertical="center" wrapText="1"/>
    </xf>
    <xf numFmtId="0" fontId="2" fillId="8" borderId="2"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cellXfs>
  <cellStyles count="4">
    <cellStyle name="Hyperlink" xfId="3" xr:uid="{00000000-000B-0000-0000-000008000000}"/>
    <cellStyle name="Normal" xfId="0" builtinId="0"/>
    <cellStyle name="Normal 2" xfId="2" xr:uid="{1DD588C5-645B-466E-8F2B-05C0F9A9B7A7}"/>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0</xdr:row>
      <xdr:rowOff>87086</xdr:rowOff>
    </xdr:from>
    <xdr:to>
      <xdr:col>2</xdr:col>
      <xdr:colOff>258164</xdr:colOff>
      <xdr:row>0</xdr:row>
      <xdr:rowOff>810986</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87086"/>
          <a:ext cx="2272022"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biernobogota.gov.co/sites/gobiernobogota.gov.co/files/planeacion/informe_semestral_politicas_publicas_i_semestre_2022.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R27"/>
  <sheetViews>
    <sheetView tabSelected="1" zoomScale="85" zoomScaleNormal="85" workbookViewId="0">
      <selection activeCell="A2" sqref="A2:J2"/>
    </sheetView>
  </sheetViews>
  <sheetFormatPr baseColWidth="10" defaultColWidth="10.85546875" defaultRowHeight="15" x14ac:dyDescent="0.25"/>
  <cols>
    <col min="1" max="1" width="7" style="1" customWidth="1"/>
    <col min="2" max="2" width="25.5703125" style="1" customWidth="1"/>
    <col min="3" max="3" width="8" style="1" customWidth="1"/>
    <col min="4" max="4" width="44.28515625" style="1" bestFit="1" customWidth="1"/>
    <col min="5" max="5" width="10.85546875" style="1" customWidth="1"/>
    <col min="6" max="6" width="16.7109375" style="1" customWidth="1"/>
    <col min="7" max="7" width="23.5703125" style="1" customWidth="1"/>
    <col min="8" max="8" width="12.42578125" style="1" bestFit="1" customWidth="1"/>
    <col min="9" max="9" width="18.42578125" style="1" customWidth="1"/>
    <col min="10" max="10" width="15.85546875" style="1" customWidth="1"/>
    <col min="11" max="14" width="7.28515625" style="24" customWidth="1"/>
    <col min="15" max="15" width="20.85546875" style="1" customWidth="1"/>
    <col min="16" max="18" width="17.85546875" style="1" customWidth="1"/>
    <col min="19" max="19" width="22.85546875" style="1" customWidth="1"/>
    <col min="20" max="20" width="17.85546875" style="1" customWidth="1"/>
    <col min="21" max="21" width="19.85546875" style="76" customWidth="1"/>
    <col min="22" max="23" width="16.5703125" style="76" customWidth="1"/>
    <col min="24" max="24" width="38.85546875" style="1" customWidth="1"/>
    <col min="25" max="25" width="30" style="1" customWidth="1"/>
    <col min="26" max="28" width="16.5703125" style="76" customWidth="1"/>
    <col min="29" max="29" width="39.28515625" style="1" customWidth="1"/>
    <col min="30" max="30" width="35" style="1" customWidth="1"/>
    <col min="31" max="31" width="21.28515625" style="1" customWidth="1"/>
    <col min="32" max="33" width="16.5703125" style="1" customWidth="1"/>
    <col min="34" max="34" width="40.42578125" style="1" customWidth="1"/>
    <col min="35" max="35" width="21.42578125" style="1" customWidth="1"/>
    <col min="36" max="36" width="18.85546875" style="1" hidden="1" customWidth="1"/>
    <col min="37" max="38" width="16.5703125" style="1" hidden="1" customWidth="1"/>
    <col min="39" max="39" width="29.28515625" style="1" hidden="1" customWidth="1"/>
    <col min="40" max="40" width="21" style="1" hidden="1" customWidth="1"/>
    <col min="41" max="41" width="19.5703125" style="76" customWidth="1"/>
    <col min="42" max="42" width="16.5703125" style="76" customWidth="1"/>
    <col min="43" max="43" width="21.5703125" style="76" customWidth="1"/>
    <col min="44" max="44" width="40.7109375" style="1" customWidth="1"/>
    <col min="45" max="16384" width="10.85546875" style="1"/>
  </cols>
  <sheetData>
    <row r="1" spans="1:44" ht="70.5" customHeight="1" x14ac:dyDescent="0.25">
      <c r="A1" s="103" t="s">
        <v>0</v>
      </c>
      <c r="B1" s="104"/>
      <c r="C1" s="104"/>
      <c r="D1" s="104"/>
      <c r="E1" s="104"/>
      <c r="F1" s="104"/>
      <c r="G1" s="104"/>
      <c r="H1" s="104"/>
      <c r="I1" s="104"/>
      <c r="J1" s="104"/>
      <c r="K1" s="105" t="s">
        <v>1</v>
      </c>
      <c r="L1" s="105"/>
      <c r="M1" s="105"/>
      <c r="N1" s="105"/>
      <c r="O1" s="105"/>
    </row>
    <row r="2" spans="1:44" s="9" customFormat="1" ht="23.45" customHeight="1" x14ac:dyDescent="0.25">
      <c r="A2" s="113" t="s">
        <v>2</v>
      </c>
      <c r="B2" s="114"/>
      <c r="C2" s="114"/>
      <c r="D2" s="114"/>
      <c r="E2" s="114"/>
      <c r="F2" s="114"/>
      <c r="G2" s="114"/>
      <c r="H2" s="114"/>
      <c r="I2" s="114"/>
      <c r="J2" s="114"/>
      <c r="K2" s="45"/>
      <c r="L2" s="45"/>
      <c r="M2" s="45"/>
      <c r="N2" s="45"/>
      <c r="O2" s="45"/>
      <c r="U2" s="77"/>
      <c r="V2" s="77"/>
      <c r="W2" s="77"/>
      <c r="Z2" s="77"/>
      <c r="AA2" s="77"/>
      <c r="AB2" s="77"/>
      <c r="AO2" s="77"/>
      <c r="AP2" s="77"/>
      <c r="AQ2" s="77"/>
    </row>
    <row r="3" spans="1:44" x14ac:dyDescent="0.25">
      <c r="D3" s="18"/>
    </row>
    <row r="4" spans="1:44" ht="29.1" customHeight="1" x14ac:dyDescent="0.25">
      <c r="A4" s="96" t="s">
        <v>3</v>
      </c>
      <c r="B4" s="97"/>
      <c r="C4" s="98"/>
      <c r="D4" s="106" t="s">
        <v>4</v>
      </c>
      <c r="E4" s="102" t="s">
        <v>5</v>
      </c>
      <c r="F4" s="102"/>
      <c r="G4" s="102"/>
      <c r="H4" s="102"/>
      <c r="I4" s="102"/>
      <c r="J4" s="102"/>
    </row>
    <row r="5" spans="1:44" x14ac:dyDescent="0.25">
      <c r="A5" s="110"/>
      <c r="B5" s="111"/>
      <c r="C5" s="112"/>
      <c r="D5" s="107"/>
      <c r="E5" s="2" t="s">
        <v>6</v>
      </c>
      <c r="F5" s="27" t="s">
        <v>7</v>
      </c>
      <c r="G5" s="120" t="s">
        <v>8</v>
      </c>
      <c r="H5" s="120"/>
      <c r="I5" s="120"/>
      <c r="J5" s="120"/>
    </row>
    <row r="6" spans="1:44" x14ac:dyDescent="0.25">
      <c r="A6" s="110"/>
      <c r="B6" s="111"/>
      <c r="C6" s="112"/>
      <c r="D6" s="107"/>
      <c r="E6" s="22">
        <v>1</v>
      </c>
      <c r="F6" s="22" t="s">
        <v>9</v>
      </c>
      <c r="G6" s="115" t="s">
        <v>10</v>
      </c>
      <c r="H6" s="115"/>
      <c r="I6" s="115"/>
      <c r="J6" s="115"/>
    </row>
    <row r="7" spans="1:44" ht="105.75" customHeight="1" x14ac:dyDescent="0.25">
      <c r="A7" s="110"/>
      <c r="B7" s="111"/>
      <c r="C7" s="112"/>
      <c r="D7" s="107"/>
      <c r="E7" s="22">
        <v>2</v>
      </c>
      <c r="F7" s="22" t="s">
        <v>11</v>
      </c>
      <c r="G7" s="115" t="s">
        <v>12</v>
      </c>
      <c r="H7" s="115"/>
      <c r="I7" s="115"/>
      <c r="J7" s="115"/>
    </row>
    <row r="8" spans="1:44" ht="30" x14ac:dyDescent="0.25">
      <c r="A8" s="99"/>
      <c r="B8" s="100"/>
      <c r="C8" s="101"/>
      <c r="D8" s="108"/>
      <c r="E8" s="22">
        <v>3</v>
      </c>
      <c r="F8" s="22" t="s">
        <v>13</v>
      </c>
      <c r="G8" s="115" t="s">
        <v>14</v>
      </c>
      <c r="H8" s="115"/>
      <c r="I8" s="115"/>
      <c r="J8" s="115"/>
    </row>
    <row r="9" spans="1:44" ht="75.75" customHeight="1" x14ac:dyDescent="0.25">
      <c r="A9" s="70"/>
      <c r="B9" s="70"/>
      <c r="C9" s="70"/>
      <c r="D9" s="71"/>
      <c r="E9" s="22">
        <v>4</v>
      </c>
      <c r="F9" s="22" t="s">
        <v>15</v>
      </c>
      <c r="G9" s="115" t="s">
        <v>16</v>
      </c>
      <c r="H9" s="115"/>
      <c r="I9" s="115"/>
      <c r="J9" s="115"/>
    </row>
    <row r="10" spans="1:44" ht="58.5" customHeight="1" x14ac:dyDescent="0.25">
      <c r="A10" s="70"/>
      <c r="B10" s="70"/>
      <c r="C10" s="70"/>
      <c r="D10" s="71"/>
      <c r="E10" s="22">
        <v>5</v>
      </c>
      <c r="F10" s="22" t="s">
        <v>17</v>
      </c>
      <c r="G10" s="115" t="s">
        <v>18</v>
      </c>
      <c r="H10" s="115"/>
      <c r="I10" s="115"/>
      <c r="J10" s="115"/>
    </row>
    <row r="11" spans="1:44" ht="45" customHeight="1" x14ac:dyDescent="0.25">
      <c r="A11" s="70"/>
      <c r="B11" s="70"/>
      <c r="C11" s="70"/>
      <c r="D11" s="71"/>
      <c r="E11" s="22">
        <v>6</v>
      </c>
      <c r="F11" s="22" t="s">
        <v>19</v>
      </c>
      <c r="G11" s="115" t="s">
        <v>20</v>
      </c>
      <c r="H11" s="115"/>
      <c r="I11" s="115"/>
      <c r="J11" s="115"/>
    </row>
    <row r="12" spans="1:44" ht="67.5" customHeight="1" x14ac:dyDescent="0.25">
      <c r="A12" s="70"/>
      <c r="B12" s="70"/>
      <c r="C12" s="70"/>
      <c r="D12" s="71"/>
      <c r="E12" s="22">
        <v>7</v>
      </c>
      <c r="F12" s="22" t="s">
        <v>171</v>
      </c>
      <c r="G12" s="115" t="s">
        <v>172</v>
      </c>
      <c r="H12" s="115"/>
      <c r="I12" s="115"/>
      <c r="J12" s="115"/>
    </row>
    <row r="14" spans="1:44" s="9" customFormat="1" ht="22.5" customHeight="1" x14ac:dyDescent="0.25">
      <c r="A14" s="102" t="s">
        <v>21</v>
      </c>
      <c r="B14" s="102"/>
      <c r="C14" s="96" t="s">
        <v>22</v>
      </c>
      <c r="D14" s="97"/>
      <c r="E14" s="98"/>
      <c r="F14" s="109" t="s">
        <v>23</v>
      </c>
      <c r="G14" s="109"/>
      <c r="H14" s="109"/>
      <c r="I14" s="109"/>
      <c r="J14" s="109"/>
      <c r="K14" s="109"/>
      <c r="L14" s="109"/>
      <c r="M14" s="109"/>
      <c r="N14" s="109"/>
      <c r="O14" s="109"/>
      <c r="P14" s="109"/>
      <c r="Q14" s="96" t="s">
        <v>24</v>
      </c>
      <c r="R14" s="97"/>
      <c r="S14" s="97"/>
      <c r="T14" s="98"/>
      <c r="U14" s="119" t="s">
        <v>25</v>
      </c>
      <c r="V14" s="119"/>
      <c r="W14" s="119"/>
      <c r="X14" s="119"/>
      <c r="Y14" s="119"/>
      <c r="Z14" s="121" t="s">
        <v>25</v>
      </c>
      <c r="AA14" s="121"/>
      <c r="AB14" s="121"/>
      <c r="AC14" s="121"/>
      <c r="AD14" s="121"/>
      <c r="AE14" s="122" t="s">
        <v>25</v>
      </c>
      <c r="AF14" s="122"/>
      <c r="AG14" s="122"/>
      <c r="AH14" s="122"/>
      <c r="AI14" s="122"/>
      <c r="AJ14" s="123" t="s">
        <v>25</v>
      </c>
      <c r="AK14" s="123"/>
      <c r="AL14" s="123"/>
      <c r="AM14" s="123"/>
      <c r="AN14" s="123"/>
      <c r="AO14" s="116" t="s">
        <v>26</v>
      </c>
      <c r="AP14" s="117"/>
      <c r="AQ14" s="117"/>
      <c r="AR14" s="118"/>
    </row>
    <row r="15" spans="1:44" ht="14.45" customHeight="1" x14ac:dyDescent="0.25">
      <c r="A15" s="102"/>
      <c r="B15" s="102"/>
      <c r="C15" s="99"/>
      <c r="D15" s="100"/>
      <c r="E15" s="101"/>
      <c r="F15" s="109"/>
      <c r="G15" s="109"/>
      <c r="H15" s="109"/>
      <c r="I15" s="109"/>
      <c r="J15" s="109"/>
      <c r="K15" s="109"/>
      <c r="L15" s="109"/>
      <c r="M15" s="109"/>
      <c r="N15" s="109"/>
      <c r="O15" s="109"/>
      <c r="P15" s="109"/>
      <c r="Q15" s="99"/>
      <c r="R15" s="100"/>
      <c r="S15" s="100"/>
      <c r="T15" s="101"/>
      <c r="U15" s="119" t="s">
        <v>27</v>
      </c>
      <c r="V15" s="119"/>
      <c r="W15" s="119"/>
      <c r="X15" s="119"/>
      <c r="Y15" s="119"/>
      <c r="Z15" s="121" t="s">
        <v>28</v>
      </c>
      <c r="AA15" s="121"/>
      <c r="AB15" s="121"/>
      <c r="AC15" s="121"/>
      <c r="AD15" s="121"/>
      <c r="AE15" s="122" t="s">
        <v>29</v>
      </c>
      <c r="AF15" s="122"/>
      <c r="AG15" s="122"/>
      <c r="AH15" s="122"/>
      <c r="AI15" s="122"/>
      <c r="AJ15" s="123" t="s">
        <v>30</v>
      </c>
      <c r="AK15" s="123"/>
      <c r="AL15" s="123"/>
      <c r="AM15" s="123"/>
      <c r="AN15" s="123"/>
      <c r="AO15" s="116" t="s">
        <v>31</v>
      </c>
      <c r="AP15" s="117"/>
      <c r="AQ15" s="117"/>
      <c r="AR15" s="118"/>
    </row>
    <row r="16" spans="1:44" ht="60" x14ac:dyDescent="0.25">
      <c r="A16" s="3" t="s">
        <v>32</v>
      </c>
      <c r="B16" s="3" t="s">
        <v>33</v>
      </c>
      <c r="C16" s="3" t="s">
        <v>34</v>
      </c>
      <c r="D16" s="3" t="s">
        <v>35</v>
      </c>
      <c r="E16" s="3" t="s">
        <v>36</v>
      </c>
      <c r="F16" s="17" t="s">
        <v>37</v>
      </c>
      <c r="G16" s="17" t="s">
        <v>38</v>
      </c>
      <c r="H16" s="17" t="s">
        <v>39</v>
      </c>
      <c r="I16" s="17" t="s">
        <v>40</v>
      </c>
      <c r="J16" s="17" t="s">
        <v>41</v>
      </c>
      <c r="K16" s="17" t="s">
        <v>42</v>
      </c>
      <c r="L16" s="17" t="s">
        <v>43</v>
      </c>
      <c r="M16" s="17" t="s">
        <v>44</v>
      </c>
      <c r="N16" s="17" t="s">
        <v>45</v>
      </c>
      <c r="O16" s="17" t="s">
        <v>46</v>
      </c>
      <c r="P16" s="17" t="s">
        <v>47</v>
      </c>
      <c r="Q16" s="3" t="s">
        <v>48</v>
      </c>
      <c r="R16" s="3" t="s">
        <v>49</v>
      </c>
      <c r="S16" s="3" t="s">
        <v>50</v>
      </c>
      <c r="T16" s="3" t="s">
        <v>51</v>
      </c>
      <c r="U16" s="4" t="s">
        <v>52</v>
      </c>
      <c r="V16" s="4" t="s">
        <v>53</v>
      </c>
      <c r="W16" s="4" t="s">
        <v>54</v>
      </c>
      <c r="X16" s="4" t="s">
        <v>55</v>
      </c>
      <c r="Y16" s="4" t="s">
        <v>56</v>
      </c>
      <c r="Z16" s="5" t="s">
        <v>52</v>
      </c>
      <c r="AA16" s="5" t="s">
        <v>53</v>
      </c>
      <c r="AB16" s="5" t="s">
        <v>54</v>
      </c>
      <c r="AC16" s="5" t="s">
        <v>55</v>
      </c>
      <c r="AD16" s="5" t="s">
        <v>56</v>
      </c>
      <c r="AE16" s="6" t="s">
        <v>52</v>
      </c>
      <c r="AF16" s="6" t="s">
        <v>53</v>
      </c>
      <c r="AG16" s="6" t="s">
        <v>54</v>
      </c>
      <c r="AH16" s="6" t="s">
        <v>55</v>
      </c>
      <c r="AI16" s="6" t="s">
        <v>56</v>
      </c>
      <c r="AJ16" s="7" t="s">
        <v>52</v>
      </c>
      <c r="AK16" s="7" t="s">
        <v>53</v>
      </c>
      <c r="AL16" s="7" t="s">
        <v>54</v>
      </c>
      <c r="AM16" s="7" t="s">
        <v>55</v>
      </c>
      <c r="AN16" s="7" t="s">
        <v>56</v>
      </c>
      <c r="AO16" s="8" t="s">
        <v>52</v>
      </c>
      <c r="AP16" s="8" t="s">
        <v>53</v>
      </c>
      <c r="AQ16" s="8" t="s">
        <v>54</v>
      </c>
      <c r="AR16" s="8" t="s">
        <v>57</v>
      </c>
    </row>
    <row r="17" spans="1:44" s="38" customFormat="1" ht="165" x14ac:dyDescent="0.25">
      <c r="A17" s="28">
        <v>1</v>
      </c>
      <c r="B17" s="29" t="s">
        <v>58</v>
      </c>
      <c r="C17" s="30">
        <v>1</v>
      </c>
      <c r="D17" s="30" t="s">
        <v>59</v>
      </c>
      <c r="E17" s="30" t="s">
        <v>60</v>
      </c>
      <c r="F17" s="30" t="s">
        <v>61</v>
      </c>
      <c r="G17" s="31" t="s">
        <v>62</v>
      </c>
      <c r="H17" s="32">
        <v>1</v>
      </c>
      <c r="I17" s="30" t="s">
        <v>63</v>
      </c>
      <c r="J17" s="30" t="s">
        <v>61</v>
      </c>
      <c r="K17" s="33">
        <v>1</v>
      </c>
      <c r="L17" s="33">
        <v>1</v>
      </c>
      <c r="M17" s="33">
        <v>1</v>
      </c>
      <c r="N17" s="33">
        <v>1</v>
      </c>
      <c r="O17" s="34">
        <v>1</v>
      </c>
      <c r="P17" s="30" t="s">
        <v>64</v>
      </c>
      <c r="Q17" s="30" t="s">
        <v>65</v>
      </c>
      <c r="R17" s="30" t="s">
        <v>66</v>
      </c>
      <c r="S17" s="30" t="s">
        <v>67</v>
      </c>
      <c r="T17" s="30" t="s">
        <v>68</v>
      </c>
      <c r="U17" s="37">
        <f>K17</f>
        <v>1</v>
      </c>
      <c r="V17" s="37">
        <v>1</v>
      </c>
      <c r="W17" s="37">
        <f>IF(V17/U17&gt;100%,100%,V17/U17)</f>
        <v>1</v>
      </c>
      <c r="X17" s="72" t="s">
        <v>69</v>
      </c>
      <c r="Y17" s="30" t="s">
        <v>70</v>
      </c>
      <c r="Z17" s="37">
        <f>L17</f>
        <v>1</v>
      </c>
      <c r="AA17" s="37">
        <v>1</v>
      </c>
      <c r="AB17" s="37">
        <f>IF(AA17/Z17&gt;100%,100%,AA17/Z17)</f>
        <v>1</v>
      </c>
      <c r="AC17" s="72" t="s">
        <v>71</v>
      </c>
      <c r="AD17" s="30" t="s">
        <v>72</v>
      </c>
      <c r="AE17" s="34">
        <f>M17</f>
        <v>1</v>
      </c>
      <c r="AF17" s="34">
        <f>N17</f>
        <v>1</v>
      </c>
      <c r="AG17" s="37">
        <f>IF(AF17/AE17&gt;100%,100%,AF17/AE17)</f>
        <v>1</v>
      </c>
      <c r="AH17" s="30" t="s">
        <v>162</v>
      </c>
      <c r="AI17" s="30" t="s">
        <v>163</v>
      </c>
      <c r="AJ17" s="35">
        <f>N17</f>
        <v>1</v>
      </c>
      <c r="AK17" s="36"/>
      <c r="AL17" s="37">
        <f>IF(AK17/AJ17&gt;100%,100%,AK17/AJ17)</f>
        <v>0</v>
      </c>
      <c r="AM17" s="30"/>
      <c r="AN17" s="30"/>
      <c r="AO17" s="37">
        <f>O17</f>
        <v>1</v>
      </c>
      <c r="AP17" s="37">
        <v>0.75</v>
      </c>
      <c r="AQ17" s="37">
        <f>IF(AP17/AO17&gt;100%,100%,AP17/AO17)</f>
        <v>0.75</v>
      </c>
      <c r="AR17" s="72" t="s">
        <v>162</v>
      </c>
    </row>
    <row r="18" spans="1:44" s="38" customFormat="1" ht="162.75" customHeight="1" x14ac:dyDescent="0.25">
      <c r="A18" s="28">
        <v>1</v>
      </c>
      <c r="B18" s="29" t="s">
        <v>58</v>
      </c>
      <c r="C18" s="30">
        <v>2</v>
      </c>
      <c r="D18" s="30" t="s">
        <v>73</v>
      </c>
      <c r="E18" s="30" t="s">
        <v>60</v>
      </c>
      <c r="F18" s="30" t="s">
        <v>74</v>
      </c>
      <c r="G18" s="31" t="s">
        <v>75</v>
      </c>
      <c r="H18" s="39">
        <v>2</v>
      </c>
      <c r="I18" s="30" t="s">
        <v>76</v>
      </c>
      <c r="J18" s="30" t="s">
        <v>77</v>
      </c>
      <c r="K18" s="30">
        <v>0</v>
      </c>
      <c r="L18" s="30">
        <v>1</v>
      </c>
      <c r="M18" s="30">
        <v>0</v>
      </c>
      <c r="N18" s="30">
        <v>0</v>
      </c>
      <c r="O18" s="35">
        <v>1</v>
      </c>
      <c r="P18" s="30" t="s">
        <v>64</v>
      </c>
      <c r="Q18" s="30" t="s">
        <v>78</v>
      </c>
      <c r="R18" s="30" t="s">
        <v>79</v>
      </c>
      <c r="S18" s="30" t="s">
        <v>67</v>
      </c>
      <c r="T18" s="30" t="s">
        <v>80</v>
      </c>
      <c r="U18" s="79" t="s">
        <v>81</v>
      </c>
      <c r="V18" s="79" t="s">
        <v>81</v>
      </c>
      <c r="W18" s="79" t="s">
        <v>81</v>
      </c>
      <c r="X18" s="72" t="s">
        <v>82</v>
      </c>
      <c r="Y18" s="72" t="s">
        <v>81</v>
      </c>
      <c r="Z18" s="78">
        <f t="shared" ref="Z18:Z19" si="0">L18</f>
        <v>1</v>
      </c>
      <c r="AA18" s="79">
        <v>1</v>
      </c>
      <c r="AB18" s="37">
        <f t="shared" ref="AB18:AB20" si="1">IF(AA18/Z18&gt;100%,100%,AA18/Z18)</f>
        <v>1</v>
      </c>
      <c r="AC18" s="30" t="s">
        <v>83</v>
      </c>
      <c r="AD18" s="30" t="s">
        <v>84</v>
      </c>
      <c r="AE18" s="35" t="s">
        <v>81</v>
      </c>
      <c r="AF18" s="35" t="s">
        <v>81</v>
      </c>
      <c r="AG18" s="35" t="s">
        <v>81</v>
      </c>
      <c r="AH18" s="35" t="s">
        <v>81</v>
      </c>
      <c r="AI18" s="35" t="s">
        <v>81</v>
      </c>
      <c r="AJ18" s="35">
        <f t="shared" ref="AJ18:AJ21" si="2">N18</f>
        <v>0</v>
      </c>
      <c r="AK18" s="36"/>
      <c r="AL18" s="37" t="e">
        <f t="shared" ref="AL18:AL21" si="3">IF(AK18/AJ18&gt;100%,100%,AK18/AJ18)</f>
        <v>#DIV/0!</v>
      </c>
      <c r="AM18" s="30"/>
      <c r="AN18" s="30"/>
      <c r="AO18" s="78">
        <f t="shared" ref="AO18:AO21" si="4">O18</f>
        <v>1</v>
      </c>
      <c r="AP18" s="79">
        <v>1</v>
      </c>
      <c r="AQ18" s="37">
        <f t="shared" ref="AQ18:AQ21" si="5">IF(AP18/AO18&gt;100%,100%,AP18/AO18)</f>
        <v>1</v>
      </c>
      <c r="AR18" s="30" t="s">
        <v>83</v>
      </c>
    </row>
    <row r="19" spans="1:44" s="38" customFormat="1" ht="155.25" customHeight="1" x14ac:dyDescent="0.25">
      <c r="A19" s="28">
        <v>1</v>
      </c>
      <c r="B19" s="29" t="s">
        <v>58</v>
      </c>
      <c r="C19" s="30">
        <v>3</v>
      </c>
      <c r="D19" s="30" t="s">
        <v>85</v>
      </c>
      <c r="E19" s="30" t="s">
        <v>60</v>
      </c>
      <c r="F19" s="30" t="s">
        <v>86</v>
      </c>
      <c r="G19" s="31" t="s">
        <v>87</v>
      </c>
      <c r="H19" s="40">
        <v>4</v>
      </c>
      <c r="I19" s="30" t="s">
        <v>76</v>
      </c>
      <c r="J19" s="30" t="s">
        <v>88</v>
      </c>
      <c r="K19" s="41" t="s">
        <v>81</v>
      </c>
      <c r="L19" s="41">
        <v>1</v>
      </c>
      <c r="M19" s="41">
        <v>1</v>
      </c>
      <c r="N19" s="41">
        <v>2</v>
      </c>
      <c r="O19" s="35">
        <v>4</v>
      </c>
      <c r="P19" s="30" t="s">
        <v>64</v>
      </c>
      <c r="Q19" s="30" t="s">
        <v>89</v>
      </c>
      <c r="R19" s="30" t="s">
        <v>90</v>
      </c>
      <c r="S19" s="30" t="s">
        <v>67</v>
      </c>
      <c r="T19" s="30" t="s">
        <v>91</v>
      </c>
      <c r="U19" s="79" t="str">
        <f t="shared" ref="U19:U21" si="6">K19</f>
        <v>No programada</v>
      </c>
      <c r="V19" s="79" t="s">
        <v>81</v>
      </c>
      <c r="W19" s="79" t="s">
        <v>81</v>
      </c>
      <c r="X19" s="72" t="s">
        <v>82</v>
      </c>
      <c r="Y19" s="72" t="s">
        <v>81</v>
      </c>
      <c r="Z19" s="78">
        <f t="shared" si="0"/>
        <v>1</v>
      </c>
      <c r="AA19" s="79">
        <v>1</v>
      </c>
      <c r="AB19" s="37">
        <f t="shared" si="1"/>
        <v>1</v>
      </c>
      <c r="AC19" s="30" t="s">
        <v>92</v>
      </c>
      <c r="AD19" s="30" t="s">
        <v>93</v>
      </c>
      <c r="AE19" s="35">
        <f t="shared" ref="AE19:AE21" si="7">M19</f>
        <v>1</v>
      </c>
      <c r="AF19" s="36">
        <v>1</v>
      </c>
      <c r="AG19" s="37">
        <f t="shared" ref="AG19:AG21" si="8">IF(AF19/AE19&gt;100%,100%,AF19/AE19)</f>
        <v>1</v>
      </c>
      <c r="AH19" s="30" t="s">
        <v>164</v>
      </c>
      <c r="AI19" s="30" t="s">
        <v>165</v>
      </c>
      <c r="AJ19" s="35">
        <f t="shared" si="2"/>
        <v>2</v>
      </c>
      <c r="AK19" s="36"/>
      <c r="AL19" s="37">
        <f t="shared" si="3"/>
        <v>0</v>
      </c>
      <c r="AM19" s="30"/>
      <c r="AN19" s="30"/>
      <c r="AO19" s="78">
        <f t="shared" si="4"/>
        <v>4</v>
      </c>
      <c r="AP19" s="79">
        <v>1</v>
      </c>
      <c r="AQ19" s="90">
        <f t="shared" si="5"/>
        <v>0.25</v>
      </c>
      <c r="AR19" s="30" t="s">
        <v>92</v>
      </c>
    </row>
    <row r="20" spans="1:44" s="38" customFormat="1" ht="152.25" customHeight="1" x14ac:dyDescent="0.25">
      <c r="A20" s="28">
        <v>1</v>
      </c>
      <c r="B20" s="29" t="s">
        <v>58</v>
      </c>
      <c r="C20" s="30">
        <v>4</v>
      </c>
      <c r="D20" s="30" t="s">
        <v>94</v>
      </c>
      <c r="E20" s="30" t="s">
        <v>95</v>
      </c>
      <c r="F20" s="30" t="s">
        <v>96</v>
      </c>
      <c r="G20" s="31" t="s">
        <v>97</v>
      </c>
      <c r="H20" s="41">
        <v>1</v>
      </c>
      <c r="I20" s="30" t="s">
        <v>76</v>
      </c>
      <c r="J20" s="30" t="s">
        <v>98</v>
      </c>
      <c r="K20" s="41" t="s">
        <v>81</v>
      </c>
      <c r="L20" s="42">
        <v>0.5</v>
      </c>
      <c r="M20" s="43">
        <v>0.5</v>
      </c>
      <c r="N20" s="41" t="s">
        <v>81</v>
      </c>
      <c r="O20" s="35">
        <v>1</v>
      </c>
      <c r="P20" s="30" t="s">
        <v>99</v>
      </c>
      <c r="Q20" s="30" t="s">
        <v>100</v>
      </c>
      <c r="R20" s="30" t="s">
        <v>101</v>
      </c>
      <c r="S20" s="30" t="s">
        <v>4</v>
      </c>
      <c r="T20" s="30" t="s">
        <v>91</v>
      </c>
      <c r="U20" s="79" t="str">
        <f t="shared" si="6"/>
        <v>No programada</v>
      </c>
      <c r="V20" s="79" t="s">
        <v>81</v>
      </c>
      <c r="W20" s="79" t="s">
        <v>81</v>
      </c>
      <c r="X20" s="72" t="s">
        <v>82</v>
      </c>
      <c r="Y20" s="72" t="s">
        <v>81</v>
      </c>
      <c r="Z20" s="92">
        <v>0.5</v>
      </c>
      <c r="AA20" s="79">
        <v>0.5</v>
      </c>
      <c r="AB20" s="37">
        <f t="shared" si="1"/>
        <v>1</v>
      </c>
      <c r="AC20" s="30" t="s">
        <v>102</v>
      </c>
      <c r="AD20" s="30" t="s">
        <v>103</v>
      </c>
      <c r="AE20" s="35">
        <f t="shared" si="7"/>
        <v>0.5</v>
      </c>
      <c r="AF20" s="36">
        <v>1</v>
      </c>
      <c r="AG20" s="37">
        <f t="shared" si="8"/>
        <v>1</v>
      </c>
      <c r="AH20" s="30" t="s">
        <v>166</v>
      </c>
      <c r="AI20" s="30" t="s">
        <v>167</v>
      </c>
      <c r="AJ20" s="35" t="str">
        <f t="shared" si="2"/>
        <v>No programada</v>
      </c>
      <c r="AK20" s="36"/>
      <c r="AL20" s="37" t="e">
        <f t="shared" si="3"/>
        <v>#VALUE!</v>
      </c>
      <c r="AM20" s="30"/>
      <c r="AN20" s="30"/>
      <c r="AO20" s="78">
        <f t="shared" si="4"/>
        <v>1</v>
      </c>
      <c r="AP20" s="79">
        <v>1</v>
      </c>
      <c r="AQ20" s="37">
        <f t="shared" si="5"/>
        <v>1</v>
      </c>
      <c r="AR20" s="30" t="s">
        <v>166</v>
      </c>
    </row>
    <row r="21" spans="1:44" s="38" customFormat="1" ht="134.25" customHeight="1" x14ac:dyDescent="0.25">
      <c r="A21" s="28">
        <v>1</v>
      </c>
      <c r="B21" s="29" t="s">
        <v>58</v>
      </c>
      <c r="C21" s="30">
        <v>5</v>
      </c>
      <c r="D21" s="30" t="s">
        <v>104</v>
      </c>
      <c r="E21" s="30" t="s">
        <v>60</v>
      </c>
      <c r="F21" s="30" t="s">
        <v>105</v>
      </c>
      <c r="G21" s="31" t="s">
        <v>106</v>
      </c>
      <c r="H21" s="44" t="s">
        <v>107</v>
      </c>
      <c r="I21" s="30" t="s">
        <v>76</v>
      </c>
      <c r="J21" s="30" t="s">
        <v>108</v>
      </c>
      <c r="K21" s="64">
        <v>1</v>
      </c>
      <c r="L21" s="64">
        <v>0</v>
      </c>
      <c r="M21" s="65">
        <v>1</v>
      </c>
      <c r="N21" s="65">
        <v>0</v>
      </c>
      <c r="O21" s="35">
        <v>2</v>
      </c>
      <c r="P21" s="30" t="s">
        <v>64</v>
      </c>
      <c r="Q21" s="30" t="s">
        <v>109</v>
      </c>
      <c r="R21" s="30" t="s">
        <v>110</v>
      </c>
      <c r="S21" s="30" t="s">
        <v>111</v>
      </c>
      <c r="T21" s="30" t="s">
        <v>110</v>
      </c>
      <c r="U21" s="80">
        <f t="shared" si="6"/>
        <v>1</v>
      </c>
      <c r="V21" s="81">
        <v>1</v>
      </c>
      <c r="W21" s="68">
        <f t="shared" ref="W21" si="9">IF(V21/U21&gt;100%,100%,V21/U21)</f>
        <v>1</v>
      </c>
      <c r="X21" s="72" t="s">
        <v>112</v>
      </c>
      <c r="Y21" s="72" t="s">
        <v>113</v>
      </c>
      <c r="Z21" s="79" t="s">
        <v>81</v>
      </c>
      <c r="AA21" s="79" t="s">
        <v>81</v>
      </c>
      <c r="AB21" s="79" t="s">
        <v>81</v>
      </c>
      <c r="AC21" s="72" t="s">
        <v>114</v>
      </c>
      <c r="AD21" s="72" t="s">
        <v>81</v>
      </c>
      <c r="AE21" s="66">
        <f t="shared" si="7"/>
        <v>1</v>
      </c>
      <c r="AF21" s="67">
        <v>1</v>
      </c>
      <c r="AG21" s="68">
        <f t="shared" si="8"/>
        <v>1</v>
      </c>
      <c r="AH21" s="69" t="s">
        <v>169</v>
      </c>
      <c r="AI21" s="69" t="s">
        <v>168</v>
      </c>
      <c r="AJ21" s="66">
        <f t="shared" si="2"/>
        <v>0</v>
      </c>
      <c r="AK21" s="67"/>
      <c r="AL21" s="68" t="e">
        <f t="shared" si="3"/>
        <v>#DIV/0!</v>
      </c>
      <c r="AM21" s="69"/>
      <c r="AN21" s="69"/>
      <c r="AO21" s="80">
        <f t="shared" si="4"/>
        <v>2</v>
      </c>
      <c r="AP21" s="81">
        <v>2</v>
      </c>
      <c r="AQ21" s="68">
        <f t="shared" si="5"/>
        <v>1</v>
      </c>
      <c r="AR21" s="69" t="s">
        <v>169</v>
      </c>
    </row>
    <row r="22" spans="1:44" s="11" customFormat="1" ht="15.75" x14ac:dyDescent="0.25">
      <c r="A22" s="12"/>
      <c r="B22" s="12"/>
      <c r="C22" s="12"/>
      <c r="D22" s="15" t="s">
        <v>115</v>
      </c>
      <c r="E22" s="12"/>
      <c r="F22" s="12"/>
      <c r="G22" s="12"/>
      <c r="H22" s="12"/>
      <c r="I22" s="12"/>
      <c r="J22" s="12"/>
      <c r="K22" s="25"/>
      <c r="L22" s="25"/>
      <c r="M22" s="25"/>
      <c r="N22" s="25"/>
      <c r="O22" s="16"/>
      <c r="P22" s="12"/>
      <c r="Q22" s="12"/>
      <c r="R22" s="12"/>
      <c r="S22" s="12"/>
      <c r="T22" s="12"/>
      <c r="U22" s="82"/>
      <c r="V22" s="82"/>
      <c r="W22" s="82">
        <f>AVERAGE(W17:W21)*80%</f>
        <v>0.8</v>
      </c>
      <c r="X22" s="12"/>
      <c r="Y22" s="12"/>
      <c r="Z22" s="82"/>
      <c r="AA22" s="82"/>
      <c r="AB22" s="73">
        <f>AVERAGE(AB17:AB21)*80%</f>
        <v>0.8</v>
      </c>
      <c r="AC22" s="12"/>
      <c r="AD22" s="12"/>
      <c r="AE22" s="16"/>
      <c r="AF22" s="16"/>
      <c r="AG22" s="73">
        <f>AVERAGE(AG17:AG21)*100%</f>
        <v>1</v>
      </c>
      <c r="AH22" s="12"/>
      <c r="AI22" s="12"/>
      <c r="AJ22" s="16"/>
      <c r="AK22" s="16"/>
      <c r="AL22" s="16" t="e">
        <f>AVERAGE(AL17:AL21)*80%</f>
        <v>#DIV/0!</v>
      </c>
      <c r="AM22" s="12"/>
      <c r="AN22" s="12"/>
      <c r="AO22" s="82"/>
      <c r="AP22" s="82"/>
      <c r="AQ22" s="73">
        <f>AVERAGE(AQ17:AQ21)*80%</f>
        <v>0.64000000000000012</v>
      </c>
      <c r="AR22" s="12"/>
    </row>
    <row r="23" spans="1:44" s="54" customFormat="1" ht="255" x14ac:dyDescent="0.25">
      <c r="A23" s="46">
        <v>7</v>
      </c>
      <c r="B23" s="47" t="s">
        <v>116</v>
      </c>
      <c r="C23" s="46" t="s">
        <v>117</v>
      </c>
      <c r="D23" s="47" t="s">
        <v>118</v>
      </c>
      <c r="E23" s="47" t="s">
        <v>119</v>
      </c>
      <c r="F23" s="47" t="s">
        <v>120</v>
      </c>
      <c r="G23" s="47" t="s">
        <v>121</v>
      </c>
      <c r="H23" s="10"/>
      <c r="I23" s="47" t="s">
        <v>63</v>
      </c>
      <c r="J23" s="48" t="s">
        <v>122</v>
      </c>
      <c r="K23" s="49" t="s">
        <v>81</v>
      </c>
      <c r="L23" s="49">
        <v>0.8</v>
      </c>
      <c r="M23" s="49" t="s">
        <v>81</v>
      </c>
      <c r="N23" s="49">
        <v>0.8</v>
      </c>
      <c r="O23" s="49">
        <f>AVERAGE(L23,N23)</f>
        <v>0.8</v>
      </c>
      <c r="P23" s="50" t="s">
        <v>64</v>
      </c>
      <c r="Q23" s="47" t="s">
        <v>123</v>
      </c>
      <c r="R23" s="47" t="s">
        <v>123</v>
      </c>
      <c r="S23" s="47" t="s">
        <v>124</v>
      </c>
      <c r="T23" s="51" t="s">
        <v>125</v>
      </c>
      <c r="U23" s="86" t="str">
        <f>K23</f>
        <v>No programada</v>
      </c>
      <c r="V23" s="87" t="s">
        <v>81</v>
      </c>
      <c r="W23" s="52" t="s">
        <v>81</v>
      </c>
      <c r="X23" s="74" t="s">
        <v>126</v>
      </c>
      <c r="Y23" s="74" t="s">
        <v>81</v>
      </c>
      <c r="Z23" s="52">
        <f>L23</f>
        <v>0.8</v>
      </c>
      <c r="AA23" s="52">
        <v>0.88</v>
      </c>
      <c r="AB23" s="52">
        <v>1</v>
      </c>
      <c r="AC23" s="10" t="s">
        <v>127</v>
      </c>
      <c r="AD23" s="10" t="s">
        <v>128</v>
      </c>
      <c r="AE23" s="53" t="str">
        <f>M23</f>
        <v>No programada</v>
      </c>
      <c r="AF23" s="10" t="s">
        <v>81</v>
      </c>
      <c r="AG23" s="52" t="s">
        <v>81</v>
      </c>
      <c r="AH23" s="10" t="s">
        <v>81</v>
      </c>
      <c r="AI23" s="10" t="s">
        <v>81</v>
      </c>
      <c r="AJ23" s="53">
        <f>N23</f>
        <v>0.8</v>
      </c>
      <c r="AK23" s="93">
        <v>0</v>
      </c>
      <c r="AL23" s="52">
        <f>IF(AK23/AJ23&gt;100%,100%,AK23/AJ23)</f>
        <v>0</v>
      </c>
      <c r="AM23" s="10"/>
      <c r="AN23" s="10"/>
      <c r="AO23" s="52">
        <f>O23</f>
        <v>0.8</v>
      </c>
      <c r="AP23" s="52">
        <f>AVERAGE(AA23,AK23)</f>
        <v>0.44</v>
      </c>
      <c r="AQ23" s="52">
        <f>IF(AP23/AO23&gt;100%,100%,AP23/AO23)</f>
        <v>0.54999999999999993</v>
      </c>
      <c r="AR23" s="10" t="s">
        <v>127</v>
      </c>
    </row>
    <row r="24" spans="1:44" s="54" customFormat="1" ht="105" x14ac:dyDescent="0.25">
      <c r="A24" s="55">
        <v>7</v>
      </c>
      <c r="B24" s="50" t="s">
        <v>116</v>
      </c>
      <c r="C24" s="55" t="s">
        <v>129</v>
      </c>
      <c r="D24" s="50" t="s">
        <v>130</v>
      </c>
      <c r="E24" s="50" t="s">
        <v>119</v>
      </c>
      <c r="F24" s="50" t="s">
        <v>131</v>
      </c>
      <c r="G24" s="50" t="s">
        <v>132</v>
      </c>
      <c r="H24" s="10"/>
      <c r="I24" s="50" t="s">
        <v>76</v>
      </c>
      <c r="J24" s="56" t="s">
        <v>133</v>
      </c>
      <c r="K24" s="57">
        <v>0.5</v>
      </c>
      <c r="L24" s="57">
        <v>0.5</v>
      </c>
      <c r="M24" s="57">
        <v>0</v>
      </c>
      <c r="N24" s="57">
        <v>0</v>
      </c>
      <c r="O24" s="57">
        <f>SUM(K24:N24)</f>
        <v>1</v>
      </c>
      <c r="P24" s="50" t="s">
        <v>64</v>
      </c>
      <c r="Q24" s="50" t="s">
        <v>134</v>
      </c>
      <c r="R24" s="50" t="s">
        <v>134</v>
      </c>
      <c r="S24" s="47" t="s">
        <v>124</v>
      </c>
      <c r="T24" s="58" t="s">
        <v>135</v>
      </c>
      <c r="U24" s="52">
        <v>0.5</v>
      </c>
      <c r="V24" s="52">
        <v>0.5</v>
      </c>
      <c r="W24" s="52">
        <v>1</v>
      </c>
      <c r="X24" s="74" t="s">
        <v>136</v>
      </c>
      <c r="Y24" s="74" t="s">
        <v>137</v>
      </c>
      <c r="Z24" s="52">
        <f>L24</f>
        <v>0.5</v>
      </c>
      <c r="AA24" s="94">
        <v>0.5</v>
      </c>
      <c r="AB24" s="52">
        <f>IF(AA24/Z24&gt;100%,100%,AA24/Z24)</f>
        <v>1</v>
      </c>
      <c r="AC24" s="10" t="s">
        <v>138</v>
      </c>
      <c r="AD24" s="10"/>
      <c r="AE24" s="53" t="s">
        <v>170</v>
      </c>
      <c r="AF24" s="53" t="s">
        <v>170</v>
      </c>
      <c r="AG24" s="53" t="s">
        <v>170</v>
      </c>
      <c r="AH24" s="53" t="s">
        <v>170</v>
      </c>
      <c r="AI24" s="53" t="s">
        <v>170</v>
      </c>
      <c r="AJ24" s="53">
        <f>N24</f>
        <v>0</v>
      </c>
      <c r="AK24" s="10"/>
      <c r="AL24" s="52" t="e">
        <f>IF(AK24/AJ24&gt;100%,100%,AK24/AJ24)</f>
        <v>#DIV/0!</v>
      </c>
      <c r="AM24" s="10"/>
      <c r="AN24" s="10"/>
      <c r="AO24" s="52">
        <f>O24</f>
        <v>1</v>
      </c>
      <c r="AP24" s="52">
        <v>1</v>
      </c>
      <c r="AQ24" s="52">
        <f>IF(AP24/AO24&gt;100%,100%,AP24/AO24)</f>
        <v>1</v>
      </c>
      <c r="AR24" s="74" t="s">
        <v>139</v>
      </c>
    </row>
    <row r="25" spans="1:44" s="54" customFormat="1" ht="120" x14ac:dyDescent="0.25">
      <c r="A25" s="55">
        <v>7</v>
      </c>
      <c r="B25" s="50" t="s">
        <v>116</v>
      </c>
      <c r="C25" s="55" t="s">
        <v>140</v>
      </c>
      <c r="D25" s="50" t="s">
        <v>141</v>
      </c>
      <c r="E25" s="50" t="s">
        <v>119</v>
      </c>
      <c r="F25" s="50" t="s">
        <v>142</v>
      </c>
      <c r="G25" s="50" t="s">
        <v>143</v>
      </c>
      <c r="H25" s="10"/>
      <c r="I25" s="50" t="s">
        <v>63</v>
      </c>
      <c r="J25" s="56" t="s">
        <v>144</v>
      </c>
      <c r="K25" s="57">
        <v>1</v>
      </c>
      <c r="L25" s="57" t="s">
        <v>81</v>
      </c>
      <c r="M25" s="57" t="s">
        <v>81</v>
      </c>
      <c r="N25" s="57">
        <v>1</v>
      </c>
      <c r="O25" s="57">
        <v>1</v>
      </c>
      <c r="P25" s="50" t="s">
        <v>64</v>
      </c>
      <c r="Q25" s="50" t="s">
        <v>145</v>
      </c>
      <c r="R25" s="50" t="s">
        <v>146</v>
      </c>
      <c r="S25" s="47" t="s">
        <v>124</v>
      </c>
      <c r="T25" s="58" t="s">
        <v>147</v>
      </c>
      <c r="U25" s="52">
        <f>K25</f>
        <v>1</v>
      </c>
      <c r="V25" s="52">
        <v>1</v>
      </c>
      <c r="W25" s="52">
        <f>IF(V25/U25&gt;100%,100%,V25/U25)</f>
        <v>1</v>
      </c>
      <c r="X25" s="74" t="s">
        <v>148</v>
      </c>
      <c r="Y25" s="75" t="s">
        <v>149</v>
      </c>
      <c r="Z25" s="52" t="s">
        <v>81</v>
      </c>
      <c r="AA25" s="87" t="s">
        <v>81</v>
      </c>
      <c r="AB25" s="52" t="s">
        <v>81</v>
      </c>
      <c r="AC25" s="10" t="s">
        <v>114</v>
      </c>
      <c r="AD25" s="10" t="s">
        <v>81</v>
      </c>
      <c r="AE25" s="53" t="str">
        <f>M25</f>
        <v>No programada</v>
      </c>
      <c r="AF25" s="10" t="s">
        <v>81</v>
      </c>
      <c r="AG25" s="52" t="s">
        <v>81</v>
      </c>
      <c r="AH25" s="10" t="s">
        <v>81</v>
      </c>
      <c r="AI25" s="10" t="s">
        <v>81</v>
      </c>
      <c r="AJ25" s="53">
        <f>N25</f>
        <v>1</v>
      </c>
      <c r="AK25" s="10"/>
      <c r="AL25" s="52">
        <f>IF(AK25/AJ25&gt;100%,100%,AK25/AJ25)</f>
        <v>0</v>
      </c>
      <c r="AM25" s="10"/>
      <c r="AN25" s="10"/>
      <c r="AO25" s="52">
        <f>O25</f>
        <v>1</v>
      </c>
      <c r="AP25" s="52">
        <v>0.5</v>
      </c>
      <c r="AQ25" s="52">
        <f>IF(AP25/AO25&gt;100%,100%,AP25/AO25)</f>
        <v>0.5</v>
      </c>
      <c r="AR25" s="74" t="s">
        <v>148</v>
      </c>
    </row>
    <row r="26" spans="1:44" s="11" customFormat="1" ht="15.75" x14ac:dyDescent="0.25">
      <c r="A26" s="12"/>
      <c r="B26" s="12"/>
      <c r="C26" s="12"/>
      <c r="D26" s="13" t="s">
        <v>150</v>
      </c>
      <c r="E26" s="13"/>
      <c r="F26" s="13"/>
      <c r="G26" s="13"/>
      <c r="H26" s="13"/>
      <c r="I26" s="13"/>
      <c r="J26" s="13"/>
      <c r="K26" s="26"/>
      <c r="L26" s="26"/>
      <c r="M26" s="26"/>
      <c r="N26" s="26"/>
      <c r="O26" s="14"/>
      <c r="P26" s="13"/>
      <c r="Q26" s="12"/>
      <c r="R26" s="12"/>
      <c r="S26" s="12"/>
      <c r="T26" s="12"/>
      <c r="U26" s="83"/>
      <c r="V26" s="88"/>
      <c r="W26" s="82">
        <f>AVERAGE(W23:W25)*20%</f>
        <v>0.2</v>
      </c>
      <c r="X26" s="12"/>
      <c r="Y26" s="12"/>
      <c r="Z26" s="83"/>
      <c r="AA26" s="83"/>
      <c r="AB26" s="91">
        <f>AVERAGE(AB23:AB25)*20%</f>
        <v>0.2</v>
      </c>
      <c r="AC26" s="12"/>
      <c r="AD26" s="12"/>
      <c r="AE26" s="14"/>
      <c r="AF26" s="14"/>
      <c r="AG26" s="23"/>
      <c r="AH26" s="12"/>
      <c r="AI26" s="12"/>
      <c r="AJ26" s="14"/>
      <c r="AK26" s="14"/>
      <c r="AL26" s="23" t="e">
        <f>AVERAGE(AL23:AL25)*20%</f>
        <v>#DIV/0!</v>
      </c>
      <c r="AM26" s="12"/>
      <c r="AN26" s="12"/>
      <c r="AO26" s="83"/>
      <c r="AP26" s="83"/>
      <c r="AQ26" s="73">
        <f>AVERAGE(AQ23:AQ25)*20%</f>
        <v>0.13666666666666666</v>
      </c>
      <c r="AR26" s="12"/>
    </row>
    <row r="27" spans="1:44" s="11" customFormat="1" ht="15.75" x14ac:dyDescent="0.25">
      <c r="A27" s="59"/>
      <c r="B27" s="59"/>
      <c r="C27" s="59"/>
      <c r="D27" s="60" t="s">
        <v>151</v>
      </c>
      <c r="E27" s="59"/>
      <c r="F27" s="59"/>
      <c r="G27" s="59"/>
      <c r="H27" s="59"/>
      <c r="I27" s="59"/>
      <c r="J27" s="59"/>
      <c r="K27" s="61"/>
      <c r="L27" s="61"/>
      <c r="M27" s="61"/>
      <c r="N27" s="61"/>
      <c r="O27" s="62"/>
      <c r="P27" s="59"/>
      <c r="Q27" s="59"/>
      <c r="R27" s="59"/>
      <c r="S27" s="59"/>
      <c r="T27" s="59"/>
      <c r="U27" s="84"/>
      <c r="V27" s="89"/>
      <c r="W27" s="89">
        <f>W22+W26</f>
        <v>1</v>
      </c>
      <c r="X27" s="59"/>
      <c r="Y27" s="59"/>
      <c r="Z27" s="84"/>
      <c r="AA27" s="84"/>
      <c r="AB27" s="95">
        <f>AB22+AB26</f>
        <v>1</v>
      </c>
      <c r="AC27" s="59"/>
      <c r="AD27" s="59"/>
      <c r="AE27" s="62"/>
      <c r="AF27" s="62"/>
      <c r="AG27" s="63">
        <f>AG22+AG26</f>
        <v>1</v>
      </c>
      <c r="AH27" s="59"/>
      <c r="AI27" s="59"/>
      <c r="AJ27" s="62"/>
      <c r="AK27" s="62"/>
      <c r="AL27" s="63" t="e">
        <f>AL22+AL26</f>
        <v>#DIV/0!</v>
      </c>
      <c r="AM27" s="59"/>
      <c r="AN27" s="59"/>
      <c r="AO27" s="84"/>
      <c r="AP27" s="84"/>
      <c r="AQ27" s="85">
        <f>AQ22+AQ26</f>
        <v>0.77666666666666684</v>
      </c>
      <c r="AR27" s="59"/>
    </row>
  </sheetData>
  <autoFilter ref="A16:AR27" xr:uid="{393757A3-C994-41E5-9502-5424A4810E09}"/>
  <mergeCells count="28">
    <mergeCell ref="AO14:AR14"/>
    <mergeCell ref="AO15:AR15"/>
    <mergeCell ref="U14:Y14"/>
    <mergeCell ref="E4:J4"/>
    <mergeCell ref="G5:J5"/>
    <mergeCell ref="G6:J6"/>
    <mergeCell ref="G7:J7"/>
    <mergeCell ref="G8:J8"/>
    <mergeCell ref="U15:Y15"/>
    <mergeCell ref="Z15:AD15"/>
    <mergeCell ref="AE15:AI15"/>
    <mergeCell ref="AJ15:AN15"/>
    <mergeCell ref="AJ14:AN14"/>
    <mergeCell ref="AE14:AI14"/>
    <mergeCell ref="Z14:AD14"/>
    <mergeCell ref="Q14:T15"/>
    <mergeCell ref="C14:E15"/>
    <mergeCell ref="A14:B15"/>
    <mergeCell ref="A1:J1"/>
    <mergeCell ref="K1:O1"/>
    <mergeCell ref="D4:D8"/>
    <mergeCell ref="F14:P15"/>
    <mergeCell ref="A4:C8"/>
    <mergeCell ref="A2:J2"/>
    <mergeCell ref="G9:J9"/>
    <mergeCell ref="G10:J10"/>
    <mergeCell ref="G11:J11"/>
    <mergeCell ref="G12:J12"/>
  </mergeCells>
  <hyperlinks>
    <hyperlink ref="AI21" r:id="rId1" display="https://www.gobiernobogota.gov.co/sites/gobiernobogota.gov.co/files/planeacion/informe_semestral_politicas_publicas_i_semestre_2022.pdf" xr:uid="{CA05C9A1-549E-455B-BF67-E089DE951D24}"/>
  </hyperlinks>
  <pageMargins left="0.7" right="0.7" top="0.75" bottom="0.75" header="0.3" footer="0.3"/>
  <pageSetup paperSize="9" scale="43" orientation="portrait" r:id="rId2"/>
  <colBreaks count="1" manualBreakCount="1">
    <brk id="11" max="1048575" man="1"/>
  </colBreaks>
  <drawing r:id="rId3"/>
  <legacyDrawing r:id="rId4"/>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F2997C74-AE22-425C-A611-8342D60C6FAF}">
          <x14:formula1>
            <xm:f>Hoja1!$B$2:$B$8</xm:f>
          </x14:formula1>
          <xm:sqref>B23:C25</xm:sqref>
        </x14:dataValidation>
        <x14:dataValidation type="list" allowBlank="1" showInputMessage="1" showErrorMessage="1" error="Escriba un texto " promptTitle="Cualquier contenido" xr:uid="{79A30B2C-A7DE-4319-B00C-CDBA6C74F67E}">
          <x14:formula1>
            <xm:f>Hoja1!$C$2:$C$5</xm:f>
          </x14:formula1>
          <xm:sqref>E23:E25 E17:E21</xm:sqref>
        </x14:dataValidation>
        <x14:dataValidation type="list" allowBlank="1" showInputMessage="1" showErrorMessage="1" xr:uid="{99C4073F-8490-41CF-A138-FB0D27D789F3}">
          <x14:formula1>
            <xm:f>Hoja1!$D$2:$D$5</xm:f>
          </x14:formula1>
          <xm:sqref>I23:I25 I17:I21</xm:sqref>
        </x14:dataValidation>
        <x14:dataValidation type="list" allowBlank="1" showInputMessage="1" showErrorMessage="1" xr:uid="{40741A02-2F4C-48CF-999F-CF9269234581}">
          <x14:formula1>
            <xm:f>Hoja1!$E$2:$E$4</xm:f>
          </x14:formula1>
          <xm:sqref>P23:P25 P17:P21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ED246-8B8D-414E-86FD-CF1209ABC4B3}">
  <dimension ref="A1:E8"/>
  <sheetViews>
    <sheetView workbookViewId="0">
      <selection activeCell="A2" sqref="A2"/>
    </sheetView>
  </sheetViews>
  <sheetFormatPr baseColWidth="10" defaultColWidth="11.42578125" defaultRowHeight="15" x14ac:dyDescent="0.25"/>
  <cols>
    <col min="1" max="1" width="6" bestFit="1" customWidth="1"/>
    <col min="2" max="2" width="27.5703125" customWidth="1"/>
    <col min="3" max="5" width="15.85546875" customWidth="1"/>
  </cols>
  <sheetData>
    <row r="1" spans="1:5" ht="45" x14ac:dyDescent="0.25">
      <c r="A1" s="20" t="s">
        <v>32</v>
      </c>
      <c r="B1" s="19" t="s">
        <v>152</v>
      </c>
      <c r="C1" s="19" t="s">
        <v>36</v>
      </c>
      <c r="D1" s="3" t="s">
        <v>40</v>
      </c>
      <c r="E1" s="17" t="s">
        <v>47</v>
      </c>
    </row>
    <row r="2" spans="1:5" x14ac:dyDescent="0.25">
      <c r="A2" s="21">
        <v>1</v>
      </c>
      <c r="B2" s="21" t="s">
        <v>58</v>
      </c>
      <c r="C2" s="21" t="s">
        <v>153</v>
      </c>
      <c r="D2" s="21" t="s">
        <v>76</v>
      </c>
      <c r="E2" s="21" t="s">
        <v>64</v>
      </c>
    </row>
    <row r="3" spans="1:5" x14ac:dyDescent="0.25">
      <c r="A3" s="21">
        <v>2</v>
      </c>
      <c r="B3" s="21" t="s">
        <v>154</v>
      </c>
      <c r="C3" s="21" t="s">
        <v>95</v>
      </c>
      <c r="D3" s="21" t="s">
        <v>155</v>
      </c>
      <c r="E3" s="21" t="s">
        <v>99</v>
      </c>
    </row>
    <row r="4" spans="1:5" x14ac:dyDescent="0.25">
      <c r="A4" s="21">
        <v>3</v>
      </c>
      <c r="B4" s="21" t="s">
        <v>156</v>
      </c>
      <c r="C4" s="21" t="s">
        <v>60</v>
      </c>
      <c r="D4" s="21" t="s">
        <v>157</v>
      </c>
      <c r="E4" s="21" t="s">
        <v>158</v>
      </c>
    </row>
    <row r="5" spans="1:5" x14ac:dyDescent="0.25">
      <c r="A5" s="21">
        <v>4</v>
      </c>
      <c r="B5" s="21" t="s">
        <v>159</v>
      </c>
      <c r="C5" s="21" t="s">
        <v>119</v>
      </c>
      <c r="D5" s="21" t="s">
        <v>63</v>
      </c>
      <c r="E5" s="21"/>
    </row>
    <row r="6" spans="1:5" x14ac:dyDescent="0.25">
      <c r="A6" s="21">
        <v>5</v>
      </c>
      <c r="B6" s="21" t="s">
        <v>160</v>
      </c>
      <c r="C6" s="21"/>
      <c r="D6" s="21"/>
      <c r="E6" s="21"/>
    </row>
    <row r="7" spans="1:5" x14ac:dyDescent="0.25">
      <c r="A7" s="21">
        <v>6</v>
      </c>
      <c r="B7" s="21" t="s">
        <v>161</v>
      </c>
      <c r="C7" s="21"/>
      <c r="D7" s="21"/>
      <c r="E7" s="21"/>
    </row>
    <row r="8" spans="1:5" x14ac:dyDescent="0.25">
      <c r="A8" s="21">
        <v>7</v>
      </c>
      <c r="B8" s="21" t="s">
        <v>116</v>
      </c>
      <c r="C8" s="21"/>
      <c r="D8" s="21"/>
      <c r="E8" s="2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2022-10-30T02:50:18Z</dcterms:modified>
  <cp:category/>
  <cp:contentStatus/>
</cp:coreProperties>
</file>