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0_Gestion del conocimiento/"/>
    </mc:Choice>
  </mc:AlternateContent>
  <xr:revisionPtr revIDLastSave="3" documentId="14_{55655E3C-1374-49A5-BA99-947C8E4BCC97}" xr6:coauthVersionLast="47" xr6:coauthVersionMax="47" xr10:uidLastSave="{3ACB1605-A014-4E78-8ED2-A99C684974C1}"/>
  <bookViews>
    <workbookView showHorizontalScroll="0" showVerticalScroll="0" showSheetTabs="0" xWindow="-120" yWindow="-120" windowWidth="29040" windowHeight="15840" xr2:uid="{82425007-B10C-4B30-B14E-E133B79C6502}"/>
  </bookViews>
  <sheets>
    <sheet name="PLAN DE GESTION" sheetId="1" r:id="rId1"/>
    <sheet name="Hoja1" sheetId="2"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9" i="1" l="1"/>
  <c r="AG23" i="1"/>
  <c r="AP21" i="1"/>
  <c r="AP20" i="1"/>
  <c r="AG24" i="1" l="1"/>
  <c r="Z22" i="1"/>
  <c r="Z21" i="1"/>
  <c r="AB21" i="1" s="1"/>
  <c r="Z20" i="1"/>
  <c r="AB20" i="1" s="1"/>
  <c r="AB17" i="1"/>
  <c r="Z16" i="1"/>
  <c r="AB16" i="1" s="1"/>
  <c r="AB19" i="1" s="1"/>
  <c r="AO22" i="1"/>
  <c r="AQ22" i="1" s="1"/>
  <c r="AJ22" i="1"/>
  <c r="AL22" i="1" s="1"/>
  <c r="U22" i="1"/>
  <c r="W22" i="1" s="1"/>
  <c r="AJ21" i="1" l="1"/>
  <c r="AL21" i="1"/>
  <c r="U21" i="1"/>
  <c r="W21" i="1" s="1"/>
  <c r="W23" i="1" s="1"/>
  <c r="O21" i="1"/>
  <c r="AO21" i="1" s="1"/>
  <c r="AQ21" i="1" s="1"/>
  <c r="AJ20" i="1"/>
  <c r="AL20" i="1" s="1"/>
  <c r="U20" i="1"/>
  <c r="O20" i="1"/>
  <c r="AO20" i="1" s="1"/>
  <c r="AQ20" i="1" s="1"/>
  <c r="AJ18" i="1"/>
  <c r="AL18" i="1" s="1"/>
  <c r="AJ17" i="1"/>
  <c r="AL17" i="1"/>
  <c r="AJ16" i="1"/>
  <c r="AL16" i="1" s="1"/>
  <c r="U17" i="1"/>
  <c r="U16" i="1"/>
  <c r="AO18" i="1"/>
  <c r="AQ18" i="1" s="1"/>
  <c r="AO17" i="1"/>
  <c r="AQ17" i="1" s="1"/>
  <c r="AO16" i="1"/>
  <c r="AQ16" i="1" s="1"/>
  <c r="AQ19" i="1" s="1"/>
  <c r="W19" i="1"/>
  <c r="AL19" i="1" l="1"/>
  <c r="AL23" i="1"/>
  <c r="AL24" i="1" s="1"/>
  <c r="W24" i="1"/>
  <c r="AQ23" i="1"/>
  <c r="AB23" i="1"/>
  <c r="AB24" i="1" s="1"/>
  <c r="A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5"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<sst xmlns="http://schemas.openxmlformats.org/spreadsheetml/2006/main" count="248" uniqueCount="153">
  <si>
    <r>
      <rPr>
        <b/>
        <sz val="14"/>
        <color theme="1"/>
        <rFont val="Calibri Light"/>
        <family val="2"/>
        <scheme val="major"/>
      </rPr>
      <t>FORMULACIÓN Y SEGUIMIENTO PLANES DE GESTIÓN NIVEL CENTRAL</t>
    </r>
    <r>
      <rPr>
        <b/>
        <sz val="11"/>
        <color theme="1"/>
        <rFont val="Calibri Light"/>
        <family val="2"/>
        <scheme val="major"/>
      </rPr>
      <t xml:space="preserve">
PROCESO GESTIÓN DEL CONOCIMIENTO</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</si>
  <si>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Vigencia desde:</t>
    </r>
    <r>
      <rPr>
        <sz val="11"/>
        <color theme="1"/>
        <rFont val="Calibri Light"/>
        <family val="2"/>
        <scheme val="major"/>
      </rPr>
      <t xml:space="preserve"> 31 de enero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</si>
  <si>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</si>
  <si>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</si>
  <si>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Oficina Asesora de Planeación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</si>
  <si>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</si>
  <si>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</si>
  <si>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</si>
  <si>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</si>
  <si>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</si>
  <si>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223220</t>
    </r>
  </si>
  <si>
    <t>11 de marzo de 2022</t>
  </si>
  <si>
    <t>Se modifica la programación trimestral de la meta transversal No. 2 Actualizar el 100% los documentos del proceso conforme al plan de trabajo definido, de acuerdo con el cronograma establecido para la vigencia. Se ajusta la programación de la meta transversal No. 3 de capacitación en el sistema de gestión, anticipando el ii trimestre al i trimestre.</t>
  </si>
  <si>
    <t>31 de marzo de 2022</t>
  </si>
  <si>
    <t xml:space="preserve">Se tramita caso Hola No. con el anexo del cronograma de actualización de documentos del proceso. </t>
  </si>
  <si>
    <t>29 de abril de 2022</t>
  </si>
  <si>
    <t>Para el primer trimestre de la vigencia 2022, el plan de gestión del proceso alcanzó un nivel de desempeño del 100% de acuerdo con lo programado, y del 24,33% acumulado para la vigencia. Se precisa el entregable de la meta 2.</t>
  </si>
  <si>
    <t>27 de julio de 2022</t>
  </si>
  <si>
    <t>Para el segundo trimestre de la vigencia 2022, el plan de gestión del proceso alcanzó un nivel de desempeño del 100% de acuerdo con lo programado, y del 52,67%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</si>
  <si>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</si>
  <si>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</si>
  <si>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</si>
  <si>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</si>
  <si>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</si>
  <si>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</si>
  <si>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</si>
  <si>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</si>
  <si>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</si>
  <si>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</si>
  <si>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</si>
  <si>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</si>
  <si>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</si>
  <si>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</si>
  <si>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</si>
  <si>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</si>
  <si>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</si>
  <si>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</si>
  <si>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</si>
  <si>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</si>
  <si>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</si>
  <si>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</si>
  <si>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</si>
  <si>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</si>
  <si>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</si>
  <si>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</si>
  <si>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</si>
  <si>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</si>
  <si>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</si>
  <si>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</si>
  <si>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</si>
  <si>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</si>
  <si>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</si>
  <si>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</si>
  <si>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</si>
  <si>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</si>
  <si>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</si>
  <si>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</si>
  <si>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Realizar el reporte trimestral de la actualización del inventario de las publicaciones de la entidad ante la Secretaria Distrital de Planeación, en cumplimiento de la circular No. 008 de 2021.</t>
  </si>
  <si>
    <t>Gestión</t>
  </si>
  <si>
    <t>Reporte trimestral de publicaciones de la entidad</t>
  </si>
  <si>
    <t>Número de reportes realizados trimestralmente</t>
  </si>
  <si>
    <t>N/A</t>
  </si>
  <si>
    <t>Constante</t>
  </si>
  <si>
    <t>Informes</t>
  </si>
  <si>
    <t>Eficacia</t>
  </si>
  <si>
    <t>Archivo Gestión OAP</t>
  </si>
  <si>
    <t>Grupo gestión del conocimiento - OAP</t>
  </si>
  <si>
    <t>Archivos SharePoint</t>
  </si>
  <si>
    <t>Se llevó a cabo mesa de trabajo, correo y comunicaciones con observatorios para identificar variaciones en el inventario, para el primer trimestre de 2022. El inventario de publicaciones de la entidad no ha sufrido cambios desde la ultima versión aprobada por la Secretaria Distrital de Planeación en 2021, por lo tanto se mantiene actualizado.</t>
  </si>
  <si>
    <t xml:space="preserve">Reporte de actividades desarrolladas para la actualización del inventario documental.
Soportes de articulación y revisión del inventario documental. </t>
  </si>
  <si>
    <t>Se realizó solicitud de actualización a distintas áreas de la SDG para identificar variaciones en el inventario, para el segundo trimestre de 2022. El inventario de publicaciones de la entidad no ha sufrido cambios desde la ultima versión aprobada por la Secretaria Distrital de Planeación en 2021, por lo tanto se mantiene actualizado.</t>
  </si>
  <si>
    <t>Soporte de la  actualización del inventario de publicaciones de la entidad</t>
  </si>
  <si>
    <t>https://gobiernobogota.sharepoint.com/:f:/s/grOficinaAsesoradePlaneacion/EhD7DGyvI1BOkM_oQj6etscBpw7HdZTt_jL5adDOlUTBXA?e=3UxJlh</t>
  </si>
  <si>
    <t xml:space="preserve">Realizar la evaluación del 100% de las buenas prácticas de la Secretaría de Gobierno en el marco de la metodología definida por la OAP </t>
  </si>
  <si>
    <t>Buenas Practicas evaluadas</t>
  </si>
  <si>
    <t>Número de buenas prácticas evaluadas  / Número de buenas prácticas identificadas en la vigencia 2020 y 2021 x 100</t>
  </si>
  <si>
    <t>40 buenas prácticas identificadas en la vigencia 2020</t>
  </si>
  <si>
    <t>Creciente</t>
  </si>
  <si>
    <t>Buenas Practicas Replicadas</t>
  </si>
  <si>
    <t>Informe de captura de buenas prácticas</t>
  </si>
  <si>
    <t>Se realizaron 42 mesas de trabajo con alcaldías locales dando cumplimiento a las 3 primeras etapas del ciclo de buenas prácticas. De las 40 Buenas Prácticas identificadas en 2020 se evaluaron 21 correspondientes al nivel local, solo 18 se mantienen vigentes. Ver informe y evidencias anexas.</t>
  </si>
  <si>
    <t>Informe de buenas prácticas, banco de buenas prácticas y soportes de las actividades realizadas</t>
  </si>
  <si>
    <t xml:space="preserve">En el segundo trimestre de 2022 se realizaron mesas de trabajo con dependencias del nivel central de la SDG en los 19 procesos. Se evaluaron las 40 Buenas Prácticas identificadas en 2020, de las cuales 18 se mantienen vigentes en el nivel local y 15 en el nivel central. Igualmente, por medio de estas mesas de trabajo se dió cumplimiento a las 3 primeras etapas del ciclo de buenas prácticas, identificando 35 nuevas buenas prácticas en la entidad. </t>
  </si>
  <si>
    <t>Informe y evidencias anexas.</t>
  </si>
  <si>
    <t xml:space="preserve">https://gobiernobogota.sharepoint.com/:f:/s/grOficinaAsesoradePlaneacion/Ekv8FvEp2N1JvqX9LAXkG6MBm1jhDIwk8gcUYL6OuJ971Q?e=WgDjKh </t>
  </si>
  <si>
    <t>Elaborar un modelo de analítica institucional que fortalezca la gestión del conocimiento en los procesos de la entidad</t>
  </si>
  <si>
    <t>Retadora (Mejora)</t>
  </si>
  <si>
    <t>Modelo de analítica institucional documentado</t>
  </si>
  <si>
    <t>Número de Modelos de analítica institucional documentados</t>
  </si>
  <si>
    <t>Modelo de analítica institucional</t>
  </si>
  <si>
    <t>No programada</t>
  </si>
  <si>
    <t>Si bien la meta está para el tercer trimestre, se avanzó en la elaboración de un modelo de analítica institucional para fortalecer la gestión del conocimiento en los procesos de la entidad</t>
  </si>
  <si>
    <t>Informe de analítica institucional (avance)</t>
  </si>
  <si>
    <t>Si bien la meta está programada para el tercer trimestre de 2022, se avanzó en la elaboración de un modelo de analítica institucional para fortalecer la gestión del conocimiento en los procesos de la entidad.</t>
  </si>
  <si>
    <t>Informe de avance analítica institucional</t>
  </si>
  <si>
    <t>Se elaboró un modelo de analítica institucional que fortalece la gestión del conocimiento en los procesos de la entidad, el cual fue documentado en un Manual.</t>
  </si>
  <si>
    <t>https://gobiernobogota.sharepoint.com/:f:/s/grOficinaAsesoradePlaneacion/Er4cSyiPlxZBhkjlxckuAzoBCHWSRQNr7eoidYdBP7SxUw?e=aHbyHh</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</si>
  <si>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</si>
  <si>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</si>
  <si>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</si>
  <si>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</si>
  <si>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</si>
  <si>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</si>
  <si>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</si>
  <si>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</si>
  <si>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</si>
  <si>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</si>
  <si>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</si>
  <si>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</si>
  <si>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Oficina Asesora de Planeación (calificación 88%): Participan en actividades ambientales : Charla uso eficiente de agua en el hogar y en la jornada de separación en la fuente.
En la semana ambiental participa en la actividad: Reciclacesto, circuito de movilidad, construcción de terrarios, Caminata Vichachá, torneo ambiental, conversatorio eficiencia energética, feria de residuos, tardes de cine, bicipaseo, caminata El Intruso.
Durante el semestre se colocaron 33 Caritas tristes por dejar monitores encendidos sin uso.
Lleva al día el reporte de consumo de papel con corte a junio de 2022.</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</si>
  <si>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</si>
  <si>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</si>
  <si>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</si>
  <si>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</si>
  <si>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</si>
  <si>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Suma</t>
  </si>
  <si>
    <t xml:space="preserve">Documentos con actualización en el LMD </t>
  </si>
  <si>
    <t xml:space="preserve">Casos Hola de actualización generados
Listado Maestro de Documentos 
Matiz </t>
  </si>
  <si>
    <t>MATIZ publicacion del Procedimiento formalizado en el MIPG</t>
  </si>
  <si>
    <t>Se reailzó la actualización de la Matriz de riesgo del proceso de Gestión del Conocimiento. La nueva versión se encuentra publicada en MATIZ.</t>
  </si>
  <si>
    <t>Listado maestro de documentos</t>
  </si>
  <si>
    <t>De acuerdo al cronograma de actualización documental se cumplió con la aprobación de los 16 documentos programados en los meses de abril, mayo y junio. Adicionalmente, producto de la revisión realizada, se anularon 5 documentos.</t>
  </si>
  <si>
    <t>MATIZ. Listado maestro de documentos</t>
  </si>
  <si>
    <t xml:space="preserve">Se han actualizado los documentos del proceso priorizados para el periodo, según soportes disponibles en MATIZ. </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</si>
  <si>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</si>
  <si>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</si>
  <si>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</si>
  <si>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</si>
  <si>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</si>
  <si>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</si>
  <si>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</si>
  <si>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</si>
  <si>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La Oficina Asesora de Planeación organizó, presentó y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</si>
  <si>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</si>
  <si>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</si>
  <si>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</si>
  <si>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</si>
  <si>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</si>
  <si>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</si>
  <si>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</si>
  <si>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</si>
  <si>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</si>
  <si>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</si>
  <si>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</si>
  <si>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</si>
  <si>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</si>
  <si>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</si>
  <si>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27 de octubre de 2022</t>
  </si>
  <si>
    <t>Se realizó solicitud de actualización a la Subsecretaría de Gestión Local y la Oficina de Asuntos Disciplinarios de la SDG para identificar variaciones en el inventario de acuerdo a lo que manifetaron en reuniones previas y lo detectado en publicaciones de la página web de la entidad. El inventario de publicaciones de la entidad se actualizó y se envió a la Secretaria Distrital de Planeación para su publicación en www.inventariobogota.sdp.gov.co</t>
  </si>
  <si>
    <t xml:space="preserve">Meta cumplida. En el primer y segundo trimestre del año se realizó la evaluación del 100% de las buenas prácticas de la Secretaría de Gobierno en el marco de la metodología definida por la OAP, por lo tanto la meta se encuentra cumplida para el tercer trimestre </t>
  </si>
  <si>
    <t>De acuerdo al cronograma de actualización documental se cumplió con la aprobación de los documentos programados.</t>
  </si>
  <si>
    <t>Documentos actualizados</t>
  </si>
  <si>
    <t>Para el tercer trimestre de la vigencia 2022, el plan de gestión del proceso alcanzó un nivel de desempeño del 100% de acuerdo con lo programado, y del 87%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</si>
</sst>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0"/>
      <name val="Calibri Light"/>
      <family val="2"/>
      <scheme val="major"/>
    </font>
    <font>
      <u/>
      <sz val="11"/>
      <color theme="10"/>
      <name val="Calibri"/>
      <family val="2"/>
      <scheme val="minor"/>
    </font>
    <font>
      <sz val="11"/>
      <name val="Calibri Light"/>
      <family val="2"/>
    </font>
    <font>
      <sz val="11"/>
      <color rgb="FF0070C0"/>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4" fillId="0" borderId="0" applyFont="0" applyFill="0" applyBorder="0" applyAlignment="0" applyProtection="0"/>
    <xf numFmtId="0" fontId="13" fillId="0" borderId="0"/>
    <xf numFmtId="0" fontId="15" fillId="0" borderId="0" applyNumberFormat="0" applyFill="0" applyBorder="0" applyAlignment="0" applyProtection="0"/>
  </cellStyleXfs>
  <cellXfs count="150">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5" fillId="0" borderId="1" xfId="0" applyFont="1" applyBorder="1" applyAlignment="1">
      <alignment horizontal="left" vertical="top"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7" fillId="3" borderId="1" xfId="0" applyFont="1" applyFill="1" applyBorder="1" applyAlignment="1">
      <alignment wrapText="1"/>
    </xf>
    <xf numFmtId="9" fontId="9" fillId="2" borderId="1" xfId="0" applyNumberFormat="1" applyFont="1" applyFill="1" applyBorder="1" applyAlignment="1">
      <alignment wrapText="1"/>
    </xf>
    <xf numFmtId="0" fontId="1" fillId="0" borderId="0" xfId="0" applyFont="1" applyAlignment="1">
      <alignment horizontal="center" vertical="center" wrapText="1"/>
    </xf>
    <xf numFmtId="0" fontId="6"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hidden="1"/>
    </xf>
    <xf numFmtId="0" fontId="3" fillId="0" borderId="1" xfId="0" applyFont="1" applyBorder="1" applyAlignment="1">
      <alignment horizontal="center" vertical="center" wrapText="1"/>
    </xf>
    <xf numFmtId="1" fontId="3" fillId="0" borderId="1" xfId="0" applyNumberFormat="1" applyFont="1" applyBorder="1" applyAlignment="1" applyProtection="1">
      <alignment horizontal="center" vertical="center"/>
      <protection hidden="1"/>
    </xf>
    <xf numFmtId="1" fontId="3" fillId="0" borderId="1" xfId="0" applyNumberFormat="1"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1" fontId="3" fillId="0" borderId="1" xfId="0" applyNumberFormat="1" applyFont="1" applyBorder="1" applyAlignment="1">
      <alignment horizontal="right" vertical="top" wrapText="1"/>
    </xf>
    <xf numFmtId="9" fontId="3" fillId="0" borderId="1" xfId="1"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9" fontId="14" fillId="0" borderId="1" xfId="1" applyFont="1" applyBorder="1" applyAlignment="1" applyProtection="1">
      <alignment horizontal="center" vertical="center" wrapText="1"/>
      <protection hidden="1"/>
    </xf>
    <xf numFmtId="9" fontId="14"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hidden="1"/>
    </xf>
    <xf numFmtId="0" fontId="14" fillId="9" borderId="1" xfId="0" applyFont="1" applyFill="1" applyBorder="1" applyAlignment="1" applyProtection="1">
      <alignment horizontal="left" vertical="center" wrapText="1"/>
      <protection hidden="1"/>
    </xf>
    <xf numFmtId="0" fontId="2" fillId="0" borderId="0" xfId="0" applyFont="1" applyAlignment="1">
      <alignment vertical="center" wrapText="1"/>
    </xf>
    <xf numFmtId="0" fontId="5" fillId="0" borderId="13" xfId="0" applyFont="1" applyBorder="1" applyAlignment="1" applyProtection="1">
      <alignment horizontal="center" vertical="center" wrapText="1"/>
      <protection hidden="1"/>
    </xf>
    <xf numFmtId="0" fontId="5" fillId="0" borderId="13" xfId="0" applyFont="1" applyBorder="1" applyAlignment="1" applyProtection="1">
      <alignment horizontal="left" vertical="center" wrapText="1"/>
      <protection hidden="1"/>
    </xf>
    <xf numFmtId="0" fontId="5" fillId="9" borderId="13"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9" fontId="5" fillId="0" borderId="1" xfId="1" applyFont="1" applyBorder="1" applyAlignment="1">
      <alignment horizontal="center" vertical="top" wrapText="1"/>
    </xf>
    <xf numFmtId="9" fontId="5" fillId="0" borderId="1" xfId="1" applyFont="1" applyBorder="1" applyAlignment="1">
      <alignment horizontal="right" vertical="top" wrapText="1"/>
    </xf>
    <xf numFmtId="0" fontId="5" fillId="0" borderId="0" xfId="0" applyFont="1" applyAlignment="1">
      <alignment wrapText="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0" fontId="2" fillId="0" borderId="0" xfId="0" applyFont="1" applyAlignment="1">
      <alignment horizontal="center" vertical="center" wrapText="1"/>
    </xf>
    <xf numFmtId="0" fontId="1" fillId="0" borderId="0" xfId="0" applyFont="1" applyAlignment="1">
      <alignment horizontal="left" vertical="center" wrapText="1"/>
    </xf>
    <xf numFmtId="10" fontId="3" fillId="0" borderId="1" xfId="1" applyNumberFormat="1" applyFont="1" applyBorder="1" applyAlignment="1">
      <alignment horizontal="center" vertical="top" wrapText="1"/>
    </xf>
    <xf numFmtId="9" fontId="5" fillId="0" borderId="1" xfId="0" applyNumberFormat="1" applyFont="1" applyBorder="1" applyAlignment="1">
      <alignment horizontal="left" vertical="top" wrapText="1"/>
    </xf>
    <xf numFmtId="9" fontId="5" fillId="0" borderId="1" xfId="1" applyFont="1" applyBorder="1" applyAlignment="1">
      <alignment horizontal="justify" vertical="top" wrapText="1"/>
    </xf>
    <xf numFmtId="0" fontId="5" fillId="0" borderId="1" xfId="0" applyFont="1" applyBorder="1" applyAlignment="1">
      <alignment horizontal="justify" vertical="top" wrapText="1"/>
    </xf>
    <xf numFmtId="10" fontId="7" fillId="3" borderId="1" xfId="1" applyNumberFormat="1" applyFont="1" applyFill="1" applyBorder="1" applyAlignment="1">
      <alignment horizontal="center" wrapText="1"/>
    </xf>
    <xf numFmtId="10" fontId="9" fillId="2" borderId="1" xfId="0" applyNumberFormat="1" applyFont="1" applyFill="1" applyBorder="1" applyAlignment="1">
      <alignment horizont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9" fontId="3" fillId="0" borderId="1" xfId="0" applyNumberFormat="1" applyFont="1" applyBorder="1" applyAlignment="1">
      <alignment horizontal="center" vertical="top" wrapText="1"/>
    </xf>
    <xf numFmtId="9" fontId="7" fillId="3" borderId="1" xfId="1" applyFont="1" applyFill="1" applyBorder="1" applyAlignment="1">
      <alignment horizontal="center" wrapText="1"/>
    </xf>
    <xf numFmtId="0" fontId="1" fillId="0" borderId="0" xfId="0" applyFont="1" applyAlignment="1">
      <alignment horizontal="center" wrapText="1"/>
    </xf>
    <xf numFmtId="9" fontId="10" fillId="3" borderId="1" xfId="0" applyNumberFormat="1" applyFont="1" applyFill="1" applyBorder="1" applyAlignment="1">
      <alignment horizontal="center" wrapText="1"/>
    </xf>
    <xf numFmtId="9" fontId="8" fillId="2" borderId="1" xfId="1" applyFont="1" applyFill="1" applyBorder="1" applyAlignment="1">
      <alignment horizontal="center" wrapText="1"/>
    </xf>
    <xf numFmtId="1"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9" fontId="5" fillId="0" borderId="1" xfId="0" applyNumberFormat="1"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wrapText="1"/>
    </xf>
    <xf numFmtId="9" fontId="7" fillId="3" borderId="1" xfId="1" applyFont="1" applyFill="1" applyBorder="1" applyAlignment="1">
      <alignment horizontal="center" vertical="top" wrapText="1"/>
    </xf>
    <xf numFmtId="10" fontId="7" fillId="3" borderId="1" xfId="1" applyNumberFormat="1" applyFont="1" applyFill="1" applyBorder="1" applyAlignment="1">
      <alignment horizontal="center" vertical="top" wrapText="1"/>
    </xf>
    <xf numFmtId="0" fontId="6" fillId="3" borderId="1" xfId="0" applyFont="1" applyFill="1" applyBorder="1" applyAlignment="1">
      <alignment vertical="top" wrapText="1"/>
    </xf>
    <xf numFmtId="9" fontId="7" fillId="3" borderId="1" xfId="1" applyFont="1" applyFill="1" applyBorder="1" applyAlignment="1">
      <alignment vertical="top" wrapText="1"/>
    </xf>
    <xf numFmtId="9" fontId="10"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9" fontId="10" fillId="3" borderId="1" xfId="0" applyNumberFormat="1" applyFont="1" applyFill="1" applyBorder="1" applyAlignment="1">
      <alignment vertical="top" wrapText="1"/>
    </xf>
    <xf numFmtId="9" fontId="8" fillId="2" borderId="1" xfId="1" applyFont="1" applyFill="1" applyBorder="1" applyAlignment="1">
      <alignment horizontal="center" vertical="top" wrapText="1"/>
    </xf>
    <xf numFmtId="9" fontId="9" fillId="2" borderId="1" xfId="0" applyNumberFormat="1" applyFont="1" applyFill="1" applyBorder="1" applyAlignment="1">
      <alignment horizontal="center" vertical="top" wrapText="1"/>
    </xf>
    <xf numFmtId="10" fontId="9" fillId="2" borderId="1" xfId="0" applyNumberFormat="1" applyFont="1" applyFill="1" applyBorder="1" applyAlignment="1">
      <alignment horizontal="center" vertical="top" wrapText="1"/>
    </xf>
    <xf numFmtId="0" fontId="8" fillId="2" borderId="1" xfId="0" applyFont="1" applyFill="1" applyBorder="1" applyAlignment="1">
      <alignment vertical="top" wrapText="1"/>
    </xf>
    <xf numFmtId="9" fontId="8" fillId="2" borderId="1" xfId="1" applyFont="1" applyFill="1" applyBorder="1" applyAlignment="1">
      <alignment vertical="top" wrapText="1"/>
    </xf>
    <xf numFmtId="0" fontId="1"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8" xfId="0" applyFont="1" applyFill="1" applyBorder="1" applyAlignment="1">
      <alignment horizontal="center" vertical="center" wrapText="1"/>
    </xf>
    <xf numFmtId="9" fontId="16" fillId="0" borderId="8"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9" fontId="17" fillId="0" borderId="13" xfId="0" applyNumberFormat="1" applyFont="1" applyFill="1" applyBorder="1" applyAlignment="1">
      <alignment horizontal="center" vertical="center" wrapText="1"/>
    </xf>
    <xf numFmtId="9" fontId="17" fillId="0" borderId="8"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6" fillId="0" borderId="3" xfId="0" applyFont="1" applyFill="1" applyBorder="1" applyAlignment="1">
      <alignment horizontal="justify" vertical="center" wrapText="1"/>
    </xf>
    <xf numFmtId="0" fontId="15" fillId="0" borderId="3" xfId="3" applyFill="1" applyBorder="1" applyAlignment="1">
      <alignment horizontal="justify" vertical="center" wrapText="1"/>
    </xf>
    <xf numFmtId="0" fontId="16" fillId="0" borderId="8" xfId="0" applyFont="1" applyFill="1" applyBorder="1" applyAlignment="1">
      <alignment horizontal="justify" vertical="center" wrapText="1"/>
    </xf>
    <xf numFmtId="0" fontId="15" fillId="0" borderId="8" xfId="3" applyFill="1" applyBorder="1" applyAlignment="1">
      <alignment horizontal="justify" vertical="center" wrapText="1"/>
    </xf>
    <xf numFmtId="1" fontId="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10" fontId="3" fillId="0" borderId="1" xfId="1" applyNumberFormat="1" applyFont="1" applyBorder="1" applyAlignment="1">
      <alignment horizontal="center" vertical="center" wrapText="1"/>
    </xf>
    <xf numFmtId="1"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horizontal="justify" vertical="center" wrapText="1"/>
    </xf>
    <xf numFmtId="9" fontId="5" fillId="0" borderId="1" xfId="1" applyFont="1" applyBorder="1" applyAlignment="1">
      <alignment horizontal="center" vertical="center" wrapText="1"/>
    </xf>
    <xf numFmtId="164" fontId="5" fillId="0" borderId="1" xfId="1" applyNumberFormat="1" applyFont="1" applyBorder="1" applyAlignment="1">
      <alignment horizontal="center" vertical="center" wrapText="1"/>
    </xf>
    <xf numFmtId="0" fontId="17" fillId="0" borderId="3"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5" fillId="0" borderId="1" xfId="0" applyFont="1" applyBorder="1" applyAlignment="1">
      <alignment horizontal="justify"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4">
    <cellStyle name="Hyperlink" xfId="3" xr:uid="{00000000-000B-0000-0000-000008000000}"/>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obiernobogota.sharepoint.com/:f:/s/grOficinaAsesoradePlaneacion/Er4cSyiPlxZBhkjlxckuAzoBCHWSRQNr7eoidYdBP7SxUw?e=aHbyHh" TargetMode="External"/><Relationship Id="rId7" Type="http://schemas.openxmlformats.org/officeDocument/2006/relationships/comments" Target="../comments1.xml"/><Relationship Id="rId2" Type="http://schemas.openxmlformats.org/officeDocument/2006/relationships/hyperlink" Target="https://gobiernobogota.sharepoint.com/:f:/s/grOficinaAsesoradePlaneacion/Ekv8FvEp2N1JvqX9LAXkG6MBm1jhDIwk8gcUYL6OuJ971Q?e=WgDjKh" TargetMode="External"/><Relationship Id="rId1" Type="http://schemas.openxmlformats.org/officeDocument/2006/relationships/hyperlink" Target="https://gobiernobogota.sharepoint.com/:f:/s/grOficinaAsesoradePlaneacion/EhD7DGyvI1BOkM_oQj6etscBpw7HdZTt_jL5adDOlUTBXA?e=3UxJlh"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4"/>
  <sheetViews>
    <sheetView tabSelected="1" zoomScale="90" zoomScaleNormal="90" workbookViewId="0">
      <selection activeCell="A2" sqref="A2:J2"/>
    </sheetView>
  </sheetViews>
  <sheetFormatPr baseColWidth="10" defaultColWidth="10.85546875" defaultRowHeight="15" x14ac:dyDescent="0.25"/>
  <cols>
    <col min="1" max="1" width="7" style="1" customWidth="1"/>
    <col min="2" max="2" width="25.5703125" style="1" customWidth="1"/>
    <col min="3" max="3" width="8" style="27" customWidth="1"/>
    <col min="4" max="4" width="48" style="1" customWidth="1"/>
    <col min="5" max="5" width="10.85546875" style="1" customWidth="1"/>
    <col min="6" max="6" width="15.85546875" style="1" customWidth="1"/>
    <col min="7" max="7" width="23.5703125" style="1" customWidth="1"/>
    <col min="8" max="8" width="17"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80" customWidth="1"/>
    <col min="22" max="23" width="16.5703125" style="80" customWidth="1"/>
    <col min="24" max="24" width="31.28515625" style="81" customWidth="1"/>
    <col min="25" max="25" width="21" style="81" customWidth="1"/>
    <col min="26" max="28" width="16.5703125" style="81" customWidth="1"/>
    <col min="29" max="29" width="39.28515625" style="81" customWidth="1"/>
    <col min="30" max="30" width="22.85546875" style="81" customWidth="1"/>
    <col min="31" max="31" width="21.28515625" style="1" customWidth="1"/>
    <col min="32" max="33" width="16.5703125" style="1" customWidth="1"/>
    <col min="34" max="34" width="40.42578125" style="1" customWidth="1"/>
    <col min="35" max="35" width="21.42578125" style="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74" customWidth="1"/>
    <col min="42" max="42" width="16.5703125" style="74" customWidth="1"/>
    <col min="43" max="43" width="21.5703125" style="74" customWidth="1"/>
    <col min="44" max="44" width="40.7109375" style="1" customWidth="1"/>
    <col min="45" max="16384" width="10.85546875" style="1"/>
  </cols>
  <sheetData>
    <row r="1" spans="1:44" ht="70.5" customHeight="1" x14ac:dyDescent="0.25">
      <c r="A1" s="129" t="s">
        <v>0</v>
      </c>
      <c r="B1" s="130"/>
      <c r="C1" s="130"/>
      <c r="D1" s="130"/>
      <c r="E1" s="130"/>
      <c r="F1" s="130"/>
      <c r="G1" s="130"/>
      <c r="H1" s="130"/>
      <c r="I1" s="130"/>
      <c r="J1" s="130"/>
      <c r="K1" s="131" t="s">
        <v>1</v>
      </c>
      <c r="L1" s="131"/>
      <c r="M1" s="131"/>
      <c r="N1" s="131"/>
      <c r="O1" s="131"/>
    </row>
    <row r="2" spans="1:44" s="7" customFormat="1" ht="23.45" customHeight="1" x14ac:dyDescent="0.25">
      <c r="A2" s="139" t="s">
        <v>2</v>
      </c>
      <c r="B2" s="140"/>
      <c r="C2" s="140"/>
      <c r="D2" s="140"/>
      <c r="E2" s="140"/>
      <c r="F2" s="140"/>
      <c r="G2" s="140"/>
      <c r="H2" s="140"/>
      <c r="I2" s="140"/>
      <c r="J2" s="140"/>
      <c r="K2" s="46"/>
      <c r="L2" s="46"/>
      <c r="M2" s="46"/>
      <c r="N2" s="46"/>
      <c r="O2" s="46"/>
      <c r="U2" s="80"/>
      <c r="V2" s="80"/>
      <c r="W2" s="80"/>
      <c r="X2" s="81"/>
      <c r="Y2" s="81"/>
      <c r="Z2" s="81"/>
      <c r="AA2" s="81"/>
      <c r="AB2" s="81"/>
      <c r="AC2" s="81"/>
      <c r="AD2" s="81"/>
      <c r="AO2" s="27"/>
      <c r="AP2" s="27"/>
      <c r="AQ2" s="27"/>
    </row>
    <row r="3" spans="1:44" x14ac:dyDescent="0.25">
      <c r="D3" s="20"/>
    </row>
    <row r="4" spans="1:44" ht="29.1" customHeight="1" x14ac:dyDescent="0.25">
      <c r="A4" s="122" t="s">
        <v>3</v>
      </c>
      <c r="B4" s="123"/>
      <c r="C4" s="124"/>
      <c r="D4" s="132" t="s">
        <v>4</v>
      </c>
      <c r="E4" s="128" t="s">
        <v>5</v>
      </c>
      <c r="F4" s="128"/>
      <c r="G4" s="128"/>
      <c r="H4" s="128"/>
      <c r="I4" s="128"/>
      <c r="J4" s="128"/>
    </row>
    <row r="5" spans="1:44" x14ac:dyDescent="0.25">
      <c r="A5" s="136"/>
      <c r="B5" s="137"/>
      <c r="C5" s="138"/>
      <c r="D5" s="133"/>
      <c r="E5" s="2" t="s">
        <v>6</v>
      </c>
      <c r="F5" s="2" t="s">
        <v>7</v>
      </c>
      <c r="G5" s="146" t="s">
        <v>8</v>
      </c>
      <c r="H5" s="146"/>
      <c r="I5" s="146"/>
      <c r="J5" s="146"/>
    </row>
    <row r="6" spans="1:44" ht="30" x14ac:dyDescent="0.25">
      <c r="A6" s="136"/>
      <c r="B6" s="137"/>
      <c r="C6" s="138"/>
      <c r="D6" s="133"/>
      <c r="E6" s="24">
        <v>1</v>
      </c>
      <c r="F6" s="24" t="s">
        <v>9</v>
      </c>
      <c r="G6" s="141" t="s">
        <v>10</v>
      </c>
      <c r="H6" s="141"/>
      <c r="I6" s="141"/>
      <c r="J6" s="141"/>
    </row>
    <row r="7" spans="1:44" ht="78" customHeight="1" x14ac:dyDescent="0.25">
      <c r="A7" s="136"/>
      <c r="B7" s="137"/>
      <c r="C7" s="138"/>
      <c r="D7" s="133"/>
      <c r="E7" s="24">
        <v>2</v>
      </c>
      <c r="F7" s="24" t="s">
        <v>11</v>
      </c>
      <c r="G7" s="141" t="s">
        <v>12</v>
      </c>
      <c r="H7" s="141"/>
      <c r="I7" s="141"/>
      <c r="J7" s="141"/>
    </row>
    <row r="8" spans="1:44" ht="39.75" customHeight="1" x14ac:dyDescent="0.25">
      <c r="A8" s="125"/>
      <c r="B8" s="126"/>
      <c r="C8" s="127"/>
      <c r="D8" s="134"/>
      <c r="E8" s="24">
        <v>3</v>
      </c>
      <c r="F8" s="24" t="s">
        <v>13</v>
      </c>
      <c r="G8" s="141" t="s">
        <v>14</v>
      </c>
      <c r="H8" s="141"/>
      <c r="I8" s="141"/>
      <c r="J8" s="141"/>
    </row>
    <row r="9" spans="1:44" ht="66" customHeight="1" x14ac:dyDescent="0.25">
      <c r="A9" s="60"/>
      <c r="B9" s="60"/>
      <c r="C9" s="60"/>
      <c r="D9" s="61"/>
      <c r="E9" s="24">
        <v>4</v>
      </c>
      <c r="F9" s="24" t="s">
        <v>15</v>
      </c>
      <c r="G9" s="141" t="s">
        <v>16</v>
      </c>
      <c r="H9" s="141"/>
      <c r="I9" s="141"/>
      <c r="J9" s="141"/>
    </row>
    <row r="10" spans="1:44" ht="66" customHeight="1" x14ac:dyDescent="0.25">
      <c r="A10" s="60"/>
      <c r="B10" s="60"/>
      <c r="C10" s="60"/>
      <c r="D10" s="61"/>
      <c r="E10" s="24">
        <v>5</v>
      </c>
      <c r="F10" s="24" t="s">
        <v>17</v>
      </c>
      <c r="G10" s="141" t="s">
        <v>18</v>
      </c>
      <c r="H10" s="141"/>
      <c r="I10" s="141"/>
      <c r="J10" s="141"/>
    </row>
    <row r="11" spans="1:44" ht="77.25" customHeight="1" x14ac:dyDescent="0.25">
      <c r="A11" s="60"/>
      <c r="B11" s="60"/>
      <c r="C11" s="60"/>
      <c r="D11" s="61"/>
      <c r="E11" s="94">
        <v>6</v>
      </c>
      <c r="F11" s="94" t="s">
        <v>147</v>
      </c>
      <c r="G11" s="141" t="s">
        <v>152</v>
      </c>
      <c r="H11" s="141"/>
      <c r="I11" s="141"/>
      <c r="J11" s="141"/>
    </row>
    <row r="13" spans="1:44" s="7" customFormat="1" ht="22.5" customHeight="1" x14ac:dyDescent="0.25">
      <c r="A13" s="128" t="s">
        <v>19</v>
      </c>
      <c r="B13" s="128"/>
      <c r="C13" s="122" t="s">
        <v>20</v>
      </c>
      <c r="D13" s="123"/>
      <c r="E13" s="124"/>
      <c r="F13" s="135" t="s">
        <v>21</v>
      </c>
      <c r="G13" s="135"/>
      <c r="H13" s="135"/>
      <c r="I13" s="135"/>
      <c r="J13" s="135"/>
      <c r="K13" s="135"/>
      <c r="L13" s="135"/>
      <c r="M13" s="135"/>
      <c r="N13" s="135"/>
      <c r="O13" s="135"/>
      <c r="P13" s="135"/>
      <c r="Q13" s="122" t="s">
        <v>22</v>
      </c>
      <c r="R13" s="123"/>
      <c r="S13" s="123"/>
      <c r="T13" s="124"/>
      <c r="U13" s="145" t="s">
        <v>23</v>
      </c>
      <c r="V13" s="145"/>
      <c r="W13" s="145"/>
      <c r="X13" s="145"/>
      <c r="Y13" s="145"/>
      <c r="Z13" s="147" t="s">
        <v>23</v>
      </c>
      <c r="AA13" s="147"/>
      <c r="AB13" s="147"/>
      <c r="AC13" s="147"/>
      <c r="AD13" s="147"/>
      <c r="AE13" s="148" t="s">
        <v>23</v>
      </c>
      <c r="AF13" s="148"/>
      <c r="AG13" s="148"/>
      <c r="AH13" s="148"/>
      <c r="AI13" s="148"/>
      <c r="AJ13" s="149" t="s">
        <v>23</v>
      </c>
      <c r="AK13" s="149"/>
      <c r="AL13" s="149"/>
      <c r="AM13" s="149"/>
      <c r="AN13" s="149"/>
      <c r="AO13" s="142" t="s">
        <v>24</v>
      </c>
      <c r="AP13" s="143"/>
      <c r="AQ13" s="143"/>
      <c r="AR13" s="144"/>
    </row>
    <row r="14" spans="1:44" ht="14.45" customHeight="1" x14ac:dyDescent="0.25">
      <c r="A14" s="128"/>
      <c r="B14" s="128"/>
      <c r="C14" s="125"/>
      <c r="D14" s="126"/>
      <c r="E14" s="127"/>
      <c r="F14" s="135"/>
      <c r="G14" s="135"/>
      <c r="H14" s="135"/>
      <c r="I14" s="135"/>
      <c r="J14" s="135"/>
      <c r="K14" s="135"/>
      <c r="L14" s="135"/>
      <c r="M14" s="135"/>
      <c r="N14" s="135"/>
      <c r="O14" s="135"/>
      <c r="P14" s="135"/>
      <c r="Q14" s="125"/>
      <c r="R14" s="126"/>
      <c r="S14" s="126"/>
      <c r="T14" s="127"/>
      <c r="U14" s="145" t="s">
        <v>25</v>
      </c>
      <c r="V14" s="145"/>
      <c r="W14" s="145"/>
      <c r="X14" s="145"/>
      <c r="Y14" s="145"/>
      <c r="Z14" s="147" t="s">
        <v>26</v>
      </c>
      <c r="AA14" s="147"/>
      <c r="AB14" s="147"/>
      <c r="AC14" s="147"/>
      <c r="AD14" s="147"/>
      <c r="AE14" s="148" t="s">
        <v>27</v>
      </c>
      <c r="AF14" s="148"/>
      <c r="AG14" s="148"/>
      <c r="AH14" s="148"/>
      <c r="AI14" s="148"/>
      <c r="AJ14" s="149" t="s">
        <v>28</v>
      </c>
      <c r="AK14" s="149"/>
      <c r="AL14" s="149"/>
      <c r="AM14" s="149"/>
      <c r="AN14" s="149"/>
      <c r="AO14" s="142" t="s">
        <v>29</v>
      </c>
      <c r="AP14" s="143"/>
      <c r="AQ14" s="143"/>
      <c r="AR14" s="144"/>
    </row>
    <row r="15" spans="1:44" ht="60" x14ac:dyDescent="0.25">
      <c r="A15" s="3" t="s">
        <v>30</v>
      </c>
      <c r="B15" s="3" t="s">
        <v>31</v>
      </c>
      <c r="C15" s="3" t="s">
        <v>32</v>
      </c>
      <c r="D15" s="3" t="s">
        <v>33</v>
      </c>
      <c r="E15" s="3" t="s">
        <v>34</v>
      </c>
      <c r="F15" s="19" t="s">
        <v>35</v>
      </c>
      <c r="G15" s="19" t="s">
        <v>36</v>
      </c>
      <c r="H15" s="19" t="s">
        <v>37</v>
      </c>
      <c r="I15" s="19" t="s">
        <v>38</v>
      </c>
      <c r="J15" s="19" t="s">
        <v>39</v>
      </c>
      <c r="K15" s="19" t="s">
        <v>40</v>
      </c>
      <c r="L15" s="19" t="s">
        <v>41</v>
      </c>
      <c r="M15" s="19" t="s">
        <v>42</v>
      </c>
      <c r="N15" s="19" t="s">
        <v>43</v>
      </c>
      <c r="O15" s="19" t="s">
        <v>44</v>
      </c>
      <c r="P15" s="19" t="s">
        <v>45</v>
      </c>
      <c r="Q15" s="3" t="s">
        <v>46</v>
      </c>
      <c r="R15" s="3" t="s">
        <v>47</v>
      </c>
      <c r="S15" s="3" t="s">
        <v>48</v>
      </c>
      <c r="T15" s="3" t="s">
        <v>49</v>
      </c>
      <c r="U15" s="68" t="s">
        <v>50</v>
      </c>
      <c r="V15" s="68" t="s">
        <v>51</v>
      </c>
      <c r="W15" s="68" t="s">
        <v>52</v>
      </c>
      <c r="X15" s="68" t="s">
        <v>53</v>
      </c>
      <c r="Y15" s="68" t="s">
        <v>54</v>
      </c>
      <c r="Z15" s="69" t="s">
        <v>50</v>
      </c>
      <c r="AA15" s="69" t="s">
        <v>51</v>
      </c>
      <c r="AB15" s="69" t="s">
        <v>52</v>
      </c>
      <c r="AC15" s="69" t="s">
        <v>53</v>
      </c>
      <c r="AD15" s="69" t="s">
        <v>54</v>
      </c>
      <c r="AE15" s="4" t="s">
        <v>50</v>
      </c>
      <c r="AF15" s="4" t="s">
        <v>51</v>
      </c>
      <c r="AG15" s="4" t="s">
        <v>52</v>
      </c>
      <c r="AH15" s="4" t="s">
        <v>53</v>
      </c>
      <c r="AI15" s="4" t="s">
        <v>54</v>
      </c>
      <c r="AJ15" s="5" t="s">
        <v>50</v>
      </c>
      <c r="AK15" s="5" t="s">
        <v>51</v>
      </c>
      <c r="AL15" s="5" t="s">
        <v>52</v>
      </c>
      <c r="AM15" s="5" t="s">
        <v>53</v>
      </c>
      <c r="AN15" s="5" t="s">
        <v>54</v>
      </c>
      <c r="AO15" s="6" t="s">
        <v>50</v>
      </c>
      <c r="AP15" s="6" t="s">
        <v>51</v>
      </c>
      <c r="AQ15" s="6" t="s">
        <v>52</v>
      </c>
      <c r="AR15" s="6" t="s">
        <v>55</v>
      </c>
    </row>
    <row r="16" spans="1:44" s="38" customFormat="1" ht="165" x14ac:dyDescent="0.25">
      <c r="A16" s="31">
        <v>1</v>
      </c>
      <c r="B16" s="43" t="s">
        <v>56</v>
      </c>
      <c r="C16" s="31">
        <v>1</v>
      </c>
      <c r="D16" s="116" t="s">
        <v>57</v>
      </c>
      <c r="E16" s="43" t="s">
        <v>58</v>
      </c>
      <c r="F16" s="43" t="s">
        <v>59</v>
      </c>
      <c r="G16" s="44" t="s">
        <v>60</v>
      </c>
      <c r="H16" s="45" t="s">
        <v>61</v>
      </c>
      <c r="I16" s="43" t="s">
        <v>62</v>
      </c>
      <c r="J16" s="43" t="s">
        <v>63</v>
      </c>
      <c r="K16" s="32">
        <v>1</v>
      </c>
      <c r="L16" s="32">
        <v>1</v>
      </c>
      <c r="M16" s="32">
        <v>1</v>
      </c>
      <c r="N16" s="32">
        <v>1</v>
      </c>
      <c r="O16" s="33">
        <v>4</v>
      </c>
      <c r="P16" s="34" t="s">
        <v>64</v>
      </c>
      <c r="Q16" s="31" t="s">
        <v>59</v>
      </c>
      <c r="R16" s="31" t="s">
        <v>65</v>
      </c>
      <c r="S16" s="31" t="s">
        <v>66</v>
      </c>
      <c r="T16" s="31" t="s">
        <v>67</v>
      </c>
      <c r="U16" s="70">
        <f>K16</f>
        <v>1</v>
      </c>
      <c r="V16" s="71">
        <v>1</v>
      </c>
      <c r="W16" s="36">
        <v>1</v>
      </c>
      <c r="X16" s="37" t="s">
        <v>68</v>
      </c>
      <c r="Y16" s="37" t="s">
        <v>69</v>
      </c>
      <c r="Z16" s="70">
        <f>L16</f>
        <v>1</v>
      </c>
      <c r="AA16" s="71">
        <v>1</v>
      </c>
      <c r="AB16" s="36">
        <f>IF(AA16/Z16&gt;100%,100%,AA16/Z16)</f>
        <v>1</v>
      </c>
      <c r="AC16" s="37" t="s">
        <v>70</v>
      </c>
      <c r="AD16" s="37" t="s">
        <v>71</v>
      </c>
      <c r="AE16" s="95">
        <v>1</v>
      </c>
      <c r="AF16" s="96">
        <v>1</v>
      </c>
      <c r="AG16" s="97">
        <v>1</v>
      </c>
      <c r="AH16" s="107" t="s">
        <v>148</v>
      </c>
      <c r="AI16" s="108" t="s">
        <v>72</v>
      </c>
      <c r="AJ16" s="114">
        <f>N16</f>
        <v>1</v>
      </c>
      <c r="AK16" s="115"/>
      <c r="AL16" s="112">
        <f>IF(AK16/AJ16&gt;100%,100%,AK16/AJ16)</f>
        <v>0</v>
      </c>
      <c r="AM16" s="43"/>
      <c r="AN16" s="43"/>
      <c r="AO16" s="111">
        <f>O16</f>
        <v>4</v>
      </c>
      <c r="AP16" s="31">
        <v>3</v>
      </c>
      <c r="AQ16" s="112">
        <f>IF(AP16/AO16&gt;100%,100%,AP16/AO16)</f>
        <v>0.75</v>
      </c>
      <c r="AR16" s="107" t="s">
        <v>148</v>
      </c>
    </row>
    <row r="17" spans="1:44" s="38" customFormat="1" ht="165" x14ac:dyDescent="0.25">
      <c r="A17" s="31">
        <v>1</v>
      </c>
      <c r="B17" s="43" t="s">
        <v>56</v>
      </c>
      <c r="C17" s="31">
        <v>2</v>
      </c>
      <c r="D17" s="116" t="s">
        <v>73</v>
      </c>
      <c r="E17" s="43" t="s">
        <v>58</v>
      </c>
      <c r="F17" s="44" t="s">
        <v>74</v>
      </c>
      <c r="G17" s="44" t="s">
        <v>75</v>
      </c>
      <c r="H17" s="44" t="s">
        <v>76</v>
      </c>
      <c r="I17" s="43" t="s">
        <v>77</v>
      </c>
      <c r="J17" s="43" t="s">
        <v>78</v>
      </c>
      <c r="K17" s="39">
        <v>0.5</v>
      </c>
      <c r="L17" s="39">
        <v>0.5</v>
      </c>
      <c r="M17" s="40">
        <v>0</v>
      </c>
      <c r="N17" s="40">
        <v>0</v>
      </c>
      <c r="O17" s="41">
        <v>1</v>
      </c>
      <c r="P17" s="31" t="s">
        <v>64</v>
      </c>
      <c r="Q17" s="31" t="s">
        <v>79</v>
      </c>
      <c r="R17" s="31" t="s">
        <v>65</v>
      </c>
      <c r="S17" s="31" t="s">
        <v>66</v>
      </c>
      <c r="T17" s="31" t="s">
        <v>67</v>
      </c>
      <c r="U17" s="36">
        <f t="shared" ref="U17" si="0">K17</f>
        <v>0.5</v>
      </c>
      <c r="V17" s="62">
        <v>0.52500000000000002</v>
      </c>
      <c r="W17" s="36">
        <v>1</v>
      </c>
      <c r="X17" s="37" t="s">
        <v>80</v>
      </c>
      <c r="Y17" s="37" t="s">
        <v>81</v>
      </c>
      <c r="Z17" s="72">
        <v>0.5</v>
      </c>
      <c r="AA17" s="72">
        <v>0.5</v>
      </c>
      <c r="AB17" s="36">
        <f t="shared" ref="AB17" si="1">IF(AA17/Z17&gt;100%,100%,AA17/Z17)</f>
        <v>1</v>
      </c>
      <c r="AC17" s="37" t="s">
        <v>82</v>
      </c>
      <c r="AD17" s="37" t="s">
        <v>83</v>
      </c>
      <c r="AE17" s="98" t="s">
        <v>90</v>
      </c>
      <c r="AF17" s="98" t="s">
        <v>90</v>
      </c>
      <c r="AG17" s="98" t="s">
        <v>90</v>
      </c>
      <c r="AH17" s="109" t="s">
        <v>149</v>
      </c>
      <c r="AI17" s="110" t="s">
        <v>84</v>
      </c>
      <c r="AJ17" s="114">
        <f t="shared" ref="AJ17:AJ18" si="2">N17</f>
        <v>0</v>
      </c>
      <c r="AK17" s="115"/>
      <c r="AL17" s="112" t="e">
        <f t="shared" ref="AL17:AL18" si="3">IF(AK17/AJ17&gt;100%,100%,AK17/AJ17)</f>
        <v>#DIV/0!</v>
      </c>
      <c r="AM17" s="43"/>
      <c r="AN17" s="43"/>
      <c r="AO17" s="112">
        <f t="shared" ref="AO17:AO18" si="4">O17</f>
        <v>1</v>
      </c>
      <c r="AP17" s="113">
        <v>1</v>
      </c>
      <c r="AQ17" s="113">
        <f t="shared" ref="AQ17:AQ18" si="5">IF(AP17/AO17&gt;100%,100%,AP17/AO17)</f>
        <v>1</v>
      </c>
      <c r="AR17" s="116" t="s">
        <v>82</v>
      </c>
    </row>
    <row r="18" spans="1:44" s="38" customFormat="1" ht="135" x14ac:dyDescent="0.25">
      <c r="A18" s="31">
        <v>1</v>
      </c>
      <c r="B18" s="43" t="s">
        <v>56</v>
      </c>
      <c r="C18" s="31">
        <v>3</v>
      </c>
      <c r="D18" s="116" t="s">
        <v>85</v>
      </c>
      <c r="E18" s="43" t="s">
        <v>86</v>
      </c>
      <c r="F18" s="44" t="s">
        <v>87</v>
      </c>
      <c r="G18" s="44" t="s">
        <v>88</v>
      </c>
      <c r="H18" s="45" t="s">
        <v>61</v>
      </c>
      <c r="I18" s="43" t="s">
        <v>62</v>
      </c>
      <c r="J18" s="43" t="s">
        <v>89</v>
      </c>
      <c r="K18" s="42">
        <v>0</v>
      </c>
      <c r="L18" s="42">
        <v>0</v>
      </c>
      <c r="M18" s="42">
        <v>1</v>
      </c>
      <c r="N18" s="42">
        <v>0</v>
      </c>
      <c r="O18" s="42">
        <v>1</v>
      </c>
      <c r="P18" s="31" t="s">
        <v>64</v>
      </c>
      <c r="Q18" s="30" t="s">
        <v>87</v>
      </c>
      <c r="R18" s="31" t="s">
        <v>65</v>
      </c>
      <c r="S18" s="31" t="s">
        <v>66</v>
      </c>
      <c r="T18" s="31" t="s">
        <v>67</v>
      </c>
      <c r="U18" s="70" t="s">
        <v>90</v>
      </c>
      <c r="V18" s="70" t="s">
        <v>90</v>
      </c>
      <c r="W18" s="70" t="s">
        <v>90</v>
      </c>
      <c r="X18" s="37" t="s">
        <v>91</v>
      </c>
      <c r="Y18" s="37" t="s">
        <v>92</v>
      </c>
      <c r="Z18" s="35" t="s">
        <v>90</v>
      </c>
      <c r="AA18" s="35" t="s">
        <v>90</v>
      </c>
      <c r="AB18" s="35" t="s">
        <v>90</v>
      </c>
      <c r="AC18" s="37" t="s">
        <v>93</v>
      </c>
      <c r="AD18" s="37" t="s">
        <v>94</v>
      </c>
      <c r="AE18" s="98">
        <v>1</v>
      </c>
      <c r="AF18" s="99">
        <v>1</v>
      </c>
      <c r="AG18" s="100">
        <v>1</v>
      </c>
      <c r="AH18" s="109" t="s">
        <v>95</v>
      </c>
      <c r="AI18" s="110" t="s">
        <v>96</v>
      </c>
      <c r="AJ18" s="114">
        <f t="shared" si="2"/>
        <v>0</v>
      </c>
      <c r="AK18" s="115"/>
      <c r="AL18" s="112" t="e">
        <f t="shared" si="3"/>
        <v>#DIV/0!</v>
      </c>
      <c r="AM18" s="43"/>
      <c r="AN18" s="43"/>
      <c r="AO18" s="111">
        <f t="shared" si="4"/>
        <v>1</v>
      </c>
      <c r="AP18" s="31">
        <v>1</v>
      </c>
      <c r="AQ18" s="112">
        <f t="shared" si="5"/>
        <v>1</v>
      </c>
      <c r="AR18" s="109" t="s">
        <v>95</v>
      </c>
    </row>
    <row r="19" spans="1:44" s="9" customFormat="1" ht="15.75" x14ac:dyDescent="0.25">
      <c r="A19" s="14"/>
      <c r="B19" s="14"/>
      <c r="C19" s="28"/>
      <c r="D19" s="17" t="s">
        <v>97</v>
      </c>
      <c r="E19" s="14"/>
      <c r="F19" s="14"/>
      <c r="G19" s="14"/>
      <c r="H19" s="14"/>
      <c r="I19" s="14"/>
      <c r="J19" s="14"/>
      <c r="K19" s="18"/>
      <c r="L19" s="18"/>
      <c r="M19" s="18"/>
      <c r="N19" s="18"/>
      <c r="O19" s="18"/>
      <c r="P19" s="14"/>
      <c r="Q19" s="14"/>
      <c r="R19" s="14"/>
      <c r="S19" s="14"/>
      <c r="T19" s="14"/>
      <c r="U19" s="82"/>
      <c r="V19" s="82"/>
      <c r="W19" s="83">
        <f>AVERAGE(W16:W18)*80%</f>
        <v>0.8</v>
      </c>
      <c r="X19" s="84"/>
      <c r="Y19" s="84"/>
      <c r="Z19" s="85"/>
      <c r="AA19" s="85"/>
      <c r="AB19" s="83">
        <f>AVERAGE(AB16:AB18)*80%</f>
        <v>0.8</v>
      </c>
      <c r="AC19" s="84"/>
      <c r="AD19" s="84"/>
      <c r="AE19" s="18"/>
      <c r="AF19" s="18"/>
      <c r="AG19" s="83">
        <f>AVERAGE(AG16:AG18)*80%</f>
        <v>0.8</v>
      </c>
      <c r="AH19" s="14"/>
      <c r="AI19" s="14"/>
      <c r="AJ19" s="18"/>
      <c r="AK19" s="18"/>
      <c r="AL19" s="18" t="e">
        <f>AVERAGE(AL16:AL18)*80%</f>
        <v>#DIV/0!</v>
      </c>
      <c r="AM19" s="14"/>
      <c r="AN19" s="14"/>
      <c r="AO19" s="73"/>
      <c r="AP19" s="73"/>
      <c r="AQ19" s="83">
        <f>AVERAGE(AQ16:AQ18)*80%</f>
        <v>0.73333333333333339</v>
      </c>
      <c r="AR19" s="14"/>
    </row>
    <row r="20" spans="1:44" s="55" customFormat="1" ht="255" x14ac:dyDescent="0.25">
      <c r="A20" s="47">
        <v>7</v>
      </c>
      <c r="B20" s="48" t="s">
        <v>98</v>
      </c>
      <c r="C20" s="47" t="s">
        <v>99</v>
      </c>
      <c r="D20" s="48" t="s">
        <v>100</v>
      </c>
      <c r="E20" s="48" t="s">
        <v>101</v>
      </c>
      <c r="F20" s="48" t="s">
        <v>102</v>
      </c>
      <c r="G20" s="48" t="s">
        <v>103</v>
      </c>
      <c r="H20" s="8"/>
      <c r="I20" s="48" t="s">
        <v>62</v>
      </c>
      <c r="J20" s="49" t="s">
        <v>104</v>
      </c>
      <c r="K20" s="50" t="s">
        <v>90</v>
      </c>
      <c r="L20" s="50">
        <v>0.8</v>
      </c>
      <c r="M20" s="50" t="s">
        <v>90</v>
      </c>
      <c r="N20" s="50">
        <v>0.8</v>
      </c>
      <c r="O20" s="50">
        <f>AVERAGE(L20,N20)</f>
        <v>0.8</v>
      </c>
      <c r="P20" s="51" t="s">
        <v>64</v>
      </c>
      <c r="Q20" s="48" t="s">
        <v>105</v>
      </c>
      <c r="R20" s="48" t="s">
        <v>105</v>
      </c>
      <c r="S20" s="48" t="s">
        <v>106</v>
      </c>
      <c r="T20" s="52" t="s">
        <v>107</v>
      </c>
      <c r="U20" s="77" t="str">
        <f>K20</f>
        <v>No programada</v>
      </c>
      <c r="V20" s="78" t="s">
        <v>90</v>
      </c>
      <c r="W20" s="53" t="s">
        <v>90</v>
      </c>
      <c r="X20" s="8" t="s">
        <v>108</v>
      </c>
      <c r="Y20" s="53" t="s">
        <v>90</v>
      </c>
      <c r="Z20" s="53">
        <f>L20</f>
        <v>0.8</v>
      </c>
      <c r="AA20" s="53">
        <v>0.88</v>
      </c>
      <c r="AB20" s="53">
        <f>IF(AA20/Z20&gt;100%,100%,AA20/Z20)</f>
        <v>1</v>
      </c>
      <c r="AC20" s="8" t="s">
        <v>109</v>
      </c>
      <c r="AD20" s="8" t="s">
        <v>110</v>
      </c>
      <c r="AE20" s="101" t="s">
        <v>90</v>
      </c>
      <c r="AF20" s="102" t="s">
        <v>90</v>
      </c>
      <c r="AG20" s="102" t="s">
        <v>90</v>
      </c>
      <c r="AH20" s="119" t="s">
        <v>90</v>
      </c>
      <c r="AI20" s="102" t="s">
        <v>90</v>
      </c>
      <c r="AJ20" s="54">
        <f>N20</f>
        <v>0.8</v>
      </c>
      <c r="AK20" s="63">
        <v>0</v>
      </c>
      <c r="AL20" s="53">
        <f>IF(AK20/AJ20&gt;100%,100%,AK20/AJ20)</f>
        <v>0</v>
      </c>
      <c r="AM20" s="8"/>
      <c r="AN20" s="8"/>
      <c r="AO20" s="117">
        <f>O20</f>
        <v>0.8</v>
      </c>
      <c r="AP20" s="117">
        <f>AVERAGE(AA20,AK20)</f>
        <v>0.44</v>
      </c>
      <c r="AQ20" s="117">
        <f>IF(AP20/AO20&gt;100%,100%,AP20/AO20)</f>
        <v>0.54999999999999993</v>
      </c>
      <c r="AR20" s="65" t="s">
        <v>109</v>
      </c>
    </row>
    <row r="21" spans="1:44" s="55" customFormat="1" ht="105" x14ac:dyDescent="0.25">
      <c r="A21" s="56">
        <v>7</v>
      </c>
      <c r="B21" s="51" t="s">
        <v>98</v>
      </c>
      <c r="C21" s="56" t="s">
        <v>111</v>
      </c>
      <c r="D21" s="51" t="s">
        <v>112</v>
      </c>
      <c r="E21" s="51" t="s">
        <v>101</v>
      </c>
      <c r="F21" s="51" t="s">
        <v>113</v>
      </c>
      <c r="G21" s="51" t="s">
        <v>114</v>
      </c>
      <c r="H21" s="8"/>
      <c r="I21" s="51" t="s">
        <v>115</v>
      </c>
      <c r="J21" s="57" t="s">
        <v>116</v>
      </c>
      <c r="K21" s="58">
        <v>0.05</v>
      </c>
      <c r="L21" s="58">
        <v>0.8</v>
      </c>
      <c r="M21" s="58">
        <v>0.15</v>
      </c>
      <c r="N21" s="58">
        <v>0</v>
      </c>
      <c r="O21" s="58">
        <f>SUM(K21:N21)</f>
        <v>1</v>
      </c>
      <c r="P21" s="51" t="s">
        <v>64</v>
      </c>
      <c r="Q21" s="51" t="s">
        <v>117</v>
      </c>
      <c r="R21" s="51" t="s">
        <v>117</v>
      </c>
      <c r="S21" s="48" t="s">
        <v>106</v>
      </c>
      <c r="T21" s="59" t="s">
        <v>118</v>
      </c>
      <c r="U21" s="53">
        <f>K21</f>
        <v>0.05</v>
      </c>
      <c r="V21" s="79">
        <v>0.05</v>
      </c>
      <c r="W21" s="53">
        <f>IF(V21/U21&gt;100%,100%,V21/U21)</f>
        <v>1</v>
      </c>
      <c r="X21" s="8" t="s">
        <v>119</v>
      </c>
      <c r="Y21" s="8" t="s">
        <v>120</v>
      </c>
      <c r="Z21" s="53">
        <f>L21</f>
        <v>0.8</v>
      </c>
      <c r="AA21" s="53">
        <v>0.8</v>
      </c>
      <c r="AB21" s="53">
        <f>IF(AA21/Z21&gt;100%,100%,AA21/Z21)</f>
        <v>1</v>
      </c>
      <c r="AC21" s="8" t="s">
        <v>121</v>
      </c>
      <c r="AD21" s="8" t="s">
        <v>122</v>
      </c>
      <c r="AE21" s="103">
        <v>0.15</v>
      </c>
      <c r="AF21" s="104">
        <v>0.15</v>
      </c>
      <c r="AG21" s="104">
        <v>1</v>
      </c>
      <c r="AH21" s="120" t="s">
        <v>150</v>
      </c>
      <c r="AI21" s="120" t="s">
        <v>151</v>
      </c>
      <c r="AJ21" s="54">
        <f>N21</f>
        <v>0</v>
      </c>
      <c r="AK21" s="8"/>
      <c r="AL21" s="53" t="e">
        <f>IF(AK21/AJ21&gt;100%,100%,AK21/AJ21)</f>
        <v>#DIV/0!</v>
      </c>
      <c r="AM21" s="8"/>
      <c r="AN21" s="8"/>
      <c r="AO21" s="117">
        <f>O21</f>
        <v>1</v>
      </c>
      <c r="AP21" s="118">
        <f>V21+AA21+AF21</f>
        <v>1</v>
      </c>
      <c r="AQ21" s="117">
        <f>IF(AP21/AO21&gt;100%,100%,AP21/AO21)</f>
        <v>1</v>
      </c>
      <c r="AR21" s="121" t="s">
        <v>123</v>
      </c>
    </row>
    <row r="22" spans="1:44" s="55" customFormat="1" ht="135" x14ac:dyDescent="0.25">
      <c r="A22" s="56">
        <v>7</v>
      </c>
      <c r="B22" s="51" t="s">
        <v>98</v>
      </c>
      <c r="C22" s="56" t="s">
        <v>124</v>
      </c>
      <c r="D22" s="51" t="s">
        <v>125</v>
      </c>
      <c r="E22" s="51" t="s">
        <v>101</v>
      </c>
      <c r="F22" s="51" t="s">
        <v>126</v>
      </c>
      <c r="G22" s="51" t="s">
        <v>127</v>
      </c>
      <c r="H22" s="8"/>
      <c r="I22" s="51" t="s">
        <v>62</v>
      </c>
      <c r="J22" s="57" t="s">
        <v>128</v>
      </c>
      <c r="K22" s="58">
        <v>1</v>
      </c>
      <c r="L22" s="58" t="s">
        <v>90</v>
      </c>
      <c r="M22" s="58" t="s">
        <v>90</v>
      </c>
      <c r="N22" s="58">
        <v>1</v>
      </c>
      <c r="O22" s="58">
        <v>1</v>
      </c>
      <c r="P22" s="51" t="s">
        <v>64</v>
      </c>
      <c r="Q22" s="51" t="s">
        <v>129</v>
      </c>
      <c r="R22" s="51" t="s">
        <v>130</v>
      </c>
      <c r="S22" s="48" t="s">
        <v>106</v>
      </c>
      <c r="T22" s="59" t="s">
        <v>131</v>
      </c>
      <c r="U22" s="53">
        <f>K22</f>
        <v>1</v>
      </c>
      <c r="V22" s="53">
        <v>1</v>
      </c>
      <c r="W22" s="53">
        <f>IF(V22/U22&gt;100%,100%,V22/U22)</f>
        <v>1</v>
      </c>
      <c r="X22" s="64" t="s">
        <v>132</v>
      </c>
      <c r="Y22" s="65" t="s">
        <v>133</v>
      </c>
      <c r="Z22" s="53" t="str">
        <f>L22</f>
        <v>No programada</v>
      </c>
      <c r="AA22" s="78" t="s">
        <v>90</v>
      </c>
      <c r="AB22" s="78" t="s">
        <v>90</v>
      </c>
      <c r="AC22" s="78" t="s">
        <v>134</v>
      </c>
      <c r="AD22" s="78" t="s">
        <v>90</v>
      </c>
      <c r="AE22" s="106" t="s">
        <v>90</v>
      </c>
      <c r="AF22" s="105" t="s">
        <v>90</v>
      </c>
      <c r="AG22" s="105" t="s">
        <v>90</v>
      </c>
      <c r="AH22" s="120" t="s">
        <v>90</v>
      </c>
      <c r="AI22" s="105" t="s">
        <v>90</v>
      </c>
      <c r="AJ22" s="54">
        <f>N22</f>
        <v>1</v>
      </c>
      <c r="AK22" s="8"/>
      <c r="AL22" s="53">
        <f>IF(AK22/AJ22&gt;100%,100%,AK22/AJ22)</f>
        <v>0</v>
      </c>
      <c r="AM22" s="8"/>
      <c r="AN22" s="8"/>
      <c r="AO22" s="117">
        <f>O22</f>
        <v>1</v>
      </c>
      <c r="AP22" s="117">
        <v>0.5</v>
      </c>
      <c r="AQ22" s="117">
        <f>IF(AP22/AO22&gt;100%,100%,AP22/AO22)</f>
        <v>0.5</v>
      </c>
      <c r="AR22" s="64" t="s">
        <v>132</v>
      </c>
    </row>
    <row r="23" spans="1:44" s="9" customFormat="1" ht="15.75" x14ac:dyDescent="0.25">
      <c r="A23" s="14"/>
      <c r="B23" s="14"/>
      <c r="C23" s="28"/>
      <c r="D23" s="15" t="s">
        <v>135</v>
      </c>
      <c r="E23" s="15"/>
      <c r="F23" s="15"/>
      <c r="G23" s="15"/>
      <c r="H23" s="15"/>
      <c r="I23" s="15"/>
      <c r="J23" s="15"/>
      <c r="K23" s="16"/>
      <c r="L23" s="16"/>
      <c r="M23" s="16"/>
      <c r="N23" s="16"/>
      <c r="O23" s="16"/>
      <c r="P23" s="15"/>
      <c r="Q23" s="14"/>
      <c r="R23" s="14"/>
      <c r="S23" s="14"/>
      <c r="T23" s="14"/>
      <c r="U23" s="86"/>
      <c r="V23" s="87"/>
      <c r="W23" s="83">
        <f>AVERAGE(W20:W22)*20%</f>
        <v>0.2</v>
      </c>
      <c r="X23" s="84"/>
      <c r="Y23" s="84"/>
      <c r="Z23" s="88"/>
      <c r="AA23" s="88"/>
      <c r="AB23" s="83">
        <f>AVERAGE(AB20:AB22)*20%</f>
        <v>0.2</v>
      </c>
      <c r="AC23" s="84"/>
      <c r="AD23" s="84"/>
      <c r="AE23" s="16"/>
      <c r="AF23" s="16"/>
      <c r="AG23" s="83">
        <f>AVERAGE(AG20:AG22)*20%</f>
        <v>0.2</v>
      </c>
      <c r="AH23" s="14"/>
      <c r="AI23" s="14"/>
      <c r="AJ23" s="16"/>
      <c r="AK23" s="16"/>
      <c r="AL23" s="25" t="e">
        <f>AVERAGE(AL20:AL22)*20%</f>
        <v>#DIV/0!</v>
      </c>
      <c r="AM23" s="14"/>
      <c r="AN23" s="14"/>
      <c r="AO23" s="75"/>
      <c r="AP23" s="75"/>
      <c r="AQ23" s="66">
        <f>AVERAGE(AQ20:AQ22)*20%</f>
        <v>0.13666666666666666</v>
      </c>
      <c r="AR23" s="14"/>
    </row>
    <row r="24" spans="1:44" s="13" customFormat="1" ht="18.75" x14ac:dyDescent="0.3">
      <c r="A24" s="10"/>
      <c r="B24" s="10"/>
      <c r="C24" s="29"/>
      <c r="D24" s="11" t="s">
        <v>136</v>
      </c>
      <c r="E24" s="10"/>
      <c r="F24" s="10"/>
      <c r="G24" s="10"/>
      <c r="H24" s="10"/>
      <c r="I24" s="10"/>
      <c r="J24" s="10"/>
      <c r="K24" s="12"/>
      <c r="L24" s="12"/>
      <c r="M24" s="12"/>
      <c r="N24" s="12"/>
      <c r="O24" s="12"/>
      <c r="P24" s="10"/>
      <c r="Q24" s="10"/>
      <c r="R24" s="10"/>
      <c r="S24" s="10"/>
      <c r="T24" s="10"/>
      <c r="U24" s="89"/>
      <c r="V24" s="90"/>
      <c r="W24" s="91">
        <f>W19+W23</f>
        <v>1</v>
      </c>
      <c r="X24" s="92"/>
      <c r="Y24" s="92"/>
      <c r="Z24" s="93"/>
      <c r="AA24" s="93"/>
      <c r="AB24" s="91">
        <f>AB19+AB23</f>
        <v>1</v>
      </c>
      <c r="AC24" s="92"/>
      <c r="AD24" s="92"/>
      <c r="AE24" s="12"/>
      <c r="AF24" s="12"/>
      <c r="AG24" s="91">
        <f>AG19+AG23</f>
        <v>1</v>
      </c>
      <c r="AH24" s="10"/>
      <c r="AI24" s="10"/>
      <c r="AJ24" s="12"/>
      <c r="AK24" s="12"/>
      <c r="AL24" s="26" t="e">
        <f>AL19+AL23</f>
        <v>#DIV/0!</v>
      </c>
      <c r="AM24" s="10"/>
      <c r="AN24" s="10"/>
      <c r="AO24" s="76"/>
      <c r="AP24" s="76"/>
      <c r="AQ24" s="67">
        <f>AQ19+AQ23</f>
        <v>0.87000000000000011</v>
      </c>
      <c r="AR24" s="10"/>
    </row>
  </sheetData>
  <mergeCells count="27">
    <mergeCell ref="AO13:AR13"/>
    <mergeCell ref="AO14:AR14"/>
    <mergeCell ref="U13:Y13"/>
    <mergeCell ref="E4:J4"/>
    <mergeCell ref="G5:J5"/>
    <mergeCell ref="G6:J6"/>
    <mergeCell ref="G7:J7"/>
    <mergeCell ref="G8:J8"/>
    <mergeCell ref="U14:Y14"/>
    <mergeCell ref="Z14:AD14"/>
    <mergeCell ref="AE14:AI14"/>
    <mergeCell ref="AJ14:AN14"/>
    <mergeCell ref="AJ13:AN13"/>
    <mergeCell ref="AE13:AI13"/>
    <mergeCell ref="Z13:AD13"/>
    <mergeCell ref="Q13:T14"/>
    <mergeCell ref="C13:E14"/>
    <mergeCell ref="A13:B14"/>
    <mergeCell ref="A1:J1"/>
    <mergeCell ref="K1:O1"/>
    <mergeCell ref="D4:D8"/>
    <mergeCell ref="F13:P14"/>
    <mergeCell ref="A4:C8"/>
    <mergeCell ref="A2:J2"/>
    <mergeCell ref="G9:J9"/>
    <mergeCell ref="G10:J10"/>
    <mergeCell ref="G11:J11"/>
  </mergeCells>
  <hyperlinks>
    <hyperlink ref="AI16" r:id="rId1" xr:uid="{4A806EBA-D478-4295-A37F-89D433323444}"/>
    <hyperlink ref="AI17" r:id="rId2" xr:uid="{50D84F18-3F56-4DBF-9F38-B25D5B4055C8}"/>
    <hyperlink ref="AI18" r:id="rId3" xr:uid="{F8798FDC-11C1-42E9-8499-4242B00404AB}"/>
  </hyperlinks>
  <pageMargins left="0.7" right="0.7" top="0.75" bottom="0.75" header="0.3" footer="0.3"/>
  <pageSetup paperSize="9" scale="43" orientation="portrait" r:id="rId4"/>
  <colBreaks count="1" manualBreakCount="1">
    <brk id="11" max="1048575" man="1"/>
  </colBreaks>
  <drawing r:id="rId5"/>
  <legacyDrawing r:id="rId6"/>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B20:C22 B16:B18</xm:sqref>
        </x14:dataValidation>
        <x14:dataValidation type="list" allowBlank="1" showInputMessage="1" showErrorMessage="1" error="Escriba un texto " promptTitle="Cualquier contenido" xr:uid="{79A30B2C-A7DE-4319-B00C-CDBA6C74F67E}">
          <x14:formula1>
            <xm:f>Hoja1!$C$2:$C$5</xm:f>
          </x14:formula1>
          <xm:sqref>E20:E22 E16:E18</xm:sqref>
        </x14:dataValidation>
        <x14:dataValidation type="list" allowBlank="1" showInputMessage="1" showErrorMessage="1" xr:uid="{99C4073F-8490-41CF-A138-FB0D27D789F3}">
          <x14:formula1>
            <xm:f>Hoja1!$D$2:$D$5</xm:f>
          </x14:formula1>
          <xm:sqref>I20:I22 I17</xm:sqref>
        </x14:dataValidation>
        <x14:dataValidation type="list" allowBlank="1" showInputMessage="1" showErrorMessage="1" xr:uid="{40741A02-2F4C-48CF-999F-CF9269234581}">
          <x14:formula1>
            <xm:f>Hoja1!$E$2:$E$4</xm:f>
          </x14:formula1>
          <xm:sqref>P20:P22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B2" sqref="B2:B8"/>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2" t="s">
        <v>30</v>
      </c>
      <c r="B1" s="21" t="s">
        <v>137</v>
      </c>
      <c r="C1" s="21" t="s">
        <v>34</v>
      </c>
      <c r="D1" s="3" t="s">
        <v>38</v>
      </c>
      <c r="E1" s="19" t="s">
        <v>45</v>
      </c>
    </row>
    <row r="2" spans="1:5" x14ac:dyDescent="0.25">
      <c r="A2" s="23">
        <v>1</v>
      </c>
      <c r="B2" s="23" t="s">
        <v>56</v>
      </c>
      <c r="C2" s="23" t="s">
        <v>138</v>
      </c>
      <c r="D2" s="23" t="s">
        <v>115</v>
      </c>
      <c r="E2" s="23" t="s">
        <v>64</v>
      </c>
    </row>
    <row r="3" spans="1:5" x14ac:dyDescent="0.25">
      <c r="A3" s="23">
        <v>2</v>
      </c>
      <c r="B3" s="23" t="s">
        <v>139</v>
      </c>
      <c r="C3" s="23" t="s">
        <v>86</v>
      </c>
      <c r="D3" s="23" t="s">
        <v>77</v>
      </c>
      <c r="E3" s="23" t="s">
        <v>140</v>
      </c>
    </row>
    <row r="4" spans="1:5" x14ac:dyDescent="0.25">
      <c r="A4" s="23">
        <v>3</v>
      </c>
      <c r="B4" s="23" t="s">
        <v>141</v>
      </c>
      <c r="C4" s="23" t="s">
        <v>58</v>
      </c>
      <c r="D4" s="23" t="s">
        <v>142</v>
      </c>
      <c r="E4" s="23" t="s">
        <v>143</v>
      </c>
    </row>
    <row r="5" spans="1:5" x14ac:dyDescent="0.25">
      <c r="A5" s="23">
        <v>4</v>
      </c>
      <c r="B5" s="23" t="s">
        <v>144</v>
      </c>
      <c r="C5" s="23" t="s">
        <v>101</v>
      </c>
      <c r="D5" s="23" t="s">
        <v>62</v>
      </c>
      <c r="E5" s="23"/>
    </row>
    <row r="6" spans="1:5" x14ac:dyDescent="0.25">
      <c r="A6" s="23">
        <v>5</v>
      </c>
      <c r="B6" s="23" t="s">
        <v>145</v>
      </c>
      <c r="C6" s="23"/>
      <c r="D6" s="23"/>
      <c r="E6" s="23"/>
    </row>
    <row r="7" spans="1:5" x14ac:dyDescent="0.25">
      <c r="A7" s="23">
        <v>6</v>
      </c>
      <c r="B7" s="23" t="s">
        <v>146</v>
      </c>
      <c r="C7" s="23"/>
      <c r="D7" s="23"/>
      <c r="E7" s="23"/>
    </row>
    <row r="8" spans="1:5" x14ac:dyDescent="0.25">
      <c r="A8" s="23">
        <v>7</v>
      </c>
      <c r="B8" s="23" t="s">
        <v>98</v>
      </c>
      <c r="C8" s="23"/>
      <c r="D8" s="23"/>
      <c r="E8"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2022-10-30T02:29:49Z</dcterms:modified>
  <cp:category/>
  <cp:contentStatus/>
</cp:coreProperties>
</file>