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16_Relaciones estrategicas/"/>
    </mc:Choice>
  </mc:AlternateContent>
  <xr:revisionPtr revIDLastSave="62" documentId="8_{9EDD5CFC-C42A-48EA-BDC9-24A0240A4786}" xr6:coauthVersionLast="47" xr6:coauthVersionMax="47" xr10:uidLastSave="{D90F89A8-58F6-4606-BE0B-DEB688D4D13C}"/>
  <bookViews>
    <workbookView xWindow="-120" yWindow="-120" windowWidth="29040" windowHeight="15840" xr2:uid="{00000000-000D-0000-FFFF-FFFF00000000}"/>
  </bookViews>
  <sheets>
    <sheet name="PLAN DE GESTION" sheetId="1" r:id="rId1"/>
    <sheet name="Hoja1" sheetId="2" state="hidden" r:id="rId2"/>
  </sheets>
  <externalReferences>
    <externalReference r:id="rId3"/>
  </externalReferences>
  <definedNames>
    <definedName name="_xlnm._FilterDatabase" localSheetId="0" hidden="1">'PLAN DE GESTION'!$A$14:$AN$14</definedName>
    <definedName name="Tipos">[1]TABLA!$G$2:$G$4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P21" i="1" l="1"/>
  <c r="AQ21" i="1" s="1"/>
  <c r="AQ24" i="1" s="1"/>
  <c r="AQ23" i="1"/>
  <c r="AQ22" i="1"/>
  <c r="AO22" i="1"/>
  <c r="AO21" i="1"/>
  <c r="AQ19" i="1"/>
  <c r="AO19" i="1"/>
  <c r="AO18" i="1"/>
  <c r="AQ18" i="1" s="1"/>
  <c r="AO17" i="1"/>
  <c r="AQ17" i="1" s="1"/>
  <c r="AO16" i="1"/>
  <c r="AQ16" i="1" s="1"/>
  <c r="AQ15" i="1"/>
  <c r="AO15" i="1"/>
  <c r="AQ20" i="1" l="1"/>
  <c r="AQ25" i="1" s="1"/>
  <c r="AJ17" i="1" l="1"/>
  <c r="AL17" i="1" s="1"/>
  <c r="AE17" i="1"/>
  <c r="AG17" i="1" s="1"/>
  <c r="AJ23" i="1"/>
  <c r="AL23" i="1"/>
  <c r="AE23" i="1"/>
  <c r="AG23" i="1" s="1"/>
  <c r="U23" i="1"/>
  <c r="W23" i="1" s="1"/>
  <c r="W24" i="1" s="1"/>
  <c r="AJ22" i="1"/>
  <c r="AL22" i="1" s="1"/>
  <c r="AE22" i="1"/>
  <c r="AG22" i="1" s="1"/>
  <c r="Z22" i="1"/>
  <c r="AB22" i="1" s="1"/>
  <c r="O22" i="1"/>
  <c r="AJ21" i="1"/>
  <c r="AL21" i="1"/>
  <c r="AE21" i="1"/>
  <c r="AG21" i="1" s="1"/>
  <c r="AG24" i="1" s="1"/>
  <c r="Z21" i="1"/>
  <c r="AB21" i="1" s="1"/>
  <c r="U21" i="1"/>
  <c r="O21" i="1"/>
  <c r="W20" i="1"/>
  <c r="AJ19" i="1"/>
  <c r="AL19" i="1" s="1"/>
  <c r="AJ18" i="1"/>
  <c r="AL18" i="1"/>
  <c r="AJ16" i="1"/>
  <c r="AL16" i="1" s="1"/>
  <c r="AJ15" i="1"/>
  <c r="AL15" i="1"/>
  <c r="AE19" i="1"/>
  <c r="AG19" i="1" s="1"/>
  <c r="AE18" i="1"/>
  <c r="AG18" i="1" s="1"/>
  <c r="AE16" i="1"/>
  <c r="AG16" i="1" s="1"/>
  <c r="AE15" i="1"/>
  <c r="AG15" i="1" s="1"/>
  <c r="AG20" i="1" s="1"/>
  <c r="Z15" i="1"/>
  <c r="AB15" i="1"/>
  <c r="AB19" i="1"/>
  <c r="Z16" i="1"/>
  <c r="AB16" i="1" s="1"/>
  <c r="AL20" i="1" l="1"/>
  <c r="AL24" i="1"/>
  <c r="AB20" i="1"/>
  <c r="AG25" i="1"/>
  <c r="W25" i="1"/>
  <c r="AB24" i="1"/>
  <c r="AB25" i="1" l="1"/>
  <c r="AL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4" authorId="0" shapeId="0" xr:uid="{00000000-0006-0000-0000-000001000000}">
      <text>
        <r>
          <rPr>
            <b/>
            <sz val="9"/>
            <color indexed="81"/>
            <rFont val="Tahoma"/>
            <family val="2"/>
          </rPr>
          <t>El contenido de la meta debe redactarse en forma de resultado, preferiblemente así: 
Verbo rector + magnitud + resultado + complemento</t>
        </r>
      </text>
    </comment>
    <comment ref="S14" authorId="0" shapeId="0" xr:uid="{00000000-0006-0000-0000-000002000000}">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<sst xmlns="http://schemas.openxmlformats.org/spreadsheetml/2006/main" count="262" uniqueCount="158">
  <si>
    <r>
      <rPr>
        <b/>
        <sz val="14"/>
        <color indexed="8"/>
        <rFont val="Calibri Light"/>
        <family val="2"/>
      </rPr>
      <t>FORMULACIÓN Y SEGUIMIENTO PLANES DE GESTIÓN NIVEL CENTRAL</t>
    </r>
    <r>
      <rPr>
        <b/>
        <sz val="11"/>
        <color indexed="8"/>
        <rFont val="Calibri Light"/>
        <family val="2"/>
      </rPr>
      <t xml:space="preserve">
PROCESO</t>
    </r>
    <r>
      <rPr>
        <b/>
        <sz val="11"/>
        <color theme="1"/>
        <rFont val="Calibri Light"/>
        <family val="2"/>
        <scheme val="major"/>
      </rPr>
      <t xml:space="preserve"> RELACIONES ESTRATÉGICAS</t>
    </r>
  </si>
  <si>
    <r>
      <rPr>
        <b/>
        <sz val="11"/>
        <color indexed="8"/>
        <rFont val="Calibri Light"/>
        <family val="2"/>
      </rPr>
      <t xml:space="preserve">Código Formato: </t>
    </r>
    <r>
      <rPr>
        <sz val="11"/>
        <color indexed="8"/>
        <rFont val="Calibri Light"/>
        <family val="2"/>
      </rPr>
      <t xml:space="preserve">PLE-PIN-F017
</t>
    </r>
    <r>
      <rPr>
        <b/>
        <sz val="11"/>
        <color indexed="8"/>
        <rFont val="Calibri Light"/>
        <family val="2"/>
      </rPr>
      <t>Versión: 5</t>
    </r>
    <r>
      <rPr>
        <sz val="11"/>
        <color indexed="8"/>
        <rFont val="Calibri Light"/>
        <family val="2"/>
      </rPr>
      <t xml:space="preserve">
</t>
    </r>
    <r>
      <rPr>
        <b/>
        <sz val="11"/>
        <color indexed="8"/>
        <rFont val="Calibri Light"/>
        <family val="2"/>
      </rPr>
      <t xml:space="preserve">Vigencia desde: </t>
    </r>
    <r>
      <rPr>
        <sz val="11"/>
        <color indexed="8"/>
        <rFont val="Calibri Light"/>
        <family val="2"/>
      </rPr>
      <t xml:space="preserve">31 de enero de 2022
</t>
    </r>
    <r>
      <rPr>
        <b/>
        <sz val="11"/>
        <color indexed="8"/>
        <rFont val="Calibri Light"/>
        <family val="2"/>
      </rPr>
      <t xml:space="preserve">Caso HOLA: </t>
    </r>
    <r>
      <rPr>
        <sz val="11"/>
        <color rgb="FF000000"/>
        <rFont val="Calibri Light"/>
        <family val="2"/>
      </rPr>
      <t>222703</t>
    </r>
  </si>
  <si>
    <t>VIGENCIA DE LA PLANEACIÓN 2022</t>
  </si>
  <si>
    <t>DEPENDENCIAS ASOCIADAS</t>
  </si>
  <si>
    <t>Dirección de Relaciones Políticas</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</si>
  <si>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</si>
  <si>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</si>
  <si>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</si>
  <si>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</si>
  <si>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</si>
  <si>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223376</t>
    </r>
  </si>
  <si>
    <t>31 de marzo de 2022</t>
  </si>
  <si>
    <t>Se modifica la programación trimestral de la meta transversal No. 2 "Actualizar el 100% los documentos del proceso conforme al plan de trabajo definido", según cronograma remitido por el área responsable, a través de Caso Hola No. 238812. Se anticipa la programación de la meta transversal No. 3 de capacitación en el sistema de gestión, pasando del II trimestre al I trimestre.</t>
  </si>
  <si>
    <t>29 de abril de 2022</t>
  </si>
  <si>
    <t>Para el primer trimestre de la vigencia 2022, el proceso alcanzó un nivel de desempeño del 100% de acuerdo con lo programado, y del 19,33% acumulado para la vigencia.</t>
  </si>
  <si>
    <t>PLAN ESTRATÉGICO INSTITUCIONAL</t>
  </si>
  <si>
    <t>META</t>
  </si>
  <si>
    <t>INDICADOR</t>
  </si>
  <si>
    <t>RESULTADO</t>
  </si>
  <si>
    <t xml:space="preserve">SEGUIMIENTO PLANES DE GESTIÓN </t>
  </si>
  <si>
    <t xml:space="preserve">I TRIMESTRE </t>
  </si>
  <si>
    <t xml:space="preserve">II TRIMESTRE </t>
  </si>
  <si>
    <t xml:space="preserve">III TRIMESTRE </t>
  </si>
  <si>
    <t xml:space="preserve">IV TRIMESTRE </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</si>
  <si>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</si>
  <si>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</si>
  <si>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</si>
  <si>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</si>
  <si>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</si>
  <si>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</si>
  <si>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</si>
  <si>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</si>
  <si>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</si>
  <si>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</si>
  <si>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</si>
  <si>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</si>
  <si>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</si>
  <si>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</si>
  <si>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</si>
  <si>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</si>
  <si>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</si>
  <si>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</si>
  <si>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</si>
  <si>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</si>
  <si>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</si>
  <si>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</si>
  <si>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</si>
  <si>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</si>
  <si>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</si>
  <si>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Fortalecer las relaciones de confianza con las corporaciones político-administrativas de elección popular y con la región, facilitando la aprobación de iniciativas que permitan atender las demandas ciudadanas</t>
  </si>
  <si>
    <t>Tramitar el 100% de los asuntos normativos, legislativos y de control político que realicen las Corporaciones de Elección Popular del orden nacional y distrital</t>
  </si>
  <si>
    <t>Gestión</t>
  </si>
  <si>
    <t>Porcentaje de trámites realizados en las Corporaciones de Elección Popular</t>
  </si>
  <si>
    <t>Trámites realizados con las Corporaciones de Elección Popular</t>
  </si>
  <si>
    <t>100%
Fuente: Plan de Gestión vigencia 2021</t>
  </si>
  <si>
    <t>Constante</t>
  </si>
  <si>
    <t xml:space="preserve">Porcentaje de Trámites con las Corporaciones de Elección Popular realizados </t>
  </si>
  <si>
    <t>Eficacia</t>
  </si>
  <si>
    <t>Reporte de seguimiento a las proposiciones, derechos de petición, solicitudes de información de los asuntos normativos, legislativos y de control político remitidos por las Corporaciones de Elección Popular del orden nacional y distrital.</t>
  </si>
  <si>
    <t xml:space="preserve">Asuntos Normativos: Estadisticas de trámites realizados a los proyectos de Acuerdo.
Congreso:Estadisticas de trámites realizados a los proyectos de ley. 
Control Político: Respuestas a las proposiciones del Concejo de Bogotá, D.C., que sean de competencia del Sector Gobierno. Derechos de peticiòn: repuesta a las solicitudes presentadas por el Concejo de Bogota y entes de control.
</t>
  </si>
  <si>
    <t>ASUNTOS NORMATIVOS  - CONCEJO DE BOGOTÁ, D.C.:  Para el I trimestre de la vigencia 2022 se tramitaron las solitudes de comentarios de los 189 proyectos de acuerdo radicados en la Secretaría General del Concejo  de inciativa de los concejales.
Se radicaron 31 posiciones unificadas de la Adminsitración Distrital para proyectos de acuerdo de primer debate 
Se radicaron 3 posiciones unficadas de la Administración Distrital para proyectos de acuerdo de segundo debate 
Se  llevaron a cabo 21 mesas de trabajo.
CONTROL POLÍTICO - CONCEJO DE BOGOTÁ, D.C. Se realizó el 100% de los trámites con el Concejo de Bogotá: Durante el primer trimestre del 2021, se realizó el respectivo trámite, seguimiento con respuesta oportuna a 58 proposiciones en las que fue citado el Secretario Distrital de Gobierno por parte del Concejo de Bogotá. El Secretario Distrital de Gobierno fue citado a (13) debates de control político, de los cuales la entidad tenía competencia  en (6), al respecto se gestionó las presentaciones y documentos que sirvieron como insumos para los mismos.  Se brindó respuesta de copia a (3) solicitudes de copia de la respuesta a cuestionarios de proposiciones a la Personería de Bogotá.
DERECHO DE PETICIÓN:  para el primer trimestre del 2022 se cumplio con el 100% de las solicitudes presentadas por el Concejo de Bogota y los entes de control, dando respuesta dentro de los terminos legales a 107 derechos de peticiòn.
CONGRESO: Durante el primer trimestre del 2022 se realizó una revisión completa a todos los  Proyectos de Ley radicados en Cámara y Senado, elaborando un documento que incluye el listado de todos los Proyectos que posiblemente tienen impacto en el Distrito Capital. El documento mencionado fue socializado con los enlaces de cada Secretaría para que conforme a sus conocimientos y competencias especificas realicen una verificación  e informen de los que requieren priorización. También se dio respuesta a todas las solicitudes radicadas por los Congresistas. Asi mismo, se realizo la verificacion de los proyectos archivados, sancionados y los Proyectos que continuan vigentes.</t>
  </si>
  <si>
    <t>Reporte asuntos normativos
Reporte control político y otros soportes
Reporte de proposiciones
Nota: Control Político-Concejo de Bogotá: Las evidencias reposan en medio físico y magnético (carpetas compartidas de One Drive de la DRP) y datos en la herramienta HESMAP.</t>
  </si>
  <si>
    <t>Reporte asuntos normativos
Reporte control político y otros soportes
Reporte de proposiciones
Nota: Control Político-Concejo de Bogotá: Las evidencias reposan en medio físico y magnético (carpetas compartidas de One Drive de la DRP) y datos en la herramienta HESMAP.
Reporte Congreso: Se realiza una matriz que reposa en las carpetas compartidas de one drive de la DRP y se carga la información en HESMAP</t>
  </si>
  <si>
    <t>Ejecutar una (1) agenda con las Corporaciones de Eleccion Local, conforme a los instructivos y anexos técnicos que se determinen sobre esta materia.</t>
  </si>
  <si>
    <t>Agenda con las Corporaciones de Elección Local.</t>
  </si>
  <si>
    <t>Número de agendas de trabajo realizadas</t>
  </si>
  <si>
    <t>Suma</t>
  </si>
  <si>
    <t>Agenda de trabajo ejecutada - INFORME</t>
  </si>
  <si>
    <t>Agenda de trabajo formulada y ejecutada</t>
  </si>
  <si>
    <t>No programada</t>
  </si>
  <si>
    <t>No programada para el I trimestre de 2022</t>
  </si>
  <si>
    <t xml:space="preserve">Evidencias de reunión de los meses abril, mayo y junio. 
Respuestas a los derechos de petición. </t>
  </si>
  <si>
    <t>Elaborar un (1) documento sobre la gestión de los asuntos políticos en el Distrito Capital, que identifique la caracterización y conformación del Cabildo Distrital, el trámite de los asuntos normativos y la atención de los temas sobre el control político.</t>
  </si>
  <si>
    <t>Documento sobre Asobre la gestión de los asuntos políticos en el Distrito Capital 2021</t>
  </si>
  <si>
    <t>Número de documentos sobre la gestión de los asuntos políticos en el Distrito Capital terminados</t>
  </si>
  <si>
    <t>1 Documento vigencia 2021</t>
  </si>
  <si>
    <t>Documento sobre sobre la gestión de los asuntos políticos en el Distrito Capital 2021</t>
  </si>
  <si>
    <t>Documento Asuntos Políticos</t>
  </si>
  <si>
    <t>Monitoreo a las  sesiones del Concejo de Bogotá, D.C., y trámites normativos y de control Político.</t>
  </si>
  <si>
    <t>No programada para el II trimestre de 2022</t>
  </si>
  <si>
    <t>Mantener actualizada al 100% la información de la herramienta Estratégica para el Seguimiento y Monitoreo de Acción Política – HESMAP, como insumo para la elaboración de informes y seguimiento a la gestión con las corporaciones de elección de los niveles nacional y distrital.</t>
  </si>
  <si>
    <t>Porcentaje de actualización HESMAP</t>
  </si>
  <si>
    <t>Actualización de información realizada</t>
  </si>
  <si>
    <t>Información al  100% actualizada  vigencia 2021</t>
  </si>
  <si>
    <t xml:space="preserve">Reporte de la  Actualización de la información en  la herramienta HESMAP </t>
  </si>
  <si>
    <t>Información de trámites con: el Concejo de Bogotá, el Congreso de la Republica, Corporaciones de Elección Popular y/o Actores Políticos. 
Información generada desde el  Observatorio de Asuntos Polícos</t>
  </si>
  <si>
    <t>La información en las bases de datos de HESMAP se encuentra actualizada en un 97%, esta actualización corresponde al registro de bases de datos de los módulos de asuntos normativos, control político, derechos de petición, congreso de la República, gestión territorial, sesiones del concejo.</t>
  </si>
  <si>
    <t xml:space="preserve">Reportes en formato excel de las bases de datos principales.
Nota: Otras evidencias reposan en medio físico y magnético (carpetas compartidas de OneDrive de la DRP) y datos en la herramienta HESMAP. </t>
  </si>
  <si>
    <t>A partir de los reportes generados en formato *.xlsx desde las bases de datos del sistema.
Nota HESMAP. se evidencia el avance descrito con corte al término del periodo objeto de este informe.</t>
  </si>
  <si>
    <t>Cargar el 100% de la información en el módulo de JAL en HESMAP</t>
  </si>
  <si>
    <t>Retadora (de mejora)</t>
  </si>
  <si>
    <t xml:space="preserve">Cargue de información </t>
  </si>
  <si>
    <t>Información cargada a HESMAP</t>
  </si>
  <si>
    <t>Porcentaje de cargue en  HESMAP</t>
  </si>
  <si>
    <t xml:space="preserve">Reporte avance de cargue </t>
  </si>
  <si>
    <t xml:space="preserve">Caracterización de los 184 ediles del distrito
Mesas de trabajo y temás de interés
Seguimiento a las sesiones de las JAL   </t>
  </si>
  <si>
    <t>Módulo Hesmap</t>
  </si>
  <si>
    <t>Durante el periodo de enero a marzo de 2022, se registró en el módulo JAL de la herramienta HESMAP el 100% de la información correspondiente a 16 solicitudes presentadas por los miembros de las Juntas Administradoras Locales de Fontibon, Puente Aranda, Engativa, Kennedy, Rafael Uribe Uribe,Tunjuelito, San Cristobal, Los Martires, Bosa, Usaquen, Chapinero, Antonio Nariño, Santa Fe y Sumapaz.</t>
  </si>
  <si>
    <t>Soportes las solicitudes JAL cargadas en HESMAP</t>
  </si>
  <si>
    <t xml:space="preserve">Durante el periodo de abril a junio de 2022, se registró en el módulo JAL de la herramienta HESMAP el 100% de la información correspondiente a 16 solicitudes de mesas de gestión local presentadas por los miembros de las Juntas Administradoras Locales de Chapinero, Antonio Nariño, Santa Fe, Sumapaz, Teusaquillo, Ciudad Bolivar, Engativa, Fontibón y 12 derechos de petición presentados por los ediles de las localidades de Puente Aranda, Fontibon, Suba, Antonio Nariño,Usaquen y Teusaquillo. Para un total de 28 solicitudes atendidas en debida forma. </t>
  </si>
  <si>
    <t>Total metas procesos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</si>
  <si>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</si>
  <si>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</si>
  <si>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</si>
  <si>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</si>
  <si>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</si>
  <si>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</si>
  <si>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Porcentaje de buenas prácticas ambientales implementadas</t>
  </si>
  <si>
    <t>Herramienta Oficina Asesora de Planeación</t>
  </si>
  <si>
    <t>Aplicación de la meta: dependencias del proceso.
Reporte de la meta: Oficina Asesora de Planeación</t>
  </si>
  <si>
    <t>Listas de chequeo al cumplimiento de criterios ambientales remitidos por la OAP</t>
  </si>
  <si>
    <t>T2</t>
  </si>
  <si>
    <t>Actualizar el 100% los documentos del proceso conforme al plan de trabajo definido.</t>
  </si>
  <si>
    <t>Actualización documental</t>
  </si>
  <si>
    <t>Número de documentos actualizados del proceso / Número de documentos programados a actualizar en el plan de trabajo *100</t>
  </si>
  <si>
    <t xml:space="preserve">Documentos con actualización en el LMD </t>
  </si>
  <si>
    <t xml:space="preserve">Casos Hola de actualización generados
Listado Maestro de Documentos 
Matiz </t>
  </si>
  <si>
    <t>MATIZ publicacion del Procedimiento formalizado en el MIPG</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</si>
  <si>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</si>
  <si>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</si>
  <si>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</si>
  <si>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</si>
  <si>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</si>
  <si>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</si>
  <si>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</si>
  <si>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</si>
  <si>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 xml:space="preserve">El proceso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</si>
  <si>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</si>
  <si>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Total metas transversales (20%)</t>
  </si>
  <si>
    <t xml:space="preserve">Total plan de gestión </t>
  </si>
  <si>
    <t>Objetivo Estrategico</t>
  </si>
  <si>
    <t>Fomentar la gestión del conocimiento y la innovación para agilizar la comunicación con el ciudadano, la prestación de trámites y servicios, y garantizar la toma de decisiones con base en evidencia.</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</si>
  <si>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</si>
  <si>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</si>
  <si>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Retadora (Mejora)</t>
  </si>
  <si>
    <t>Creciente</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</si>
  <si>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</si>
  <si>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</si>
  <si>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</si>
  <si>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</si>
  <si>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</si>
  <si>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</si>
  <si>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</si>
  <si>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27 de julio de 2022</t>
  </si>
  <si>
    <t xml:space="preserve">SEGUIMIENTO PLAN GESTIÓN PROCESOS </t>
  </si>
  <si>
    <t>EVALUACIÓN FINAL PLAN DE GESTIÓN</t>
  </si>
  <si>
    <t>ANÁLISIS DE RESULTADO</t>
  </si>
  <si>
    <t>Se están tramitando los asuntos normativos, legislativos y de control político que realicen las Corporaciones de Elección Popular del orden nacional y distrital</t>
  </si>
  <si>
    <t>ASUNTOS NORMATIVOS  - CONCEJO DE BOGOTÁ, D.C: Para el II trimestre de la vigencia 2022 se tramitaron las solicitudes de comentarios de los  118 proyectos de acuerdo radicados  por parte de los concejales y 2 Proyectos de Acuerdo Radicados por  organismo de control, para un total de 120 Proyectos de Acuerdo radicados ante la secretaria General del Concejo.                                                            
Se radicaron 8 posiciones unificadas de la Adminsitración Distrital para proyectos de acuerdo de primer debate .                                    
Se radicaron 5 posiciones unficadas de la Administración Distrital para proyectos de acuerdo de segundo debate .                                                  
Se expidieron comentarios para sanción para 5 proyectos de acuerdo.                                                                    Se  llevaron a cabo 14 mesas de trabajo.
CONTROL POLÍTICO - CONCEJO DE BOGOTÁ, D.C. Se realizó el 100% de los trámites con el Concejo de Bogotá: Durante el segundo trimestre del 2022, se realizó el respectivo trámite, seguimiento con respuesta oportuna a 143 proposiciones en las que fue citado el Secretario Distrital de Gobierno por parte del Concejo de Bogotá. El Secretario Distrital de Gobierno fue citado a (30) debates de control político, de los cuales la entidad tenía competencia  en (16), al respecto se gestionó las presentaciones y documentos que sirvieron como insumos para los mismos.  Se brindó respuesta de copia a (4) solicitudes de copia de la respuesta a cuestionarios de proposiciones a la Personería de Bogotá.
DERECHO DE PETICIÓN:  para el segundo trimestre del 2022 se cumplio con el 100% de las solicitudes presentadas por el Concejo de Bogota y los entes de control, dando respuesta dentro de los terminos legales a 120 derechos de petición.
CONGRESO: Durante el segundo trimestre del 2022 se realizó una revisión completa a todos los  Proyectos de Ley radicados en Cámara y Senado, realizando la priorización de los Proyectos que tienen impacto en el Distrito y solicitando comentarios a los diferentes sectores competentes. También se dio respuesta a todas las solicitudes radicadas por los Congresistas. Asi mismo, se realizó la verificación de los proyectos archivados, sancionados y los Proyectos que continuan vigentes.</t>
  </si>
  <si>
    <t>Para el trimestre II, con el fin de fortalecer la gobernabilidad de la Administración Distrital en las 20 Juntas Administradoras Locales se realizaron las siguientes actividades: 
DERECHOS DE PETICIÓN: Para el segundo trimestre de 2022 se logró dar respuesta al 100% de los requerimientos interpuestos por Ediles de diferentes Juntas administradoras Locales. Para lo cual se dio respuesta a 7 Derechos de Petición. 
MESAS DE GESTION LOCAL: Para el segundo trimestre de 2022 se logró dar respuesta al 100% de las solicitudes de acompañamiento a mesas de trabajo y recorrido interpuestos por Ediles de diferentes Juntas administradoras Locales, para lo cual se acompañaron 11 Mesas de Trabajo. 
IDENTIFICACIÓN Y CARACTERIZACIÓN DE ACTORES POLÍTICOS DE LAS JUNTAS ADMINISTRADORAS LOCALES: Para el segundo trimestre de 2022, se logró la actualización y caracterización de la base de datos de los 184 Ediles de las 20 Juntas Administradoras Locales de Bogotá. D.C. 
GESTIONAR ESPACIOS DE CAPACITACIÓN: Se acompañó la gestión para la convocatoria del Foro “Oportunidades de la Región Metropolitana”. De la misma manera se logró acompañar la convocatoria para la realización del evento “Invitación Consejo de Gobierno Ampliado” para lo cual se convocó a través de correo electrónico a más de 1400 Juntas de Acción Comunal. 
Se logró la consolidación y actualización del módulo Juntas Administradoras Locales-JAL en la herramienta HESMAP.</t>
  </si>
  <si>
    <t>Durante el periodo de abril a junio de 2022, el equipo de la Dirección de Relaciones Políticas cargó adecuadamente la información en las bases de datos HESMAP, concerniente a: 
- Los registros de proyectos de acuerdo radicados y trámitados para unificación de posiciones del Distrito, 
- Proposiciones aprobadas con su trámite de respuesta, 
- Derechos de petición enviados por miembros de corporaciones públicas y entes de control y su trámite de respuesta, 
- Proyectos de ley y de acto de legislativo priorizados con su trámite para envío de observaciones al Congreso de la República, 
- Solicitudes para la realización de mesas de gestión territorial, y por último, 
- El registro sobre el desarrollo de las sesiones del Concejo de Bogotá D.C.</t>
  </si>
  <si>
    <t>La información en las bases de datos de HESMAP se encuentra actualizada, lo cual corresponde al registro total en asuntos normativos, control político, derechos de petición, meas de trabajo, sesiones del concejo, así como a la actualización de temáticas y autores de los mismos.</t>
  </si>
  <si>
    <t>Se cargó el 100% de la información en el módulo de JAL en HESMAP</t>
  </si>
  <si>
    <t>Dirección de Relaciones Políticas(Calificación 88%):Participan en actividades ambientales : eficiencia energética y en la jornada de separación en la fuente.
En la semana ambiental participa en las actividades: construcción de terrarios, conversatorio eficiencia energética, feria de gestión de residuos, bicipaseo, caminata El Intruso.
Durante el semestre se colocaron 65 Caritas tristes por dejar monitores encendidos sin uso.
Lleva al día el reporte de consumo de papel con corte a junio de 2022.
Dirección de Convivencia y Diálogo Social Calificación 75%):Reporte de consumo de papel hasta el mes de abril.
Participan en actividades ambientales : Jornada de separación en la fuente y Charla uso eficiente de agua en el hogar.
En la semana ambiental:  Circuito de movilidad, Caminata Vichacha, Tarde de cine, Conversatorio Transición energética y  torneo ambiental.
Durante el semestre se colocaron 42 Caritas tristes por dejar monitores encendidos sin uso.</t>
  </si>
  <si>
    <t>Reporte de gestión ambiental OAP</t>
  </si>
  <si>
    <t xml:space="preserve">El proceso actualizó los 7 documentos programados para el periodo en el cronograma establecido al inicio de la vigencia. </t>
  </si>
  <si>
    <t>MATIZ Listado maestro de documentos</t>
  </si>
  <si>
    <t>Para el segundo trimestre de la vigencia 2022, el proceso alcanzó un nivel de desempeño del 100% de acuerdo con lo programado, y del 59,38%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</si>
</sst>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3" x14ac:knownFonts="1">
    <font>
      <sz val="11"/>
      <color theme="1"/>
      <name val="Calibri"/>
      <family val="2"/>
      <scheme val="minor"/>
    </font>
    <font>
      <sz val="11"/>
      <color indexed="8"/>
      <name val="Calibri Light"/>
      <family val="2"/>
    </font>
    <font>
      <b/>
      <sz val="11"/>
      <color indexed="8"/>
      <name val="Calibri Light"/>
      <family val="2"/>
    </font>
    <font>
      <b/>
      <sz val="14"/>
      <color indexed="8"/>
      <name val="Calibri Light"/>
      <family val="2"/>
    </font>
    <font>
      <b/>
      <sz val="9"/>
      <color indexed="81"/>
      <name val="Tahoma"/>
      <family val="2"/>
    </font>
    <font>
      <sz val="10"/>
      <name val="Arial"/>
      <family val="2"/>
    </font>
    <font>
      <sz val="11"/>
      <color theme="1"/>
      <name val="Calibri"/>
      <family val="2"/>
      <scheme val="minor"/>
    </font>
    <font>
      <sz val="11"/>
      <color theme="1"/>
      <name val="Calibri Light"/>
      <family val="2"/>
      <scheme val="major"/>
    </font>
    <font>
      <b/>
      <sz val="11"/>
      <color theme="1"/>
      <name val="Calibri Light"/>
      <family val="2"/>
      <scheme val="major"/>
    </font>
    <font>
      <sz val="11"/>
      <color rgb="FF0070C0"/>
      <name val="Calibri Light"/>
      <family val="2"/>
      <scheme val="major"/>
    </font>
    <font>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2"/>
      <color theme="1"/>
      <name val="Calibri Light"/>
      <family val="2"/>
      <scheme val="major"/>
    </font>
    <font>
      <sz val="9"/>
      <color rgb="FF323130"/>
      <name val="Segoe UI"/>
      <family val="2"/>
    </font>
    <font>
      <sz val="10"/>
      <color theme="1"/>
      <name val="Calibri Light"/>
      <family val="2"/>
      <scheme val="major"/>
    </font>
    <font>
      <sz val="11"/>
      <color rgb="FF000000"/>
      <name val="Calibri Light"/>
      <family val="2"/>
    </font>
    <font>
      <sz val="11"/>
      <color theme="1"/>
      <name val="Calibri Light"/>
      <family val="2"/>
    </font>
    <font>
      <sz val="11"/>
      <color rgb="FF000000"/>
      <name val="Calibri Light"/>
    </font>
    <font>
      <sz val="11"/>
      <color theme="1"/>
      <name val="Calibri Light"/>
    </font>
    <font>
      <sz val="11"/>
      <color rgb="FF000000"/>
      <name val="Calibri Light"/>
      <family val="2"/>
      <scheme val="major"/>
    </font>
    <font>
      <sz val="11"/>
      <color theme="1"/>
      <name val="Calibri Light"/>
      <scheme val="major"/>
    </font>
  </fonts>
  <fills count="11">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0"/>
        <bgColor indexed="64"/>
      </patternFill>
    </fill>
    <fill>
      <patternFill patternType="solid">
        <fgColor theme="7" tint="0.59999389629810485"/>
        <bgColor indexed="64"/>
      </patternFill>
    </fill>
    <fill>
      <patternFill patternType="solid">
        <fgColor rgb="FFFFFFFF"/>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1" fontId="6" fillId="0" borderId="0" applyFont="0" applyFill="0" applyBorder="0" applyAlignment="0" applyProtection="0"/>
    <xf numFmtId="0" fontId="5" fillId="0" borderId="0"/>
    <xf numFmtId="9" fontId="6" fillId="0" borderId="0" applyFont="0" applyFill="0" applyBorder="0" applyAlignment="0" applyProtection="0"/>
  </cellStyleXfs>
  <cellXfs count="124">
    <xf numFmtId="0" fontId="0" fillId="0" borderId="0" xfId="0"/>
    <xf numFmtId="0" fontId="7" fillId="0" borderId="0" xfId="0" applyFont="1" applyAlignment="1">
      <alignment wrapText="1"/>
    </xf>
    <xf numFmtId="0" fontId="8" fillId="2" borderId="1" xfId="0" applyFont="1" applyFill="1" applyBorder="1" applyAlignment="1">
      <alignment wrapText="1"/>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7" fillId="0" borderId="0" xfId="0" applyFont="1" applyAlignment="1">
      <alignment vertical="center" wrapText="1"/>
    </xf>
    <xf numFmtId="0" fontId="8" fillId="8" borderId="1" xfId="0" applyFont="1" applyFill="1" applyBorder="1" applyAlignment="1">
      <alignment horizontal="center" vertical="center" wrapText="1"/>
    </xf>
    <xf numFmtId="0" fontId="15" fillId="0" borderId="0" xfId="0" applyFont="1"/>
    <xf numFmtId="0" fontId="0" fillId="2" borderId="1" xfId="0" applyFill="1" applyBorder="1" applyAlignment="1">
      <alignment horizontal="center" vertical="center" wrapText="1"/>
    </xf>
    <xf numFmtId="0" fontId="0" fillId="2" borderId="1" xfId="0" applyFill="1" applyBorder="1"/>
    <xf numFmtId="0" fontId="0" fillId="0" borderId="1" xfId="0" applyBorder="1"/>
    <xf numFmtId="0" fontId="7" fillId="0" borderId="1" xfId="0" applyFont="1" applyBorder="1" applyAlignment="1">
      <alignment horizontal="center" vertical="center" wrapText="1"/>
    </xf>
    <xf numFmtId="0" fontId="7" fillId="0" borderId="5" xfId="0" applyFont="1" applyBorder="1" applyAlignment="1">
      <alignment horizontal="left" vertical="center" wrapText="1"/>
    </xf>
    <xf numFmtId="0" fontId="7" fillId="0" borderId="1" xfId="1" applyNumberFormat="1" applyFont="1" applyBorder="1" applyAlignment="1">
      <alignment horizontal="center" vertical="center" wrapText="1"/>
    </xf>
    <xf numFmtId="0" fontId="7" fillId="0" borderId="1" xfId="0" applyFont="1" applyBorder="1" applyAlignment="1">
      <alignment horizontal="left" vertical="center" wrapText="1"/>
    </xf>
    <xf numFmtId="9"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0" fontId="8" fillId="0" borderId="0" xfId="0" applyFont="1" applyAlignment="1">
      <alignment vertical="center" wrapText="1"/>
    </xf>
    <xf numFmtId="0" fontId="9" fillId="0" borderId="12" xfId="0" applyFont="1" applyBorder="1" applyAlignment="1" applyProtection="1">
      <alignment horizontal="center" vertical="center" wrapText="1"/>
      <protection hidden="1"/>
    </xf>
    <xf numFmtId="0" fontId="9" fillId="0" borderId="12" xfId="0" applyFont="1" applyBorder="1" applyAlignment="1" applyProtection="1">
      <alignment horizontal="left" vertical="center" wrapText="1"/>
      <protection hidden="1"/>
    </xf>
    <xf numFmtId="0" fontId="9" fillId="7" borderId="12" xfId="0" applyFont="1" applyFill="1" applyBorder="1" applyAlignment="1" applyProtection="1">
      <alignment horizontal="left" vertical="center" wrapText="1"/>
      <protection hidden="1"/>
    </xf>
    <xf numFmtId="9" fontId="9" fillId="7" borderId="1" xfId="0" applyNumberFormat="1" applyFont="1" applyFill="1" applyBorder="1" applyAlignment="1" applyProtection="1">
      <alignment horizontal="center" vertical="center" wrapText="1"/>
      <protection hidden="1"/>
    </xf>
    <xf numFmtId="0" fontId="9" fillId="0" borderId="1" xfId="0" applyFont="1" applyBorder="1" applyAlignment="1" applyProtection="1">
      <alignment horizontal="left" vertical="center" wrapText="1"/>
      <protection hidden="1"/>
    </xf>
    <xf numFmtId="0" fontId="9" fillId="0" borderId="8" xfId="0" applyFont="1" applyBorder="1" applyAlignment="1" applyProtection="1">
      <alignment horizontal="left" vertical="center" wrapText="1"/>
      <protection hidden="1"/>
    </xf>
    <xf numFmtId="0" fontId="9" fillId="0" borderId="1" xfId="0" applyFont="1" applyBorder="1" applyAlignment="1" applyProtection="1">
      <alignment horizontal="center" vertical="center" wrapText="1"/>
      <protection hidden="1"/>
    </xf>
    <xf numFmtId="0" fontId="9" fillId="7" borderId="1" xfId="0" applyFont="1" applyFill="1" applyBorder="1" applyAlignment="1" applyProtection="1">
      <alignment horizontal="left" vertical="center" wrapText="1"/>
      <protection hidden="1"/>
    </xf>
    <xf numFmtId="9" fontId="9" fillId="7" borderId="1" xfId="3" applyFont="1" applyFill="1" applyBorder="1" applyAlignment="1" applyProtection="1">
      <alignment horizontal="center" vertical="center" wrapText="1"/>
      <protection hidden="1"/>
    </xf>
    <xf numFmtId="0" fontId="9" fillId="0" borderId="10" xfId="0" applyFont="1" applyBorder="1" applyAlignment="1" applyProtection="1">
      <alignment horizontal="left" vertical="center" wrapText="1"/>
      <protection hidden="1"/>
    </xf>
    <xf numFmtId="0" fontId="8" fillId="2" borderId="1" xfId="0" applyFont="1" applyFill="1" applyBorder="1" applyAlignment="1">
      <alignment horizontal="center" wrapText="1"/>
    </xf>
    <xf numFmtId="0" fontId="8" fillId="3" borderId="1" xfId="0" applyFont="1" applyFill="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horizontal="justify" vertical="center" wrapText="1"/>
    </xf>
    <xf numFmtId="9" fontId="7" fillId="0" borderId="1" xfId="3" applyFont="1" applyBorder="1" applyAlignment="1">
      <alignment horizontal="center" vertical="center" wrapText="1"/>
    </xf>
    <xf numFmtId="0" fontId="7" fillId="0" borderId="1" xfId="0" applyFont="1" applyBorder="1" applyAlignment="1">
      <alignment horizontal="right" vertical="center" wrapText="1"/>
    </xf>
    <xf numFmtId="9" fontId="14" fillId="2" borderId="1" xfId="3" applyFont="1" applyFill="1" applyBorder="1" applyAlignment="1">
      <alignment vertical="center" wrapText="1"/>
    </xf>
    <xf numFmtId="0" fontId="10" fillId="2" borderId="1" xfId="0" applyFont="1" applyFill="1" applyBorder="1" applyAlignment="1">
      <alignment vertical="center" wrapText="1"/>
    </xf>
    <xf numFmtId="0" fontId="9" fillId="0" borderId="1" xfId="0" applyFont="1" applyBorder="1" applyAlignment="1">
      <alignment horizontal="left" vertical="center" wrapText="1"/>
    </xf>
    <xf numFmtId="9" fontId="9" fillId="0" borderId="1" xfId="3" applyFont="1" applyBorder="1" applyAlignment="1">
      <alignment horizontal="center" vertical="center" wrapText="1"/>
    </xf>
    <xf numFmtId="9" fontId="9" fillId="0" borderId="1" xfId="3" applyFont="1" applyBorder="1" applyAlignment="1">
      <alignment horizontal="right" vertical="center" wrapText="1"/>
    </xf>
    <xf numFmtId="9" fontId="13" fillId="2" borderId="1" xfId="0" applyNumberFormat="1" applyFont="1" applyFill="1" applyBorder="1" applyAlignment="1">
      <alignment vertical="center" wrapText="1"/>
    </xf>
    <xf numFmtId="0" fontId="14" fillId="2" borderId="1" xfId="0" applyFont="1" applyFill="1" applyBorder="1" applyAlignment="1">
      <alignment vertical="center" wrapText="1"/>
    </xf>
    <xf numFmtId="9" fontId="11" fillId="8" borderId="1" xfId="3" applyFont="1" applyFill="1" applyBorder="1" applyAlignment="1">
      <alignment vertical="center" wrapText="1"/>
    </xf>
    <xf numFmtId="9" fontId="12" fillId="8" borderId="1" xfId="0" applyNumberFormat="1" applyFont="1" applyFill="1" applyBorder="1" applyAlignment="1">
      <alignment vertical="center" wrapText="1"/>
    </xf>
    <xf numFmtId="0" fontId="11" fillId="8" borderId="1" xfId="0" applyFont="1" applyFill="1" applyBorder="1" applyAlignment="1">
      <alignment vertical="center" wrapText="1"/>
    </xf>
    <xf numFmtId="0" fontId="7" fillId="0" borderId="0" xfId="0" applyFont="1" applyAlignment="1">
      <alignment horizontal="center" vertical="center" wrapText="1"/>
    </xf>
    <xf numFmtId="9" fontId="14" fillId="2" borderId="1" xfId="3" applyFont="1" applyFill="1" applyBorder="1" applyAlignment="1">
      <alignment horizontal="center" vertical="center" wrapText="1"/>
    </xf>
    <xf numFmtId="1"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9" fontId="1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9" fontId="11" fillId="8" borderId="1" xfId="3" applyFont="1" applyFill="1" applyBorder="1" applyAlignment="1">
      <alignment horizontal="center" vertical="center" wrapText="1"/>
    </xf>
    <xf numFmtId="9" fontId="12" fillId="8" borderId="1" xfId="0" applyNumberFormat="1" applyFont="1" applyFill="1" applyBorder="1" applyAlignment="1">
      <alignment horizontal="center" vertical="center" wrapText="1"/>
    </xf>
    <xf numFmtId="1" fontId="7" fillId="0" borderId="1" xfId="0" applyNumberFormat="1" applyFont="1" applyBorder="1" applyAlignment="1">
      <alignment horizontal="right" vertical="center" wrapText="1"/>
    </xf>
    <xf numFmtId="0" fontId="7" fillId="0" borderId="0" xfId="0" applyFont="1" applyAlignment="1">
      <alignment horizontal="left" vertical="center" wrapText="1"/>
    </xf>
    <xf numFmtId="1" fontId="7" fillId="0" borderId="1" xfId="0" applyNumberFormat="1" applyFont="1" applyBorder="1" applyAlignment="1">
      <alignment horizontal="center" vertical="center" wrapText="1"/>
    </xf>
    <xf numFmtId="0" fontId="14" fillId="2" borderId="1" xfId="0" applyFont="1" applyFill="1" applyBorder="1" applyAlignment="1">
      <alignment vertical="center"/>
    </xf>
    <xf numFmtId="0" fontId="10" fillId="0" borderId="0" xfId="0" applyFont="1" applyAlignment="1">
      <alignment vertical="center" wrapText="1"/>
    </xf>
    <xf numFmtId="0" fontId="9" fillId="0" borderId="0" xfId="0" applyFont="1" applyAlignment="1">
      <alignment vertical="center" wrapText="1"/>
    </xf>
    <xf numFmtId="0" fontId="13" fillId="2" borderId="1" xfId="0" applyFont="1" applyFill="1" applyBorder="1" applyAlignment="1">
      <alignment vertical="center" wrapText="1"/>
    </xf>
    <xf numFmtId="0" fontId="12" fillId="8" borderId="1" xfId="0" applyFont="1" applyFill="1" applyBorder="1" applyAlignment="1">
      <alignment vertical="center" wrapText="1"/>
    </xf>
    <xf numFmtId="0" fontId="11" fillId="0" borderId="0" xfId="0" applyFont="1" applyAlignment="1">
      <alignment vertical="center" wrapText="1"/>
    </xf>
    <xf numFmtId="10" fontId="14" fillId="2" borderId="1" xfId="3" applyNumberFormat="1" applyFont="1" applyFill="1" applyBorder="1" applyAlignment="1">
      <alignment horizontal="center" vertical="center" wrapText="1"/>
    </xf>
    <xf numFmtId="10" fontId="12" fillId="8" borderId="1" xfId="3" applyNumberFormat="1" applyFont="1" applyFill="1" applyBorder="1" applyAlignment="1">
      <alignment horizontal="center" vertical="center" wrapText="1"/>
    </xf>
    <xf numFmtId="0" fontId="19" fillId="0" borderId="1" xfId="0" applyFont="1" applyBorder="1" applyAlignment="1">
      <alignment horizontal="left"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9" fontId="22" fillId="0" borderId="1" xfId="3" applyFont="1" applyBorder="1" applyAlignment="1">
      <alignment horizontal="center" vertical="center" wrapText="1"/>
    </xf>
    <xf numFmtId="0" fontId="7" fillId="9" borderId="5" xfId="0" applyFont="1" applyFill="1" applyBorder="1" applyAlignment="1">
      <alignment horizontal="left" vertical="center" wrapText="1"/>
    </xf>
    <xf numFmtId="0" fontId="7" fillId="9" borderId="1" xfId="0" applyFont="1" applyFill="1" applyBorder="1" applyAlignment="1">
      <alignment horizontal="justify" vertical="center" wrapText="1"/>
    </xf>
    <xf numFmtId="0" fontId="7" fillId="9" borderId="1" xfId="1" applyNumberFormat="1" applyFont="1" applyFill="1" applyBorder="1" applyAlignment="1">
      <alignment horizontal="center" vertical="center" wrapText="1"/>
    </xf>
    <xf numFmtId="0" fontId="7" fillId="9" borderId="1" xfId="0" applyFont="1" applyFill="1" applyBorder="1" applyAlignment="1">
      <alignment horizontal="left" vertical="center" wrapText="1"/>
    </xf>
    <xf numFmtId="0" fontId="16" fillId="9" borderId="1" xfId="0" applyFont="1" applyFill="1" applyBorder="1" applyAlignment="1">
      <alignment horizontal="center" vertical="center"/>
    </xf>
    <xf numFmtId="0" fontId="7" fillId="9" borderId="1" xfId="0" applyFont="1" applyFill="1" applyBorder="1" applyAlignment="1">
      <alignment horizontal="center" vertical="center" wrapText="1"/>
    </xf>
    <xf numFmtId="1" fontId="7" fillId="9" borderId="1" xfId="0" applyNumberFormat="1" applyFont="1" applyFill="1" applyBorder="1" applyAlignment="1">
      <alignment horizontal="right" vertical="center" wrapText="1"/>
    </xf>
    <xf numFmtId="0" fontId="7" fillId="9" borderId="1" xfId="0" applyFont="1" applyFill="1" applyBorder="1" applyAlignment="1">
      <alignment horizontal="right" vertical="center" wrapText="1"/>
    </xf>
    <xf numFmtId="9" fontId="7" fillId="9" borderId="1" xfId="3" applyFont="1" applyFill="1" applyBorder="1" applyAlignment="1">
      <alignment horizontal="center" vertical="center" wrapText="1"/>
    </xf>
    <xf numFmtId="1" fontId="7" fillId="9" borderId="1" xfId="0" applyNumberFormat="1" applyFont="1" applyFill="1" applyBorder="1" applyAlignment="1">
      <alignment horizontal="center" vertical="center" wrapText="1"/>
    </xf>
    <xf numFmtId="0" fontId="7" fillId="9" borderId="0" xfId="0" applyFont="1" applyFill="1" applyAlignment="1">
      <alignment horizontal="left" vertical="center" wrapText="1"/>
    </xf>
    <xf numFmtId="0" fontId="7" fillId="9" borderId="1" xfId="0" applyFont="1" applyFill="1" applyBorder="1" applyAlignment="1">
      <alignment horizontal="left" vertical="top" wrapText="1"/>
    </xf>
    <xf numFmtId="0" fontId="7" fillId="0" borderId="1" xfId="1" applyNumberFormat="1" applyFont="1" applyFill="1" applyBorder="1" applyAlignment="1">
      <alignment horizontal="center" vertical="center" wrapText="1"/>
    </xf>
    <xf numFmtId="9" fontId="7" fillId="0" borderId="1" xfId="3" applyFont="1" applyFill="1" applyBorder="1" applyAlignment="1">
      <alignment horizontal="center" vertical="center" wrapText="1"/>
    </xf>
    <xf numFmtId="0" fontId="16" fillId="0" borderId="1" xfId="0" applyFont="1" applyBorder="1" applyAlignment="1">
      <alignment horizontal="left" vertical="top"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8"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8" fillId="8" borderId="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4" xfId="0" applyFont="1" applyFill="1" applyBorder="1" applyAlignment="1">
      <alignment horizontal="center" vertical="center" wrapText="1"/>
    </xf>
    <xf numFmtId="0" fontId="8" fillId="2" borderId="1" xfId="0" applyFont="1" applyFill="1" applyBorder="1" applyAlignment="1">
      <alignment horizontal="center" wrapText="1"/>
    </xf>
    <xf numFmtId="0" fontId="7" fillId="0" borderId="1" xfId="0" applyFont="1" applyBorder="1" applyAlignment="1">
      <alignment horizontal="justify"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7" fillId="0" borderId="0" xfId="0" applyFont="1" applyAlignment="1">
      <alignment horizontal="center" wrapText="1"/>
    </xf>
    <xf numFmtId="9" fontId="9" fillId="0" borderId="1" xfId="0" applyNumberFormat="1" applyFont="1" applyBorder="1" applyAlignment="1">
      <alignment horizontal="left" vertical="center" wrapText="1"/>
    </xf>
    <xf numFmtId="10" fontId="9" fillId="0" borderId="1" xfId="3"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9" fontId="9" fillId="0" borderId="1" xfId="3" applyFont="1" applyBorder="1" applyAlignment="1">
      <alignment horizontal="left" vertical="center" wrapText="1"/>
    </xf>
    <xf numFmtId="10" fontId="12" fillId="8" borderId="1" xfId="0" applyNumberFormat="1" applyFont="1" applyFill="1" applyBorder="1" applyAlignment="1">
      <alignment horizontal="center" vertical="center" wrapText="1"/>
    </xf>
  </cellXfs>
  <cellStyles count="4">
    <cellStyle name="Millares [0]" xfId="1" builtinId="6"/>
    <cellStyle name="Normal" xfId="0" builtinId="0"/>
    <cellStyle name="Normal 2" xfId="2" xr:uid="{00000000-0005-0000-0000-000002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2</xdr:col>
      <xdr:colOff>257175</xdr:colOff>
      <xdr:row>0</xdr:row>
      <xdr:rowOff>809625</xdr:rowOff>
    </xdr:to>
    <xdr:pic>
      <xdr:nvPicPr>
        <xdr:cNvPr id="1034" name="Imagen 1">
          <a:extLst>
            <a:ext uri="{FF2B5EF4-FFF2-40B4-BE49-F238E27FC236}">
              <a16:creationId xmlns:a16="http://schemas.microsoft.com/office/drawing/2014/main" id="{0ADB6499-FA42-479F-AAB8-68312BF1D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85725"/>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G2" t="str">
            <v>Normativas</v>
          </cell>
        </row>
        <row r="3">
          <cell r="G3" t="str">
            <v>Administrativas</v>
          </cell>
        </row>
        <row r="4">
          <cell r="G4" t="str">
            <v>Tecnologicas</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6"/>
  <sheetViews>
    <sheetView tabSelected="1" zoomScaleNormal="100" workbookViewId="0">
      <selection activeCell="G10" sqref="G10"/>
    </sheetView>
  </sheetViews>
  <sheetFormatPr baseColWidth="10" defaultColWidth="10.85546875" defaultRowHeight="15" x14ac:dyDescent="0.25"/>
  <cols>
    <col min="1" max="1" width="7" style="1" customWidth="1"/>
    <col min="2" max="2" width="25.5703125" style="1" customWidth="1"/>
    <col min="3" max="3" width="8" style="1" customWidth="1"/>
    <col min="4" max="4" width="44.28515625" style="1" bestFit="1" customWidth="1"/>
    <col min="5" max="5" width="10.85546875" style="1" customWidth="1"/>
    <col min="6" max="6" width="17.7109375" style="1" customWidth="1"/>
    <col min="7" max="7" width="23.5703125" style="1" customWidth="1"/>
    <col min="8" max="8" width="19.28515625" style="1" customWidth="1"/>
    <col min="9" max="9" width="18.42578125" style="1" customWidth="1"/>
    <col min="10" max="10" width="15.85546875" style="1" customWidth="1"/>
    <col min="11" max="14" width="7.28515625" style="1" customWidth="1"/>
    <col min="15" max="15" width="20.85546875" style="1" customWidth="1"/>
    <col min="16" max="17" width="17.85546875" style="1" customWidth="1"/>
    <col min="18" max="18" width="24.140625" style="1" customWidth="1"/>
    <col min="19" max="19" width="22.85546875" style="1" customWidth="1"/>
    <col min="20" max="20" width="17.85546875" style="1" customWidth="1"/>
    <col min="21" max="21" width="19.85546875" style="46" customWidth="1"/>
    <col min="22" max="23" width="16.5703125" style="46" customWidth="1"/>
    <col min="24" max="24" width="78.85546875" style="7" customWidth="1"/>
    <col min="25" max="25" width="39.42578125" style="7" customWidth="1"/>
    <col min="26" max="26" width="20.42578125" style="46" customWidth="1"/>
    <col min="27" max="28" width="16.5703125" style="46" customWidth="1"/>
    <col min="29" max="29" width="78" style="1" customWidth="1"/>
    <col min="30" max="30" width="22.85546875" style="1" customWidth="1"/>
    <col min="31" max="31" width="21.28515625" style="1" hidden="1" customWidth="1"/>
    <col min="32" max="33" width="16.5703125" style="1" hidden="1" customWidth="1"/>
    <col min="34" max="34" width="40.42578125" style="1" hidden="1" customWidth="1"/>
    <col min="35" max="35" width="21.42578125" style="1" hidden="1" customWidth="1"/>
    <col min="36" max="36" width="18.85546875" style="1" hidden="1" customWidth="1"/>
    <col min="37" max="38" width="16.5703125" style="1" hidden="1" customWidth="1"/>
    <col min="39" max="39" width="29.28515625" style="1" hidden="1" customWidth="1"/>
    <col min="40" max="40" width="21" style="1" hidden="1" customWidth="1"/>
    <col min="41" max="43" width="10.85546875" style="1"/>
    <col min="44" max="44" width="71" style="1" customWidth="1"/>
    <col min="45" max="16384" width="10.85546875" style="1"/>
  </cols>
  <sheetData>
    <row r="1" spans="1:44" ht="70.5" customHeight="1" x14ac:dyDescent="0.25">
      <c r="A1" s="95" t="s">
        <v>0</v>
      </c>
      <c r="B1" s="96"/>
      <c r="C1" s="96"/>
      <c r="D1" s="96"/>
      <c r="E1" s="96"/>
      <c r="F1" s="96"/>
      <c r="G1" s="96"/>
      <c r="H1" s="96"/>
      <c r="I1" s="96"/>
      <c r="J1" s="96"/>
      <c r="K1" s="97" t="s">
        <v>1</v>
      </c>
      <c r="L1" s="98"/>
      <c r="M1" s="98"/>
      <c r="N1" s="98"/>
      <c r="O1" s="98"/>
    </row>
    <row r="2" spans="1:44" s="7" customFormat="1" ht="23.45" customHeight="1" x14ac:dyDescent="0.25">
      <c r="A2" s="108" t="s">
        <v>2</v>
      </c>
      <c r="B2" s="109"/>
      <c r="C2" s="109"/>
      <c r="D2" s="109"/>
      <c r="E2" s="109"/>
      <c r="F2" s="109"/>
      <c r="G2" s="109"/>
      <c r="H2" s="109"/>
      <c r="I2" s="109"/>
      <c r="J2" s="109"/>
      <c r="K2" s="19"/>
      <c r="L2" s="19"/>
      <c r="M2" s="19"/>
      <c r="N2" s="19"/>
      <c r="O2" s="19"/>
      <c r="U2" s="46"/>
      <c r="V2" s="46"/>
      <c r="W2" s="46"/>
      <c r="Z2" s="46"/>
      <c r="AA2" s="46"/>
      <c r="AB2" s="46"/>
    </row>
    <row r="3" spans="1:44" x14ac:dyDescent="0.25">
      <c r="D3" s="9"/>
    </row>
    <row r="4" spans="1:44" ht="29.1" customHeight="1" x14ac:dyDescent="0.25">
      <c r="A4" s="88" t="s">
        <v>3</v>
      </c>
      <c r="B4" s="89"/>
      <c r="C4" s="90"/>
      <c r="D4" s="99" t="s">
        <v>4</v>
      </c>
      <c r="E4" s="94" t="s">
        <v>5</v>
      </c>
      <c r="F4" s="94"/>
      <c r="G4" s="94"/>
      <c r="H4" s="94"/>
      <c r="I4" s="94"/>
      <c r="J4" s="94"/>
    </row>
    <row r="5" spans="1:44" x14ac:dyDescent="0.25">
      <c r="A5" s="103"/>
      <c r="B5" s="104"/>
      <c r="C5" s="105"/>
      <c r="D5" s="100"/>
      <c r="E5" s="2" t="s">
        <v>6</v>
      </c>
      <c r="F5" s="30" t="s">
        <v>7</v>
      </c>
      <c r="G5" s="106" t="s">
        <v>8</v>
      </c>
      <c r="H5" s="106"/>
      <c r="I5" s="106"/>
      <c r="J5" s="106"/>
    </row>
    <row r="6" spans="1:44" x14ac:dyDescent="0.25">
      <c r="A6" s="103"/>
      <c r="B6" s="104"/>
      <c r="C6" s="105"/>
      <c r="D6" s="100"/>
      <c r="E6" s="13">
        <v>1</v>
      </c>
      <c r="F6" s="13" t="s">
        <v>9</v>
      </c>
      <c r="G6" s="107" t="s">
        <v>10</v>
      </c>
      <c r="H6" s="107"/>
      <c r="I6" s="107"/>
      <c r="J6" s="107"/>
    </row>
    <row r="7" spans="1:44" ht="93.75" customHeight="1" x14ac:dyDescent="0.25">
      <c r="A7" s="103"/>
      <c r="B7" s="104"/>
      <c r="C7" s="105"/>
      <c r="D7" s="100"/>
      <c r="E7" s="13">
        <v>2</v>
      </c>
      <c r="F7" s="13" t="s">
        <v>11</v>
      </c>
      <c r="G7" s="107" t="s">
        <v>12</v>
      </c>
      <c r="H7" s="107"/>
      <c r="I7" s="107"/>
      <c r="J7" s="107"/>
    </row>
    <row r="8" spans="1:44" ht="64.5" customHeight="1" x14ac:dyDescent="0.25">
      <c r="A8" s="91"/>
      <c r="B8" s="92"/>
      <c r="C8" s="93"/>
      <c r="D8" s="101"/>
      <c r="E8" s="13">
        <v>3</v>
      </c>
      <c r="F8" s="13" t="s">
        <v>13</v>
      </c>
      <c r="G8" s="107" t="s">
        <v>14</v>
      </c>
      <c r="H8" s="107"/>
      <c r="I8" s="107"/>
      <c r="J8" s="107"/>
    </row>
    <row r="9" spans="1:44" ht="64.5" customHeight="1" x14ac:dyDescent="0.25">
      <c r="A9" s="86"/>
      <c r="B9" s="86"/>
      <c r="C9" s="86"/>
      <c r="D9" s="86"/>
      <c r="E9" s="84">
        <v>4</v>
      </c>
      <c r="F9" s="84" t="s">
        <v>143</v>
      </c>
      <c r="G9" s="107" t="s">
        <v>157</v>
      </c>
      <c r="H9" s="107"/>
      <c r="I9" s="107"/>
      <c r="J9" s="107"/>
    </row>
    <row r="10" spans="1:44" x14ac:dyDescent="0.25">
      <c r="A10" s="86"/>
      <c r="B10" s="86"/>
      <c r="C10" s="86"/>
      <c r="D10" s="86"/>
      <c r="E10" s="86"/>
      <c r="F10" s="86"/>
      <c r="G10" s="87"/>
      <c r="H10" s="87"/>
      <c r="I10" s="87"/>
      <c r="J10" s="87"/>
    </row>
    <row r="12" spans="1:44" s="7" customFormat="1" ht="22.5" customHeight="1" x14ac:dyDescent="0.25">
      <c r="A12" s="94" t="s">
        <v>15</v>
      </c>
      <c r="B12" s="94"/>
      <c r="C12" s="88" t="s">
        <v>16</v>
      </c>
      <c r="D12" s="89"/>
      <c r="E12" s="90"/>
      <c r="F12" s="102" t="s">
        <v>17</v>
      </c>
      <c r="G12" s="102"/>
      <c r="H12" s="102"/>
      <c r="I12" s="102"/>
      <c r="J12" s="102"/>
      <c r="K12" s="102"/>
      <c r="L12" s="102"/>
      <c r="M12" s="102"/>
      <c r="N12" s="102"/>
      <c r="O12" s="102"/>
      <c r="P12" s="102"/>
      <c r="Q12" s="88" t="s">
        <v>18</v>
      </c>
      <c r="R12" s="89"/>
      <c r="S12" s="89"/>
      <c r="T12" s="90"/>
      <c r="U12" s="110" t="s">
        <v>19</v>
      </c>
      <c r="V12" s="110"/>
      <c r="W12" s="110"/>
      <c r="X12" s="110"/>
      <c r="Y12" s="110"/>
      <c r="Z12" s="111" t="s">
        <v>19</v>
      </c>
      <c r="AA12" s="111"/>
      <c r="AB12" s="111"/>
      <c r="AC12" s="111"/>
      <c r="AD12" s="111"/>
      <c r="AE12" s="112" t="s">
        <v>19</v>
      </c>
      <c r="AF12" s="112"/>
      <c r="AG12" s="112"/>
      <c r="AH12" s="112"/>
      <c r="AI12" s="112"/>
      <c r="AJ12" s="113" t="s">
        <v>19</v>
      </c>
      <c r="AK12" s="113"/>
      <c r="AL12" s="113"/>
      <c r="AM12" s="113"/>
      <c r="AN12" s="113"/>
      <c r="AO12" s="114" t="s">
        <v>144</v>
      </c>
      <c r="AP12" s="115"/>
      <c r="AQ12" s="115"/>
      <c r="AR12" s="116"/>
    </row>
    <row r="13" spans="1:44" ht="14.45" customHeight="1" x14ac:dyDescent="0.25">
      <c r="A13" s="94"/>
      <c r="B13" s="94"/>
      <c r="C13" s="91"/>
      <c r="D13" s="92"/>
      <c r="E13" s="93"/>
      <c r="F13" s="102"/>
      <c r="G13" s="102"/>
      <c r="H13" s="102"/>
      <c r="I13" s="102"/>
      <c r="J13" s="102"/>
      <c r="K13" s="102"/>
      <c r="L13" s="102"/>
      <c r="M13" s="102"/>
      <c r="N13" s="102"/>
      <c r="O13" s="102"/>
      <c r="P13" s="102"/>
      <c r="Q13" s="91"/>
      <c r="R13" s="92"/>
      <c r="S13" s="92"/>
      <c r="T13" s="93"/>
      <c r="U13" s="110" t="s">
        <v>20</v>
      </c>
      <c r="V13" s="110"/>
      <c r="W13" s="110"/>
      <c r="X13" s="110"/>
      <c r="Y13" s="110"/>
      <c r="Z13" s="111" t="s">
        <v>21</v>
      </c>
      <c r="AA13" s="111"/>
      <c r="AB13" s="111"/>
      <c r="AC13" s="111"/>
      <c r="AD13" s="111"/>
      <c r="AE13" s="112" t="s">
        <v>22</v>
      </c>
      <c r="AF13" s="112"/>
      <c r="AG13" s="112"/>
      <c r="AH13" s="112"/>
      <c r="AI13" s="112"/>
      <c r="AJ13" s="113" t="s">
        <v>23</v>
      </c>
      <c r="AK13" s="113"/>
      <c r="AL13" s="113"/>
      <c r="AM13" s="113"/>
      <c r="AN13" s="113"/>
      <c r="AO13" s="114" t="s">
        <v>145</v>
      </c>
      <c r="AP13" s="115"/>
      <c r="AQ13" s="115"/>
      <c r="AR13" s="116"/>
    </row>
    <row r="14" spans="1:44" ht="60" x14ac:dyDescent="0.25">
      <c r="A14" s="3" t="s">
        <v>24</v>
      </c>
      <c r="B14" s="3" t="s">
        <v>25</v>
      </c>
      <c r="C14" s="3" t="s">
        <v>26</v>
      </c>
      <c r="D14" s="3" t="s">
        <v>27</v>
      </c>
      <c r="E14" s="3" t="s">
        <v>28</v>
      </c>
      <c r="F14" s="8" t="s">
        <v>29</v>
      </c>
      <c r="G14" s="8" t="s">
        <v>30</v>
      </c>
      <c r="H14" s="8" t="s">
        <v>31</v>
      </c>
      <c r="I14" s="8" t="s">
        <v>32</v>
      </c>
      <c r="J14" s="8" t="s">
        <v>33</v>
      </c>
      <c r="K14" s="8" t="s">
        <v>34</v>
      </c>
      <c r="L14" s="8" t="s">
        <v>35</v>
      </c>
      <c r="M14" s="8" t="s">
        <v>36</v>
      </c>
      <c r="N14" s="8" t="s">
        <v>37</v>
      </c>
      <c r="O14" s="8" t="s">
        <v>38</v>
      </c>
      <c r="P14" s="8" t="s">
        <v>39</v>
      </c>
      <c r="Q14" s="3" t="s">
        <v>40</v>
      </c>
      <c r="R14" s="3" t="s">
        <v>41</v>
      </c>
      <c r="S14" s="3" t="s">
        <v>42</v>
      </c>
      <c r="T14" s="3" t="s">
        <v>43</v>
      </c>
      <c r="U14" s="31" t="s">
        <v>44</v>
      </c>
      <c r="V14" s="31" t="s">
        <v>45</v>
      </c>
      <c r="W14" s="31" t="s">
        <v>46</v>
      </c>
      <c r="X14" s="31" t="s">
        <v>47</v>
      </c>
      <c r="Y14" s="31" t="s">
        <v>48</v>
      </c>
      <c r="Z14" s="4" t="s">
        <v>44</v>
      </c>
      <c r="AA14" s="4" t="s">
        <v>45</v>
      </c>
      <c r="AB14" s="4" t="s">
        <v>46</v>
      </c>
      <c r="AC14" s="4" t="s">
        <v>47</v>
      </c>
      <c r="AD14" s="4" t="s">
        <v>48</v>
      </c>
      <c r="AE14" s="5" t="s">
        <v>44</v>
      </c>
      <c r="AF14" s="5" t="s">
        <v>45</v>
      </c>
      <c r="AG14" s="5" t="s">
        <v>46</v>
      </c>
      <c r="AH14" s="5" t="s">
        <v>47</v>
      </c>
      <c r="AI14" s="5" t="s">
        <v>48</v>
      </c>
      <c r="AJ14" s="6" t="s">
        <v>44</v>
      </c>
      <c r="AK14" s="6" t="s">
        <v>45</v>
      </c>
      <c r="AL14" s="6" t="s">
        <v>46</v>
      </c>
      <c r="AM14" s="6" t="s">
        <v>47</v>
      </c>
      <c r="AN14" s="6" t="s">
        <v>48</v>
      </c>
      <c r="AO14" s="117" t="s">
        <v>44</v>
      </c>
      <c r="AP14" s="117" t="s">
        <v>45</v>
      </c>
      <c r="AQ14" s="117" t="s">
        <v>46</v>
      </c>
      <c r="AR14" s="117" t="s">
        <v>146</v>
      </c>
    </row>
    <row r="15" spans="1:44" s="55" customFormat="1" ht="409.5" x14ac:dyDescent="0.25">
      <c r="A15" s="14">
        <v>6</v>
      </c>
      <c r="B15" s="33" t="s">
        <v>49</v>
      </c>
      <c r="C15" s="15">
        <v>1</v>
      </c>
      <c r="D15" s="33" t="s">
        <v>50</v>
      </c>
      <c r="E15" s="16" t="s">
        <v>51</v>
      </c>
      <c r="F15" s="33" t="s">
        <v>52</v>
      </c>
      <c r="G15" s="33" t="s">
        <v>53</v>
      </c>
      <c r="H15" s="33" t="s">
        <v>54</v>
      </c>
      <c r="I15" s="16" t="s">
        <v>55</v>
      </c>
      <c r="J15" s="33" t="s">
        <v>56</v>
      </c>
      <c r="K15" s="17">
        <v>1</v>
      </c>
      <c r="L15" s="17">
        <v>1</v>
      </c>
      <c r="M15" s="17">
        <v>1</v>
      </c>
      <c r="N15" s="17">
        <v>1</v>
      </c>
      <c r="O15" s="17">
        <v>1</v>
      </c>
      <c r="P15" s="14" t="s">
        <v>57</v>
      </c>
      <c r="Q15" s="33" t="s">
        <v>58</v>
      </c>
      <c r="R15" s="33" t="s">
        <v>59</v>
      </c>
      <c r="S15" s="33" t="s">
        <v>4</v>
      </c>
      <c r="T15" s="33" t="s">
        <v>58</v>
      </c>
      <c r="U15" s="34">
        <v>1</v>
      </c>
      <c r="V15" s="34">
        <v>1</v>
      </c>
      <c r="W15" s="34">
        <v>1</v>
      </c>
      <c r="X15" s="32" t="s">
        <v>60</v>
      </c>
      <c r="Y15" s="16" t="s">
        <v>61</v>
      </c>
      <c r="Z15" s="34">
        <f>L15</f>
        <v>1</v>
      </c>
      <c r="AA15" s="34">
        <v>1</v>
      </c>
      <c r="AB15" s="34">
        <f>IF(AA15/Z15&gt;100%,100%,AA15/Z15)</f>
        <v>1</v>
      </c>
      <c r="AC15" s="83" t="s">
        <v>148</v>
      </c>
      <c r="AD15" s="65" t="s">
        <v>62</v>
      </c>
      <c r="AE15" s="54">
        <f>M15</f>
        <v>1</v>
      </c>
      <c r="AF15" s="35"/>
      <c r="AG15" s="34">
        <f>IF(AF15/AE15&gt;100%,100%,AF15/AE15)</f>
        <v>0</v>
      </c>
      <c r="AH15" s="16"/>
      <c r="AI15" s="16"/>
      <c r="AJ15" s="54">
        <f>N15</f>
        <v>1</v>
      </c>
      <c r="AK15" s="35"/>
      <c r="AL15" s="34">
        <f>IF(AK15/AJ15&gt;100%,100%,AK15/AJ15)</f>
        <v>0</v>
      </c>
      <c r="AM15" s="16"/>
      <c r="AN15" s="16"/>
      <c r="AO15" s="34">
        <f>O15</f>
        <v>1</v>
      </c>
      <c r="AP15" s="34">
        <v>0.5</v>
      </c>
      <c r="AQ15" s="34">
        <f>IF(AP15/AO15&gt;100%,100%,AP15/AO15)</f>
        <v>0.5</v>
      </c>
      <c r="AR15" s="16" t="s">
        <v>147</v>
      </c>
    </row>
    <row r="16" spans="1:44" s="79" customFormat="1" ht="350.25" customHeight="1" x14ac:dyDescent="0.25">
      <c r="A16" s="69">
        <v>6</v>
      </c>
      <c r="B16" s="70" t="s">
        <v>49</v>
      </c>
      <c r="C16" s="71">
        <v>2</v>
      </c>
      <c r="D16" s="70" t="s">
        <v>63</v>
      </c>
      <c r="E16" s="72" t="s">
        <v>51</v>
      </c>
      <c r="F16" s="70" t="s">
        <v>64</v>
      </c>
      <c r="G16" s="70" t="s">
        <v>65</v>
      </c>
      <c r="H16" s="70">
        <v>1</v>
      </c>
      <c r="I16" s="72" t="s">
        <v>66</v>
      </c>
      <c r="J16" s="70" t="s">
        <v>65</v>
      </c>
      <c r="K16" s="73">
        <v>0</v>
      </c>
      <c r="L16" s="73">
        <v>1</v>
      </c>
      <c r="M16" s="73">
        <v>0</v>
      </c>
      <c r="N16" s="73">
        <v>0</v>
      </c>
      <c r="O16" s="73">
        <v>1</v>
      </c>
      <c r="P16" s="69" t="s">
        <v>57</v>
      </c>
      <c r="Q16" s="70" t="s">
        <v>67</v>
      </c>
      <c r="R16" s="70" t="s">
        <v>68</v>
      </c>
      <c r="S16" s="70" t="s">
        <v>4</v>
      </c>
      <c r="T16" s="70" t="s">
        <v>67</v>
      </c>
      <c r="U16" s="74" t="s">
        <v>69</v>
      </c>
      <c r="V16" s="74" t="s">
        <v>69</v>
      </c>
      <c r="W16" s="74" t="s">
        <v>69</v>
      </c>
      <c r="X16" s="72" t="s">
        <v>70</v>
      </c>
      <c r="Y16" s="74" t="s">
        <v>69</v>
      </c>
      <c r="Z16" s="78">
        <f t="shared" ref="Z16" si="0">L16</f>
        <v>1</v>
      </c>
      <c r="AA16" s="74">
        <v>1</v>
      </c>
      <c r="AB16" s="77">
        <f t="shared" ref="AB16:AB19" si="1">IF(AA16/Z16&gt;100%,100%,AA16/Z16)</f>
        <v>1</v>
      </c>
      <c r="AC16" s="80" t="s">
        <v>149</v>
      </c>
      <c r="AD16" s="72" t="s">
        <v>71</v>
      </c>
      <c r="AE16" s="75">
        <f t="shared" ref="AE16:AE19" si="2">M16</f>
        <v>0</v>
      </c>
      <c r="AF16" s="76"/>
      <c r="AG16" s="77" t="e">
        <f>IF(AF16/AE16&gt;100%,100%,AF16/AE16)</f>
        <v>#DIV/0!</v>
      </c>
      <c r="AH16" s="72"/>
      <c r="AI16" s="72"/>
      <c r="AJ16" s="75">
        <f t="shared" ref="AJ16:AJ19" si="3">N16</f>
        <v>0</v>
      </c>
      <c r="AK16" s="76"/>
      <c r="AL16" s="77" t="e">
        <f>IF(AK16/AJ16&gt;100%,100%,AK16/AJ16)</f>
        <v>#DIV/0!</v>
      </c>
      <c r="AM16" s="72"/>
      <c r="AN16" s="72"/>
      <c r="AO16" s="56">
        <f t="shared" ref="AO16:AO19" si="4">O16</f>
        <v>1</v>
      </c>
      <c r="AP16" s="84">
        <v>1</v>
      </c>
      <c r="AQ16" s="34">
        <f t="shared" ref="AQ16:AQ19" si="5">IF(AP16/AO16&gt;100%,100%,AP16/AO16)</f>
        <v>1</v>
      </c>
      <c r="AR16" s="80" t="s">
        <v>149</v>
      </c>
    </row>
    <row r="17" spans="1:44" s="55" customFormat="1" ht="135" x14ac:dyDescent="0.25">
      <c r="A17" s="14">
        <v>6</v>
      </c>
      <c r="B17" s="33" t="s">
        <v>49</v>
      </c>
      <c r="C17" s="15">
        <v>3</v>
      </c>
      <c r="D17" s="33" t="s">
        <v>72</v>
      </c>
      <c r="E17" s="16" t="s">
        <v>51</v>
      </c>
      <c r="F17" s="33" t="s">
        <v>73</v>
      </c>
      <c r="G17" s="33" t="s">
        <v>74</v>
      </c>
      <c r="H17" s="33" t="s">
        <v>75</v>
      </c>
      <c r="I17" s="16" t="s">
        <v>66</v>
      </c>
      <c r="J17" s="33" t="s">
        <v>76</v>
      </c>
      <c r="K17" s="18">
        <v>0</v>
      </c>
      <c r="L17" s="18">
        <v>0</v>
      </c>
      <c r="M17" s="18">
        <v>0</v>
      </c>
      <c r="N17" s="18">
        <v>1</v>
      </c>
      <c r="O17" s="18">
        <v>1</v>
      </c>
      <c r="P17" s="14" t="s">
        <v>57</v>
      </c>
      <c r="Q17" s="33" t="s">
        <v>77</v>
      </c>
      <c r="R17" s="33" t="s">
        <v>78</v>
      </c>
      <c r="S17" s="33" t="s">
        <v>4</v>
      </c>
      <c r="T17" s="33" t="s">
        <v>77</v>
      </c>
      <c r="U17" s="13" t="s">
        <v>69</v>
      </c>
      <c r="V17" s="13" t="s">
        <v>69</v>
      </c>
      <c r="W17" s="13" t="s">
        <v>69</v>
      </c>
      <c r="X17" s="16" t="s">
        <v>70</v>
      </c>
      <c r="Y17" s="13" t="s">
        <v>69</v>
      </c>
      <c r="Z17" s="56">
        <v>0</v>
      </c>
      <c r="AA17" s="13">
        <v>0</v>
      </c>
      <c r="AB17" s="34" t="s">
        <v>69</v>
      </c>
      <c r="AC17" s="16" t="s">
        <v>79</v>
      </c>
      <c r="AD17" s="16" t="s">
        <v>79</v>
      </c>
      <c r="AE17" s="54">
        <f t="shared" ref="AE17" si="6">M17</f>
        <v>0</v>
      </c>
      <c r="AF17" s="35"/>
      <c r="AG17" s="34" t="e">
        <f>IF(AF17/AE17&gt;100%,100%,AF17/AE17)</f>
        <v>#DIV/0!</v>
      </c>
      <c r="AH17" s="16"/>
      <c r="AI17" s="16"/>
      <c r="AJ17" s="54">
        <f t="shared" ref="AJ17" si="7">N17</f>
        <v>1</v>
      </c>
      <c r="AK17" s="35"/>
      <c r="AL17" s="34">
        <f>IF(AK17/AJ17&gt;100%,100%,AK17/AJ17)</f>
        <v>0</v>
      </c>
      <c r="AM17" s="16"/>
      <c r="AN17" s="16"/>
      <c r="AO17" s="56">
        <f t="shared" si="4"/>
        <v>1</v>
      </c>
      <c r="AP17" s="84">
        <v>0</v>
      </c>
      <c r="AQ17" s="34">
        <f t="shared" si="5"/>
        <v>0</v>
      </c>
      <c r="AR17" s="16" t="s">
        <v>79</v>
      </c>
    </row>
    <row r="18" spans="1:44" s="55" customFormat="1" ht="205.5" customHeight="1" x14ac:dyDescent="0.25">
      <c r="A18" s="14">
        <v>6</v>
      </c>
      <c r="B18" s="33" t="s">
        <v>49</v>
      </c>
      <c r="C18" s="15">
        <v>4</v>
      </c>
      <c r="D18" s="33" t="s">
        <v>80</v>
      </c>
      <c r="E18" s="16" t="s">
        <v>51</v>
      </c>
      <c r="F18" s="33" t="s">
        <v>81</v>
      </c>
      <c r="G18" s="33" t="s">
        <v>82</v>
      </c>
      <c r="H18" s="33" t="s">
        <v>83</v>
      </c>
      <c r="I18" s="16" t="s">
        <v>66</v>
      </c>
      <c r="J18" s="33" t="s">
        <v>81</v>
      </c>
      <c r="K18" s="17">
        <v>0.25</v>
      </c>
      <c r="L18" s="17">
        <v>0.25</v>
      </c>
      <c r="M18" s="17">
        <v>0.25</v>
      </c>
      <c r="N18" s="17">
        <v>0.25</v>
      </c>
      <c r="O18" s="17">
        <v>1</v>
      </c>
      <c r="P18" s="14" t="s">
        <v>57</v>
      </c>
      <c r="Q18" s="33" t="s">
        <v>84</v>
      </c>
      <c r="R18" s="33" t="s">
        <v>85</v>
      </c>
      <c r="S18" s="33" t="s">
        <v>4</v>
      </c>
      <c r="T18" s="33" t="s">
        <v>84</v>
      </c>
      <c r="U18" s="34">
        <v>0.25</v>
      </c>
      <c r="V18" s="34">
        <v>0.25</v>
      </c>
      <c r="W18" s="34">
        <v>1</v>
      </c>
      <c r="X18" s="65" t="s">
        <v>86</v>
      </c>
      <c r="Y18" s="66" t="s">
        <v>87</v>
      </c>
      <c r="Z18" s="68">
        <v>0.25</v>
      </c>
      <c r="AA18" s="68">
        <v>0.25</v>
      </c>
      <c r="AB18" s="34">
        <v>1</v>
      </c>
      <c r="AC18" s="67" t="s">
        <v>150</v>
      </c>
      <c r="AD18" s="67" t="s">
        <v>88</v>
      </c>
      <c r="AE18" s="54">
        <f t="shared" si="2"/>
        <v>0.25</v>
      </c>
      <c r="AF18" s="35"/>
      <c r="AG18" s="34">
        <f>IF(AF18/AE18&gt;100%,100%,AF18/AE18)</f>
        <v>0</v>
      </c>
      <c r="AH18" s="16"/>
      <c r="AI18" s="16"/>
      <c r="AJ18" s="54">
        <f t="shared" si="3"/>
        <v>0.25</v>
      </c>
      <c r="AK18" s="35"/>
      <c r="AL18" s="34">
        <f>IF(AK18/AJ18&gt;100%,100%,AK18/AJ18)</f>
        <v>0</v>
      </c>
      <c r="AM18" s="16"/>
      <c r="AN18" s="16"/>
      <c r="AO18" s="34">
        <f t="shared" si="4"/>
        <v>1</v>
      </c>
      <c r="AP18" s="34">
        <v>0.5</v>
      </c>
      <c r="AQ18" s="34">
        <f t="shared" si="5"/>
        <v>0.5</v>
      </c>
      <c r="AR18" s="16" t="s">
        <v>151</v>
      </c>
    </row>
    <row r="19" spans="1:44" s="55" customFormat="1" ht="135" x14ac:dyDescent="0.25">
      <c r="A19" s="14">
        <v>6</v>
      </c>
      <c r="B19" s="33" t="s">
        <v>49</v>
      </c>
      <c r="C19" s="81">
        <v>5</v>
      </c>
      <c r="D19" s="33" t="s">
        <v>89</v>
      </c>
      <c r="E19" s="16" t="s">
        <v>90</v>
      </c>
      <c r="F19" s="33" t="s">
        <v>91</v>
      </c>
      <c r="G19" s="33" t="s">
        <v>92</v>
      </c>
      <c r="H19" s="33">
        <v>0</v>
      </c>
      <c r="I19" s="16" t="s">
        <v>66</v>
      </c>
      <c r="J19" s="33" t="s">
        <v>93</v>
      </c>
      <c r="K19" s="17">
        <v>0.5</v>
      </c>
      <c r="L19" s="17">
        <v>0.5</v>
      </c>
      <c r="M19" s="18">
        <v>0</v>
      </c>
      <c r="N19" s="18">
        <v>0</v>
      </c>
      <c r="O19" s="17">
        <v>1</v>
      </c>
      <c r="P19" s="14" t="s">
        <v>57</v>
      </c>
      <c r="Q19" s="33" t="s">
        <v>94</v>
      </c>
      <c r="R19" s="33" t="s">
        <v>95</v>
      </c>
      <c r="S19" s="33" t="s">
        <v>4</v>
      </c>
      <c r="T19" s="33" t="s">
        <v>96</v>
      </c>
      <c r="U19" s="82">
        <v>0.5</v>
      </c>
      <c r="V19" s="82">
        <v>0.5</v>
      </c>
      <c r="W19" s="82">
        <v>1</v>
      </c>
      <c r="X19" s="16" t="s">
        <v>97</v>
      </c>
      <c r="Y19" s="16" t="s">
        <v>98</v>
      </c>
      <c r="Z19" s="82">
        <v>0.5</v>
      </c>
      <c r="AA19" s="82">
        <v>0.5</v>
      </c>
      <c r="AB19" s="82">
        <f t="shared" si="1"/>
        <v>1</v>
      </c>
      <c r="AC19" s="16" t="s">
        <v>99</v>
      </c>
      <c r="AD19" s="16" t="s">
        <v>98</v>
      </c>
      <c r="AE19" s="54">
        <f t="shared" si="2"/>
        <v>0</v>
      </c>
      <c r="AF19" s="35"/>
      <c r="AG19" s="82" t="e">
        <f>IF(AF19/AE19&gt;100%,100%,AF19/AE19)</f>
        <v>#DIV/0!</v>
      </c>
      <c r="AH19" s="16"/>
      <c r="AI19" s="16"/>
      <c r="AJ19" s="54">
        <f t="shared" si="3"/>
        <v>0</v>
      </c>
      <c r="AK19" s="35"/>
      <c r="AL19" s="82" t="e">
        <f>IF(AK19/AJ19&gt;100%,100%,AK19/AJ19)</f>
        <v>#DIV/0!</v>
      </c>
      <c r="AM19" s="16"/>
      <c r="AN19" s="16"/>
      <c r="AO19" s="34">
        <f t="shared" si="4"/>
        <v>1</v>
      </c>
      <c r="AP19" s="34">
        <v>1</v>
      </c>
      <c r="AQ19" s="34">
        <f t="shared" si="5"/>
        <v>1</v>
      </c>
      <c r="AR19" s="85" t="s">
        <v>152</v>
      </c>
    </row>
    <row r="20" spans="1:44" s="58" customFormat="1" ht="15.75" x14ac:dyDescent="0.25">
      <c r="A20" s="37"/>
      <c r="B20" s="37"/>
      <c r="C20" s="37"/>
      <c r="D20" s="57" t="s">
        <v>100</v>
      </c>
      <c r="E20" s="37"/>
      <c r="F20" s="37"/>
      <c r="G20" s="37"/>
      <c r="H20" s="37"/>
      <c r="I20" s="37"/>
      <c r="J20" s="37"/>
      <c r="K20" s="36"/>
      <c r="L20" s="36"/>
      <c r="M20" s="36"/>
      <c r="N20" s="36"/>
      <c r="O20" s="36"/>
      <c r="P20" s="37"/>
      <c r="Q20" s="37"/>
      <c r="R20" s="37"/>
      <c r="S20" s="37"/>
      <c r="T20" s="37"/>
      <c r="U20" s="47"/>
      <c r="V20" s="47"/>
      <c r="W20" s="63">
        <f>AVERAGE(W15:W19)*80%</f>
        <v>0.8</v>
      </c>
      <c r="X20" s="37"/>
      <c r="Y20" s="37"/>
      <c r="Z20" s="47"/>
      <c r="AA20" s="47"/>
      <c r="AB20" s="63">
        <f>AVERAGE(AB15:AB19)*80%</f>
        <v>0.8</v>
      </c>
      <c r="AC20" s="37"/>
      <c r="AD20" s="37"/>
      <c r="AE20" s="36"/>
      <c r="AF20" s="36"/>
      <c r="AG20" s="36" t="e">
        <f>AVERAGE(AG15:AG19)*80%</f>
        <v>#DIV/0!</v>
      </c>
      <c r="AH20" s="37"/>
      <c r="AI20" s="37"/>
      <c r="AJ20" s="36"/>
      <c r="AK20" s="36"/>
      <c r="AL20" s="36" t="e">
        <f>AVERAGE(AL15:AL19)*80%</f>
        <v>#DIV/0!</v>
      </c>
      <c r="AM20" s="37"/>
      <c r="AN20" s="37"/>
      <c r="AO20" s="47"/>
      <c r="AP20" s="47"/>
      <c r="AQ20" s="63">
        <f>AVERAGE(AQ15:AQ19)*80%</f>
        <v>0.48</v>
      </c>
      <c r="AR20" s="37"/>
    </row>
    <row r="21" spans="1:44" s="59" customFormat="1" ht="291.75" customHeight="1" x14ac:dyDescent="0.25">
      <c r="A21" s="20">
        <v>7</v>
      </c>
      <c r="B21" s="21" t="s">
        <v>101</v>
      </c>
      <c r="C21" s="20" t="s">
        <v>102</v>
      </c>
      <c r="D21" s="21" t="s">
        <v>103</v>
      </c>
      <c r="E21" s="21" t="s">
        <v>104</v>
      </c>
      <c r="F21" s="21" t="s">
        <v>105</v>
      </c>
      <c r="G21" s="21" t="s">
        <v>106</v>
      </c>
      <c r="H21" s="38"/>
      <c r="I21" s="21" t="s">
        <v>55</v>
      </c>
      <c r="J21" s="22" t="s">
        <v>107</v>
      </c>
      <c r="K21" s="23" t="s">
        <v>69</v>
      </c>
      <c r="L21" s="23">
        <v>0.8</v>
      </c>
      <c r="M21" s="23" t="s">
        <v>69</v>
      </c>
      <c r="N21" s="23">
        <v>0.8</v>
      </c>
      <c r="O21" s="23">
        <f>AVERAGE(L21,N21)</f>
        <v>0.8</v>
      </c>
      <c r="P21" s="24" t="s">
        <v>57</v>
      </c>
      <c r="Q21" s="21" t="s">
        <v>108</v>
      </c>
      <c r="R21" s="21" t="s">
        <v>108</v>
      </c>
      <c r="S21" s="21" t="s">
        <v>109</v>
      </c>
      <c r="T21" s="25" t="s">
        <v>110</v>
      </c>
      <c r="U21" s="48" t="str">
        <f>K21</f>
        <v>No programada</v>
      </c>
      <c r="V21" s="49" t="s">
        <v>69</v>
      </c>
      <c r="W21" s="39" t="s">
        <v>69</v>
      </c>
      <c r="X21" s="38" t="s">
        <v>70</v>
      </c>
      <c r="Y21" s="38" t="s">
        <v>69</v>
      </c>
      <c r="Z21" s="39">
        <f>L21</f>
        <v>0.8</v>
      </c>
      <c r="AA21" s="23">
        <v>0.81</v>
      </c>
      <c r="AB21" s="39">
        <f>IF(AA21/Z21&gt;100%,100%,AA21/Z21)</f>
        <v>1</v>
      </c>
      <c r="AC21" s="38" t="s">
        <v>153</v>
      </c>
      <c r="AD21" s="38" t="s">
        <v>154</v>
      </c>
      <c r="AE21" s="40" t="str">
        <f>M21</f>
        <v>No programada</v>
      </c>
      <c r="AF21" s="119">
        <v>0</v>
      </c>
      <c r="AG21" s="39" t="e">
        <f>IF(AF21/AE21&gt;100%,100%,AF21/AE21)</f>
        <v>#VALUE!</v>
      </c>
      <c r="AH21" s="38"/>
      <c r="AI21" s="38"/>
      <c r="AJ21" s="40">
        <f>N21</f>
        <v>0.8</v>
      </c>
      <c r="AK21" s="119">
        <v>0</v>
      </c>
      <c r="AL21" s="39">
        <f>IF(AK21/AJ21&gt;100%,100%,AK21/AJ21)</f>
        <v>0</v>
      </c>
      <c r="AM21" s="38"/>
      <c r="AN21" s="38"/>
      <c r="AO21" s="39">
        <f>O21</f>
        <v>0.8</v>
      </c>
      <c r="AP21" s="120">
        <f>AVERAGE(AA21,AK21)</f>
        <v>0.40500000000000003</v>
      </c>
      <c r="AQ21" s="120">
        <f>IF(AP21/AO21&gt;100%,100%,AP21/AO21)</f>
        <v>0.50624999999999998</v>
      </c>
      <c r="AR21" s="38" t="s">
        <v>153</v>
      </c>
    </row>
    <row r="22" spans="1:44" s="59" customFormat="1" ht="105" x14ac:dyDescent="0.25">
      <c r="A22" s="26">
        <v>7</v>
      </c>
      <c r="B22" s="24" t="s">
        <v>101</v>
      </c>
      <c r="C22" s="26" t="s">
        <v>111</v>
      </c>
      <c r="D22" s="24" t="s">
        <v>112</v>
      </c>
      <c r="E22" s="24" t="s">
        <v>104</v>
      </c>
      <c r="F22" s="24" t="s">
        <v>113</v>
      </c>
      <c r="G22" s="24" t="s">
        <v>114</v>
      </c>
      <c r="H22" s="38"/>
      <c r="I22" s="24" t="s">
        <v>66</v>
      </c>
      <c r="J22" s="27" t="s">
        <v>115</v>
      </c>
      <c r="K22" s="28">
        <v>0</v>
      </c>
      <c r="L22" s="28">
        <v>0.7</v>
      </c>
      <c r="M22" s="28">
        <v>0.3</v>
      </c>
      <c r="N22" s="28">
        <v>0</v>
      </c>
      <c r="O22" s="28">
        <f>SUM(K22:N22)</f>
        <v>1</v>
      </c>
      <c r="P22" s="24" t="s">
        <v>57</v>
      </c>
      <c r="Q22" s="24" t="s">
        <v>116</v>
      </c>
      <c r="R22" s="24" t="s">
        <v>116</v>
      </c>
      <c r="S22" s="21" t="s">
        <v>109</v>
      </c>
      <c r="T22" s="29" t="s">
        <v>117</v>
      </c>
      <c r="U22" s="48" t="s">
        <v>69</v>
      </c>
      <c r="V22" s="49" t="s">
        <v>69</v>
      </c>
      <c r="W22" s="39" t="s">
        <v>69</v>
      </c>
      <c r="X22" s="38" t="s">
        <v>70</v>
      </c>
      <c r="Y22" s="38" t="s">
        <v>69</v>
      </c>
      <c r="Z22" s="39">
        <f>L22</f>
        <v>0.7</v>
      </c>
      <c r="AA22" s="121">
        <v>0.7</v>
      </c>
      <c r="AB22" s="39">
        <f>IF(AA22/Z22&gt;100%,100%,AA22/Z22)</f>
        <v>1</v>
      </c>
      <c r="AC22" s="38" t="s">
        <v>155</v>
      </c>
      <c r="AD22" s="38" t="s">
        <v>156</v>
      </c>
      <c r="AE22" s="40">
        <f>M22</f>
        <v>0.3</v>
      </c>
      <c r="AF22" s="38"/>
      <c r="AG22" s="39">
        <f>IF(AF22/AE22&gt;100%,100%,AF22/AE22)</f>
        <v>0</v>
      </c>
      <c r="AH22" s="38"/>
      <c r="AI22" s="38"/>
      <c r="AJ22" s="40">
        <f>N22</f>
        <v>0</v>
      </c>
      <c r="AK22" s="38"/>
      <c r="AL22" s="39" t="e">
        <f>IF(AK22/AJ22&gt;100%,100%,AK22/AJ22)</f>
        <v>#DIV/0!</v>
      </c>
      <c r="AM22" s="38"/>
      <c r="AN22" s="38"/>
      <c r="AO22" s="39">
        <f>O22</f>
        <v>1</v>
      </c>
      <c r="AP22" s="39">
        <v>0.7</v>
      </c>
      <c r="AQ22" s="39">
        <f>IF(AP22/AO22&gt;100%,100%,AP22/AO22)</f>
        <v>0.7</v>
      </c>
      <c r="AR22" s="38" t="s">
        <v>155</v>
      </c>
    </row>
    <row r="23" spans="1:44" s="59" customFormat="1" ht="105" x14ac:dyDescent="0.25">
      <c r="A23" s="26">
        <v>7</v>
      </c>
      <c r="B23" s="24" t="s">
        <v>101</v>
      </c>
      <c r="C23" s="26" t="s">
        <v>118</v>
      </c>
      <c r="D23" s="24" t="s">
        <v>119</v>
      </c>
      <c r="E23" s="24" t="s">
        <v>104</v>
      </c>
      <c r="F23" s="24" t="s">
        <v>120</v>
      </c>
      <c r="G23" s="24" t="s">
        <v>121</v>
      </c>
      <c r="H23" s="38"/>
      <c r="I23" s="24" t="s">
        <v>66</v>
      </c>
      <c r="J23" s="27" t="s">
        <v>122</v>
      </c>
      <c r="K23" s="28">
        <v>1</v>
      </c>
      <c r="L23" s="28" t="s">
        <v>69</v>
      </c>
      <c r="M23" s="28" t="s">
        <v>69</v>
      </c>
      <c r="N23" s="28">
        <v>1</v>
      </c>
      <c r="O23" s="28">
        <v>1</v>
      </c>
      <c r="P23" s="24" t="s">
        <v>57</v>
      </c>
      <c r="Q23" s="24" t="s">
        <v>123</v>
      </c>
      <c r="R23" s="24" t="s">
        <v>124</v>
      </c>
      <c r="S23" s="21" t="s">
        <v>109</v>
      </c>
      <c r="T23" s="29" t="s">
        <v>125</v>
      </c>
      <c r="U23" s="39">
        <f>K23</f>
        <v>1</v>
      </c>
      <c r="V23" s="39">
        <v>1</v>
      </c>
      <c r="W23" s="39">
        <f>IF(V23/U23&gt;100%,100%,V23/U23)</f>
        <v>1</v>
      </c>
      <c r="X23" s="38" t="s">
        <v>126</v>
      </c>
      <c r="Y23" s="38" t="s">
        <v>127</v>
      </c>
      <c r="Z23" s="39" t="s">
        <v>69</v>
      </c>
      <c r="AA23" s="39" t="s">
        <v>69</v>
      </c>
      <c r="AB23" s="39" t="s">
        <v>69</v>
      </c>
      <c r="AC23" s="122" t="s">
        <v>79</v>
      </c>
      <c r="AD23" s="39" t="s">
        <v>69</v>
      </c>
      <c r="AE23" s="40" t="str">
        <f>M23</f>
        <v>No programada</v>
      </c>
      <c r="AF23" s="38"/>
      <c r="AG23" s="39" t="e">
        <f>IF(AF23/AE23&gt;100%,100%,AF23/AE23)</f>
        <v>#VALUE!</v>
      </c>
      <c r="AH23" s="38"/>
      <c r="AI23" s="38"/>
      <c r="AJ23" s="40">
        <f>N23</f>
        <v>1</v>
      </c>
      <c r="AK23" s="38"/>
      <c r="AL23" s="39">
        <f>IF(AK23/AJ23&gt;100%,100%,AK23/AJ23)</f>
        <v>0</v>
      </c>
      <c r="AM23" s="38"/>
      <c r="AN23" s="38"/>
      <c r="AO23" s="39">
        <v>1</v>
      </c>
      <c r="AP23" s="39">
        <v>0.5</v>
      </c>
      <c r="AQ23" s="39">
        <f>IF(AP23/AO23&gt;100%,100%,AP23/AO23)</f>
        <v>0.5</v>
      </c>
      <c r="AR23" s="38" t="s">
        <v>126</v>
      </c>
    </row>
    <row r="24" spans="1:44" s="58" customFormat="1" ht="15.75" x14ac:dyDescent="0.25">
      <c r="A24" s="37"/>
      <c r="B24" s="37"/>
      <c r="C24" s="37"/>
      <c r="D24" s="60" t="s">
        <v>128</v>
      </c>
      <c r="E24" s="60"/>
      <c r="F24" s="60"/>
      <c r="G24" s="60"/>
      <c r="H24" s="60"/>
      <c r="I24" s="60"/>
      <c r="J24" s="60"/>
      <c r="K24" s="41"/>
      <c r="L24" s="41"/>
      <c r="M24" s="41"/>
      <c r="N24" s="41"/>
      <c r="O24" s="41"/>
      <c r="P24" s="60"/>
      <c r="Q24" s="37"/>
      <c r="R24" s="37"/>
      <c r="S24" s="37"/>
      <c r="T24" s="37"/>
      <c r="U24" s="50"/>
      <c r="V24" s="51"/>
      <c r="W24" s="63">
        <f>AVERAGE(W21:W23)*20%</f>
        <v>0.2</v>
      </c>
      <c r="X24" s="37"/>
      <c r="Y24" s="37"/>
      <c r="Z24" s="50"/>
      <c r="AA24" s="50"/>
      <c r="AB24" s="63">
        <f>AVERAGE(AB21:AB23)*20%</f>
        <v>0.2</v>
      </c>
      <c r="AC24" s="37"/>
      <c r="AD24" s="37"/>
      <c r="AE24" s="41"/>
      <c r="AF24" s="41"/>
      <c r="AG24" s="42" t="e">
        <f>AVERAGE(AG21:AG23)*20%</f>
        <v>#VALUE!</v>
      </c>
      <c r="AH24" s="37"/>
      <c r="AI24" s="37"/>
      <c r="AJ24" s="41"/>
      <c r="AK24" s="41"/>
      <c r="AL24" s="42" t="e">
        <f>AVERAGE(AL21:AL23)*20%</f>
        <v>#DIV/0!</v>
      </c>
      <c r="AM24" s="37"/>
      <c r="AN24" s="37"/>
      <c r="AO24" s="50"/>
      <c r="AP24" s="50"/>
      <c r="AQ24" s="63">
        <f>AVERAGE(AQ21:AQ23)*20%</f>
        <v>0.11375</v>
      </c>
      <c r="AR24" s="37"/>
    </row>
    <row r="25" spans="1:44" s="62" customFormat="1" ht="18.75" x14ac:dyDescent="0.25">
      <c r="A25" s="45"/>
      <c r="B25" s="45"/>
      <c r="C25" s="45"/>
      <c r="D25" s="61" t="s">
        <v>129</v>
      </c>
      <c r="E25" s="45"/>
      <c r="F25" s="45"/>
      <c r="G25" s="45"/>
      <c r="H25" s="45"/>
      <c r="I25" s="45"/>
      <c r="J25" s="45"/>
      <c r="K25" s="43"/>
      <c r="L25" s="43"/>
      <c r="M25" s="43"/>
      <c r="N25" s="43"/>
      <c r="O25" s="43"/>
      <c r="P25" s="45"/>
      <c r="Q25" s="45"/>
      <c r="R25" s="45"/>
      <c r="S25" s="45"/>
      <c r="T25" s="45"/>
      <c r="U25" s="52"/>
      <c r="V25" s="53"/>
      <c r="W25" s="64">
        <f>W20+W24</f>
        <v>1</v>
      </c>
      <c r="X25" s="45"/>
      <c r="Y25" s="45"/>
      <c r="Z25" s="52"/>
      <c r="AA25" s="52"/>
      <c r="AB25" s="123">
        <f>AB20+AB24</f>
        <v>1</v>
      </c>
      <c r="AC25" s="45"/>
      <c r="AD25" s="45"/>
      <c r="AE25" s="43"/>
      <c r="AF25" s="43"/>
      <c r="AG25" s="44" t="e">
        <f>AG20+AG24</f>
        <v>#DIV/0!</v>
      </c>
      <c r="AH25" s="45"/>
      <c r="AI25" s="45"/>
      <c r="AJ25" s="43"/>
      <c r="AK25" s="43"/>
      <c r="AL25" s="44" t="e">
        <f>AL20+AL24</f>
        <v>#DIV/0!</v>
      </c>
      <c r="AM25" s="45"/>
      <c r="AN25" s="45"/>
      <c r="AO25" s="52"/>
      <c r="AP25" s="52"/>
      <c r="AQ25" s="64">
        <f>AQ20+AQ24</f>
        <v>0.59375</v>
      </c>
      <c r="AR25" s="45"/>
    </row>
    <row r="26" spans="1:44" x14ac:dyDescent="0.25">
      <c r="AO26" s="118"/>
      <c r="AP26" s="118"/>
      <c r="AQ26" s="118"/>
    </row>
  </sheetData>
  <autoFilter ref="A14:AN25" xr:uid="{00000000-0009-0000-0000-000000000000}"/>
  <mergeCells count="25">
    <mergeCell ref="AO12:AR12"/>
    <mergeCell ref="AO13:AR13"/>
    <mergeCell ref="U12:Y12"/>
    <mergeCell ref="U13:Y13"/>
    <mergeCell ref="Z13:AD13"/>
    <mergeCell ref="AE13:AI13"/>
    <mergeCell ref="AJ13:AN13"/>
    <mergeCell ref="AJ12:AN12"/>
    <mergeCell ref="AE12:AI12"/>
    <mergeCell ref="Z12:AD12"/>
    <mergeCell ref="Q12:T13"/>
    <mergeCell ref="A12:B13"/>
    <mergeCell ref="A1:J1"/>
    <mergeCell ref="K1:O1"/>
    <mergeCell ref="D4:D8"/>
    <mergeCell ref="F12:P13"/>
    <mergeCell ref="C12:E13"/>
    <mergeCell ref="A4:C8"/>
    <mergeCell ref="E4:J4"/>
    <mergeCell ref="G5:J5"/>
    <mergeCell ref="G6:J6"/>
    <mergeCell ref="G7:J7"/>
    <mergeCell ref="G8:J8"/>
    <mergeCell ref="A2:J2"/>
    <mergeCell ref="G9:J9"/>
  </mergeCells>
  <pageMargins left="0.7" right="0.7" top="0.75" bottom="0.75" header="0.3" footer="0.3"/>
  <pageSetup paperSize="9" scale="43" orientation="portrait" r:id="rId1"/>
  <colBreaks count="1" manualBreakCount="1">
    <brk id="11"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A2" sqref="A2"/>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11" t="s">
        <v>24</v>
      </c>
      <c r="B1" s="10" t="s">
        <v>130</v>
      </c>
      <c r="C1" s="10" t="s">
        <v>28</v>
      </c>
      <c r="D1" s="3" t="s">
        <v>32</v>
      </c>
      <c r="E1" s="8" t="s">
        <v>39</v>
      </c>
    </row>
    <row r="2" spans="1:5" x14ac:dyDescent="0.25">
      <c r="A2" s="12">
        <v>1</v>
      </c>
      <c r="B2" s="12" t="s">
        <v>131</v>
      </c>
      <c r="C2" s="12" t="s">
        <v>132</v>
      </c>
      <c r="D2" s="12" t="s">
        <v>66</v>
      </c>
      <c r="E2" s="12" t="s">
        <v>57</v>
      </c>
    </row>
    <row r="3" spans="1:5" x14ac:dyDescent="0.25">
      <c r="A3" s="12">
        <v>2</v>
      </c>
      <c r="B3" s="12" t="s">
        <v>133</v>
      </c>
      <c r="C3" s="12" t="s">
        <v>134</v>
      </c>
      <c r="D3" s="12" t="s">
        <v>135</v>
      </c>
      <c r="E3" s="12" t="s">
        <v>136</v>
      </c>
    </row>
    <row r="4" spans="1:5" x14ac:dyDescent="0.25">
      <c r="A4" s="12">
        <v>3</v>
      </c>
      <c r="B4" s="12" t="s">
        <v>137</v>
      </c>
      <c r="C4" s="12" t="s">
        <v>51</v>
      </c>
      <c r="D4" s="12" t="s">
        <v>138</v>
      </c>
      <c r="E4" s="12" t="s">
        <v>139</v>
      </c>
    </row>
    <row r="5" spans="1:5" x14ac:dyDescent="0.25">
      <c r="A5" s="12">
        <v>4</v>
      </c>
      <c r="B5" s="12" t="s">
        <v>140</v>
      </c>
      <c r="C5" s="12" t="s">
        <v>104</v>
      </c>
      <c r="D5" s="12" t="s">
        <v>55</v>
      </c>
      <c r="E5" s="12"/>
    </row>
    <row r="6" spans="1:5" x14ac:dyDescent="0.25">
      <c r="A6" s="12">
        <v>5</v>
      </c>
      <c r="B6" s="12" t="s">
        <v>141</v>
      </c>
      <c r="C6" s="12"/>
      <c r="D6" s="12"/>
      <c r="E6" s="12"/>
    </row>
    <row r="7" spans="1:5" x14ac:dyDescent="0.25">
      <c r="A7" s="12">
        <v>6</v>
      </c>
      <c r="B7" s="12" t="s">
        <v>142</v>
      </c>
      <c r="C7" s="12"/>
      <c r="D7" s="12"/>
      <c r="E7" s="12"/>
    </row>
    <row r="8" spans="1:5" x14ac:dyDescent="0.25">
      <c r="A8" s="12">
        <v>7</v>
      </c>
      <c r="B8" s="12" t="s">
        <v>101</v>
      </c>
      <c r="C8" s="12"/>
      <c r="D8" s="12"/>
      <c r="E8" s="1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b40ccfa-da6d-459c-87da-0e089a641ab6" xsi:nil="true"/>
    <lcf76f155ced4ddcb4097134ff3c332f xmlns="b0ffd78a-8be6-4ba6-954f-90e29cc4ba5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73BF7CD46F3C2409C308E38A1119D82" ma:contentTypeVersion="16" ma:contentTypeDescription="Crear nuevo documento." ma:contentTypeScope="" ma:versionID="0dde696995c27b165343ff4ecd7b5d17">
  <xsd:schema xmlns:xsd="http://www.w3.org/2001/XMLSchema" xmlns:xs="http://www.w3.org/2001/XMLSchema" xmlns:p="http://schemas.microsoft.com/office/2006/metadata/properties" xmlns:ns2="b0ffd78a-8be6-4ba6-954f-90e29cc4ba58" xmlns:ns3="fb40ccfa-da6d-459c-87da-0e089a641ab6" targetNamespace="http://schemas.microsoft.com/office/2006/metadata/properties" ma:root="true" ma:fieldsID="e670ac515f56f51d611a8a5f060211e4" ns2:_="" ns3:_="">
    <xsd:import namespace="b0ffd78a-8be6-4ba6-954f-90e29cc4ba58"/>
    <xsd:import namespace="fb40ccfa-da6d-459c-87da-0e089a641a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ffd78a-8be6-4ba6-954f-90e29cc4ba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b40ccfa-da6d-459c-87da-0e089a641ab6"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baa5b39f-de4e-4226-b9ff-309dd1c0e0e1}" ma:internalName="TaxCatchAll" ma:showField="CatchAllData" ma:web="fb40ccfa-da6d-459c-87da-0e089a641a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993FF9-8ACB-46E4-B093-628E2BF63DA4}">
  <ds:schemaRefs>
    <ds:schemaRef ds:uri="http://schemas.microsoft.com/office/2006/metadata/properties"/>
    <ds:schemaRef ds:uri="http://schemas.microsoft.com/office/infopath/2007/PartnerControls"/>
    <ds:schemaRef ds:uri="fb40ccfa-da6d-459c-87da-0e089a641ab6"/>
    <ds:schemaRef ds:uri="b0ffd78a-8be6-4ba6-954f-90e29cc4ba58"/>
  </ds:schemaRefs>
</ds:datastoreItem>
</file>

<file path=customXml/itemProps2.xml><?xml version="1.0" encoding="utf-8"?>
<ds:datastoreItem xmlns:ds="http://schemas.openxmlformats.org/officeDocument/2006/customXml" ds:itemID="{A6F8FDCE-6D8F-4A35-9ADB-4983136CB3B2}">
  <ds:schemaRefs>
    <ds:schemaRef ds:uri="http://schemas.microsoft.com/sharepoint/v3/contenttype/forms"/>
  </ds:schemaRefs>
</ds:datastoreItem>
</file>

<file path=customXml/itemProps3.xml><?xml version="1.0" encoding="utf-8"?>
<ds:datastoreItem xmlns:ds="http://schemas.openxmlformats.org/officeDocument/2006/customXml" ds:itemID="{549EDE4D-9373-4E23-8B75-655D33CFB0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ffd78a-8be6-4ba6-954f-90e29cc4ba58"/>
    <ds:schemaRef ds:uri="fb40ccfa-da6d-459c-87da-0e089a641a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2022-07-26T14:49:30Z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0x010100173BF7CD46F3C2409C308E38A1119D82</vt:lpwstr>
  </property>
  <property fmtid="{D5CDD505-2E9C-101B-9397-08002B2CF9AE}" pid="3" name="MediaServiceImageTags">
    <vt:lpwstr/>
  </property>
</Properties>
</file>