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4_Planeacion institucional/"/>
    </mc:Choice>
  </mc:AlternateContent>
  <xr:revisionPtr revIDLastSave="5" documentId="8_{E2458836-D84C-4E26-BC18-88917091FCCF}" xr6:coauthVersionLast="47" xr6:coauthVersionMax="47" xr10:uidLastSave="{7F18E538-0C77-4094-AC2C-A68FA641FB2A}"/>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1" i="1" l="1"/>
  <c r="AQ20" i="1" l="1"/>
  <c r="AP20" i="1"/>
  <c r="AQ19" i="1" l="1"/>
  <c r="AB19" i="1"/>
  <c r="AB17" i="1"/>
  <c r="AJ22" i="1" l="1"/>
  <c r="AL22" i="1"/>
  <c r="AE22" i="1"/>
  <c r="AG22" i="1" s="1"/>
  <c r="U22" i="1"/>
  <c r="W22" i="1" s="1"/>
  <c r="AO22" i="1"/>
  <c r="AQ22" i="1" s="1"/>
  <c r="AJ21" i="1"/>
  <c r="AL21" i="1" s="1"/>
  <c r="AE21" i="1"/>
  <c r="AG21" i="1" s="1"/>
  <c r="Z21" i="1"/>
  <c r="AB21" i="1" s="1"/>
  <c r="U21" i="1"/>
  <c r="W21" i="1" s="1"/>
  <c r="O21" i="1"/>
  <c r="AO21" i="1" s="1"/>
  <c r="AQ21" i="1" s="1"/>
  <c r="AJ20" i="1"/>
  <c r="AL20" i="1" s="1"/>
  <c r="AE20" i="1"/>
  <c r="AG20" i="1" s="1"/>
  <c r="AG23" i="1" s="1"/>
  <c r="Z20" i="1"/>
  <c r="AB20" i="1"/>
  <c r="U20" i="1"/>
  <c r="O20" i="1"/>
  <c r="AO20" i="1"/>
  <c r="AJ18" i="1"/>
  <c r="AL18" i="1" s="1"/>
  <c r="AJ17" i="1"/>
  <c r="AL17" i="1"/>
  <c r="AJ16" i="1"/>
  <c r="AL16" i="1" s="1"/>
  <c r="AJ15" i="1"/>
  <c r="AL15" i="1"/>
  <c r="AE18" i="1"/>
  <c r="AG18" i="1" s="1"/>
  <c r="AE17" i="1"/>
  <c r="AG17" i="1"/>
  <c r="AE16" i="1"/>
  <c r="AG16" i="1" s="1"/>
  <c r="AE15" i="1"/>
  <c r="AG15" i="1"/>
  <c r="Z15" i="1"/>
  <c r="AB15" i="1" s="1"/>
  <c r="U18" i="1"/>
  <c r="W18" i="1"/>
  <c r="U17" i="1"/>
  <c r="W17" i="1" s="1"/>
  <c r="U15" i="1"/>
  <c r="W15" i="1" s="1"/>
  <c r="AO16" i="1"/>
  <c r="AQ16" i="1" s="1"/>
  <c r="AO18" i="1"/>
  <c r="AQ18" i="1" s="1"/>
  <c r="AO17" i="1"/>
  <c r="AQ17" i="1" s="1"/>
  <c r="AO15" i="1"/>
  <c r="Z18" i="1"/>
  <c r="AB18" i="1" s="1"/>
  <c r="AG24" i="1" l="1"/>
  <c r="W19" i="1"/>
  <c r="W24" i="1" s="1"/>
  <c r="AQ23" i="1"/>
  <c r="AQ24" i="1" s="1"/>
  <c r="AG19" i="1"/>
  <c r="AL19" i="1"/>
  <c r="W23" i="1"/>
  <c r="AB23" i="1"/>
  <c r="AB24" i="1" s="1"/>
  <c r="AL23" i="1"/>
  <c r="AL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4"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4"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<sst xmlns="http://schemas.openxmlformats.org/spreadsheetml/2006/main" count="243" uniqueCount="154">
  <si>
    <r>
      <rPr>
        <b/>
        <sz val="14"/>
        <color theme="1"/>
        <rFont val="Calibri Light"/>
        <family val="2"/>
        <scheme val="major"/>
      </rPr>
      <t>FORMULACIÓN Y SEGUIMIENTO PLANES DE GESTIÓN NIVEL CENTRAL</t>
    </r>
    <r>
      <rPr>
        <b/>
        <sz val="11"/>
        <color theme="1"/>
        <rFont val="Calibri Light"/>
        <family val="2"/>
        <scheme val="major"/>
      </rPr>
      <t xml:space="preserve">
PROCESO 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</si>
  <si>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</si>
  <si>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</si>
  <si>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</si>
  <si>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</si>
  <si>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</si>
  <si>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</si>
  <si>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</si>
  <si>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</si>
  <si>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</si>
  <si>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</si>
  <si>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</si>
  <si>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 xml:space="preserve">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anticipándo el ii trimestre al i trimestre. </t>
  </si>
  <si>
    <t>31 de marzo de 2022</t>
  </si>
  <si>
    <t xml:space="preserve">Se tramita caso Hola No. 238764 con el anexo del cronograma de actualización de documentos del proceso. </t>
  </si>
  <si>
    <t>29 de abril de 2022</t>
  </si>
  <si>
    <t>Se ajusta la redaccion del entregable de la meta, que corresponde al reporte de plan estratégico institucional. Para el primer trimestre de la vigencia 2022, el plan de gestión del proceso alcanzó un nivel de desempeño del 100% de acuerdo con lo programado, y del 21,59%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</si>
  <si>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</si>
  <si>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</si>
  <si>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</si>
  <si>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</si>
  <si>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</si>
  <si>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</si>
  <si>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</si>
  <si>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</si>
  <si>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</si>
  <si>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</si>
  <si>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</si>
  <si>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</si>
  <si>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</si>
  <si>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</si>
  <si>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</si>
  <si>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</si>
  <si>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</si>
  <si>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</si>
  <si>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</si>
  <si>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</si>
  <si>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</si>
  <si>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</si>
  <si>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</si>
  <si>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</si>
  <si>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</si>
  <si>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</si>
  <si>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</si>
  <si>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</si>
  <si>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</si>
  <si>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</si>
  <si>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</si>
  <si>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</si>
  <si>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</si>
  <si>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</si>
  <si>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</si>
  <si>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</si>
  <si>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</si>
  <si>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</si>
  <si>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 xml:space="preserve">Realizar los dos reportes trimestrales de proyectos de inversión en el aplicativo SEGPLAN, para los componentes de inversión y gestión </t>
  </si>
  <si>
    <t>Retadora (Mejora)</t>
  </si>
  <si>
    <t xml:space="preserve">Reporte trimestral de proyectos de inversión </t>
  </si>
  <si>
    <t>Número de reportes en el aplicativo SEGPLAN.</t>
  </si>
  <si>
    <t>N/A</t>
  </si>
  <si>
    <t>Constante</t>
  </si>
  <si>
    <t>Reportes SEGPLAN</t>
  </si>
  <si>
    <t>Eficacia</t>
  </si>
  <si>
    <t>Reporte de SEGPLAN</t>
  </si>
  <si>
    <t xml:space="preserve">Proyectos de Inversión </t>
  </si>
  <si>
    <t>Oficina Asesora de Planeación - Grupo proyectos de inversión</t>
  </si>
  <si>
    <t>En el primer trimestre 2022 se realizó la  verificación, validación y seguimiento de los reportes a las metas PDD con corte a 31 de diciembre de 2021.</t>
  </si>
  <si>
    <t>Dos reportes de SEGPLAN con corte a 31 de diciembre de 2021:  Componente de Gestión e inversión</t>
  </si>
  <si>
    <t xml:space="preserve">Mantener la calificación en categoría Elite de implementación del Sistema de Gestión Ambiental de la entidad en el Programa de Excelencia ambiental Distrital. </t>
  </si>
  <si>
    <t xml:space="preserve">Implementación Sistema de Gestión Ambiental </t>
  </si>
  <si>
    <t>Puntaje Obtenido implementación Programa de Excelencia Ambiental-PREAD-</t>
  </si>
  <si>
    <t xml:space="preserve">Categoría Elite 
900 puntos </t>
  </si>
  <si>
    <t>Informe auditoría externa Programa de Excelencia Ambiental-PREAD-</t>
  </si>
  <si>
    <t>Resultados auditoría externa Programa de Excelencia Ambiental-PREAD-</t>
  </si>
  <si>
    <t xml:space="preserve">Oficina Asesora de Planeación </t>
  </si>
  <si>
    <t>No programada</t>
  </si>
  <si>
    <t>No programada para el I trimestre de 2022.</t>
  </si>
  <si>
    <t>Fortalecer la gestión institucional aumentando las capacidades de la entidad para la planeación, seguimiento y ejecución de sus metas y recursos, y la gestión del talento humano.</t>
  </si>
  <si>
    <t>Realizar el reporte trimestral de avance del plan estratégico institucional (Resolución 710 2020)</t>
  </si>
  <si>
    <t>Gestión</t>
  </si>
  <si>
    <t>reportes trimestrales plan estratégico institucional</t>
  </si>
  <si>
    <t>Número de reportes realizados trimestralmente</t>
  </si>
  <si>
    <t>Informes</t>
  </si>
  <si>
    <t>Reporte trimestral de plan estratégico institucional publicado</t>
  </si>
  <si>
    <t xml:space="preserve">Reporte de las dependencias </t>
  </si>
  <si>
    <t>Portal web (informe publicado)</t>
  </si>
  <si>
    <t xml:space="preserve">En el primer trimestre de 2022 se realizó la revisión y consolidación del reporte trimestral de avance del Plan Estratégico Institucional con corte a 31/12/2021, a partir de la información suministrada por parte de cada una de las áreas responsables. El reporte se encuenta publicado en la página web de la entidad. </t>
  </si>
  <si>
    <t>Informe consolidado del Plan Estratégico Institucional
https://www.gobiernobogota.gov.co/sites/gobiernobogota.gov.co/files/documentos/tabla_archivos/consolidado_seguimiento_pei_trim_iv_1.xls</t>
  </si>
  <si>
    <t xml:space="preserve">Realizar tres (3) informes cuatrimestrales de monitoreo a los riesgos identificados en la entidad (procesos y corrupción). </t>
  </si>
  <si>
    <t>Monitoreo a los riesgos de procesos y corrupción</t>
  </si>
  <si>
    <t>Número de informes de monitoreo realizados</t>
  </si>
  <si>
    <t>Suma</t>
  </si>
  <si>
    <t>Informes de monitoreo</t>
  </si>
  <si>
    <t>Informe cuatrimestral de monitoreo a la gestión de riesgos</t>
  </si>
  <si>
    <t>Matrices de monitoreo de riesgos a nivel central y local</t>
  </si>
  <si>
    <t>Durante el primer trimestre 2022 se realizaron las actividades de monitoreo de riesgos correspondientes al III cuatrimestre 2021. Se analizaron las evidencias de los controles cargadas por cada proceso (18) y por cada alcaldía local (20), y producto de dicho ejercicio se realizó el Informe de monitoreo de riesgos III cuatrimestre 2021, el cual se encuentra publicado en la página web de la entidad.</t>
  </si>
  <si>
    <t>Informe de monitoreo de riesgos
https://www.gobiernobogota.gov.co/sites/gobiernobogota.gov.co/files/documentos/tabla_archivos/informe_de_monitoreo_de_riesgos_iii_cuatrimestre.pdf</t>
  </si>
  <si>
    <t>En el segundo trimestre 2022 se realizaron todas las actividades relacionadas con el  monitoreo de riesgos correspondientes al I cuatrimestre 2022. Se realizó el análisis de las evidencias de los controles cargados por cada proceso (18) y por cada alcaldía local (20). Como resultado de dicho ejercicio se realizó el Informe de monitoreo de riesgos I cuatrimestre 2022, el cual se encuentra publicado en el sitio web de la entidad.</t>
  </si>
  <si>
    <t>Enlace de Informe de Monitoreo de Riesgos I cuatrimestre 2022:
https://www.gobiernobogota.gov.co/sites/gobiernobogota.gov.co/files/documentos/tabla_archivos/informe_monitoreo_de_riesgos_i_cuatrimestre_de_2022.pdf</t>
  </si>
  <si>
    <t>Durante el primer trimestre 2022 se realizaron las actividades de monitoreo de riesgos correspondientes al III cuatrimestre 2021. Se analizaron las evidencias de los controles cargadas por cada proceso (18) y por cada alcaldía local (20), y producto de dicho ejercicio se realizó el Informe de monitoreo de riesgos III cuatrimestre 2021, el cual se encuentra publicado en la página web de la entidad</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</si>
  <si>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</si>
  <si>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</si>
  <si>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</si>
  <si>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</si>
  <si>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</si>
  <si>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</si>
  <si>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</si>
  <si>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</si>
  <si>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</si>
  <si>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</si>
  <si>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</si>
  <si>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</si>
  <si>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</si>
  <si>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</si>
  <si>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</si>
  <si>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Listado Maestro de Documentos 
Matiz </t>
  </si>
  <si>
    <t xml:space="preserve">Casos Hola de actualización generados
Listado Maestro de Documentos 
Matiz </t>
  </si>
  <si>
    <t>MATIZ publicacion del Procedimiento formalizado en el MIPG</t>
  </si>
  <si>
    <t>Se actualizaron los siguientos documentos del proceso:  PLE-PIN-P010 	Procedimiento formulación, seguimiento y reporte de los planes de austeridad de gasto público, PLE-PIN-IN007 Instrucciones para la expedición de viabilidad técnica a solicitud de procesos contractuales, PLE-PIN-F017 formato formulación y seguimiento planes de gestión nivel central y PLE-PIN-F018 formato formulación y seguimiento planes de gestión nivel local. Igualmente, se actualizó la matriz de riesgos del proceso.</t>
  </si>
  <si>
    <t>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</si>
  <si>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</si>
  <si>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</si>
  <si>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</si>
  <si>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</si>
  <si>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</si>
  <si>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</si>
  <si>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</si>
  <si>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</si>
  <si>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</si>
  <si>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</si>
  <si>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</si>
  <si>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</si>
  <si>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</si>
  <si>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</si>
  <si>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</si>
  <si>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</si>
  <si>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</si>
  <si>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</si>
  <si>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</si>
  <si>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</si>
  <si>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</si>
  <si>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</si>
  <si>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</si>
  <si>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En el segundo trimestre 2022 se realizó la  verificación, validación y seguimiento de los reportes a las metas PDD con corte a 31 de marzo de 2022.</t>
  </si>
  <si>
    <t>Dos reportes de SEGPLAN con corte a 31 de marzo de 2022:  Componente de Gestión e inversión</t>
  </si>
  <si>
    <t>No programada para el II trimestre de 2022.</t>
  </si>
  <si>
    <t xml:space="preserve">En el segundo trimestre de 2022 se realizó la revisión y consolidación del reporte trimestral de avance del Plan Estratégico Institucional con corte a 31/03/2022, a partir de la información suministrada por parte de cada una de las áreas responsables. El reporte se encuenta publicado en la página web de la entidad. </t>
  </si>
  <si>
    <t xml:space="preserve">Informe consolidado del Plan Estratégico Institucional
https://www.gobiernobogota.gov.co/tabla_archivos/plan-estrategico-institucional-2022 </t>
  </si>
  <si>
    <t>Oficina Asesora de Planeación (calificación 88%): Participan en actividades ambientales : Charla uso eficiente de agua en el hogar y en la jornada de separación en la fuente.
En la semana ambiental participa en la actividad: Reciclacesto, circuito de movilidad, construcción de terrarios, Caminata Vichachá, torneo ambiental, conversatorio eficiencia energética, feria de residuos, tardes de cine, bicipaseo, caminata El Intruso.
Durante el semestre se colocaron 33 Caritas tristes por dejar monitores encendidos sin uso.
Lleva al día el reporte de consumo de papel con corte a junio de 2022.</t>
  </si>
  <si>
    <t>Reporte de gestión ambiental OAP</t>
  </si>
  <si>
    <t xml:space="preserve">Se actualizaron 22 documentos en el sistema de gestión, de los cuales 8 hacen parte del cronograma de actualización y los demás corresponden a mejoras introducidas en el proceso. Adicionalmente, se eliminaron 4 documentos que hace parte de cronograma de actualización documental. </t>
  </si>
  <si>
    <t>MATIZ. Listado maestro de documentos</t>
  </si>
  <si>
    <t>27 de julio de 2022</t>
  </si>
  <si>
    <t>Para el segundo trimestre de la vigencia 2022, el plan de gestión del proceso alcanzó un nivel de desempeño del 100% de acuerdo con lo programado, y del 45,4%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</si>
</sst>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0"/>
      <color theme="1"/>
      <name val="Calibri Light"/>
      <family val="2"/>
      <scheme val="major"/>
    </font>
    <font>
      <u/>
      <sz val="11"/>
      <color theme="10"/>
      <name val="Calibri"/>
      <family val="2"/>
      <scheme val="minor"/>
    </font>
    <font>
      <sz val="11"/>
      <color rgb="FF000000"/>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0" fontId="15" fillId="0" borderId="0" applyNumberFormat="0" applyFill="0" applyBorder="0" applyAlignment="0" applyProtection="0"/>
  </cellStyleXfs>
  <cellXfs count="124">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5" fillId="0" borderId="1" xfId="0" applyFont="1" applyBorder="1" applyAlignment="1">
      <alignment horizontal="left" vertical="top"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9" fontId="7" fillId="3" borderId="1" xfId="1" applyFont="1" applyFill="1" applyBorder="1" applyAlignment="1">
      <alignment wrapText="1"/>
    </xf>
    <xf numFmtId="0" fontId="1" fillId="0" borderId="1" xfId="0" applyFont="1" applyBorder="1" applyAlignment="1">
      <alignment horizontal="right" vertical="top"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7" fillId="3" borderId="1" xfId="0" applyFont="1" applyFill="1" applyBorder="1" applyAlignment="1">
      <alignment wrapText="1"/>
    </xf>
    <xf numFmtId="9" fontId="9" fillId="2" borderId="1" xfId="0" applyNumberFormat="1" applyFont="1" applyFill="1" applyBorder="1" applyAlignment="1">
      <alignment wrapText="1"/>
    </xf>
    <xf numFmtId="1" fontId="1" fillId="0" borderId="1" xfId="0" applyNumberFormat="1" applyFont="1" applyBorder="1" applyAlignment="1">
      <alignment horizontal="right" vertical="top" wrapText="1"/>
    </xf>
    <xf numFmtId="9" fontId="1" fillId="0" borderId="1" xfId="1" applyFont="1" applyBorder="1" applyAlignment="1">
      <alignment horizontal="center" vertical="top" wrapText="1"/>
    </xf>
    <xf numFmtId="0" fontId="1" fillId="0" borderId="1" xfId="0" applyFont="1" applyBorder="1" applyAlignment="1" applyProtection="1">
      <alignment horizontal="justify" vertical="center" wrapText="1"/>
      <protection hidden="1"/>
    </xf>
    <xf numFmtId="0" fontId="1" fillId="0" borderId="0" xfId="0" applyFont="1" applyAlignment="1">
      <alignment vertical="top" wrapText="1"/>
    </xf>
    <xf numFmtId="1" fontId="1" fillId="0" borderId="1" xfId="2" applyNumberFormat="1" applyFont="1" applyBorder="1" applyAlignment="1" applyProtection="1">
      <alignment horizontal="center" vertical="top" wrapText="1"/>
      <protection hidden="1"/>
    </xf>
    <xf numFmtId="1" fontId="1" fillId="0" borderId="13" xfId="0" applyNumberFormat="1" applyFont="1" applyBorder="1" applyAlignment="1" applyProtection="1">
      <alignment horizontal="center" vertical="top" wrapText="1"/>
      <protection hidden="1"/>
    </xf>
    <xf numFmtId="0" fontId="1" fillId="0" borderId="14" xfId="0" applyFont="1" applyBorder="1" applyAlignment="1" applyProtection="1">
      <alignment horizontal="left" vertical="top" wrapText="1"/>
      <protection hidden="1"/>
    </xf>
    <xf numFmtId="0" fontId="1" fillId="0" borderId="1" xfId="0" applyFont="1" applyBorder="1" applyAlignment="1" applyProtection="1">
      <alignment horizontal="justify" vertical="top" wrapText="1"/>
      <protection hidden="1"/>
    </xf>
    <xf numFmtId="1" fontId="3" fillId="0" borderId="1" xfId="0" applyNumberFormat="1" applyFont="1" applyBorder="1" applyAlignment="1" applyProtection="1">
      <alignment horizontal="center" vertical="top"/>
      <protection hidden="1"/>
    </xf>
    <xf numFmtId="1" fontId="3" fillId="0" borderId="1" xfId="1" applyNumberFormat="1" applyFont="1" applyBorder="1" applyAlignment="1" applyProtection="1">
      <alignment horizontal="center" vertical="top"/>
      <protection hidden="1"/>
    </xf>
    <xf numFmtId="1" fontId="3" fillId="0" borderId="1" xfId="1" applyNumberFormat="1" applyFont="1" applyFill="1" applyBorder="1" applyAlignment="1" applyProtection="1">
      <alignment horizontal="center" vertical="top"/>
      <protection hidden="1"/>
    </xf>
    <xf numFmtId="1" fontId="3" fillId="0" borderId="1" xfId="1" applyNumberFormat="1" applyFont="1" applyBorder="1" applyAlignment="1" applyProtection="1">
      <alignment horizontal="center" vertical="top" wrapText="1"/>
      <protection hidden="1"/>
    </xf>
    <xf numFmtId="1" fontId="1" fillId="0" borderId="13" xfId="1" applyNumberFormat="1" applyFont="1" applyBorder="1" applyAlignment="1" applyProtection="1">
      <alignment horizontal="center" vertical="top" wrapText="1"/>
      <protection hidden="1"/>
    </xf>
    <xf numFmtId="9" fontId="7" fillId="3" borderId="1" xfId="1" applyFont="1" applyFill="1" applyBorder="1" applyAlignment="1">
      <alignment vertical="top" wrapText="1"/>
    </xf>
    <xf numFmtId="0" fontId="6" fillId="3" borderId="1" xfId="0" applyFont="1" applyFill="1" applyBorder="1" applyAlignment="1">
      <alignment vertical="top" wrapText="1"/>
    </xf>
    <xf numFmtId="9" fontId="10" fillId="3" borderId="1" xfId="0" applyNumberFormat="1" applyFont="1" applyFill="1" applyBorder="1" applyAlignment="1">
      <alignment vertical="top" wrapText="1"/>
    </xf>
    <xf numFmtId="0" fontId="10" fillId="3" borderId="1" xfId="0" applyFont="1" applyFill="1" applyBorder="1" applyAlignment="1">
      <alignment vertical="top" wrapText="1"/>
    </xf>
    <xf numFmtId="9" fontId="8" fillId="2" borderId="1" xfId="1" applyFont="1" applyFill="1" applyBorder="1" applyAlignment="1">
      <alignment vertical="top" wrapText="1"/>
    </xf>
    <xf numFmtId="0" fontId="8" fillId="2" borderId="1" xfId="0" applyFont="1" applyFill="1" applyBorder="1" applyAlignment="1">
      <alignment vertical="top" wrapText="1"/>
    </xf>
    <xf numFmtId="41" fontId="1" fillId="0" borderId="1" xfId="2" applyFont="1" applyBorder="1" applyAlignment="1" applyProtection="1">
      <alignment horizontal="right" vertical="top" wrapText="1"/>
      <protection hidden="1"/>
    </xf>
    <xf numFmtId="0" fontId="14" fillId="9" borderId="1" xfId="0" applyFont="1" applyFill="1" applyBorder="1" applyAlignment="1" applyProtection="1">
      <alignment horizontal="center" vertical="top" wrapText="1"/>
      <protection hidden="1"/>
    </xf>
    <xf numFmtId="0" fontId="14" fillId="9" borderId="1" xfId="0" applyFont="1" applyFill="1" applyBorder="1" applyAlignment="1" applyProtection="1">
      <alignment horizontal="center" vertical="top"/>
      <protection hidden="1"/>
    </xf>
    <xf numFmtId="0" fontId="2" fillId="3" borderId="1" xfId="0" applyFont="1" applyFill="1" applyBorder="1" applyAlignment="1">
      <alignment horizontal="center" wrapText="1"/>
    </xf>
    <xf numFmtId="0" fontId="2" fillId="0" borderId="0" xfId="0" applyFont="1" applyAlignment="1">
      <alignment vertical="center" wrapText="1"/>
    </xf>
    <xf numFmtId="0" fontId="5"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left" vertical="center" wrapText="1"/>
      <protection hidden="1"/>
    </xf>
    <xf numFmtId="0" fontId="5" fillId="9" borderId="15"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1" fontId="5" fillId="0" borderId="1" xfId="0" applyNumberFormat="1" applyFont="1" applyBorder="1" applyAlignment="1">
      <alignment horizontal="right" vertical="top" wrapText="1"/>
    </xf>
    <xf numFmtId="9" fontId="5" fillId="0" borderId="1" xfId="1" applyFont="1" applyBorder="1" applyAlignment="1">
      <alignment horizontal="center" vertical="top" wrapText="1"/>
    </xf>
    <xf numFmtId="9" fontId="5" fillId="0" borderId="1" xfId="1" applyFont="1" applyBorder="1" applyAlignment="1">
      <alignment horizontal="right" vertical="top" wrapText="1"/>
    </xf>
    <xf numFmtId="0" fontId="5" fillId="0" borderId="0" xfId="0" applyFont="1" applyAlignment="1">
      <alignment wrapText="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10" fontId="5" fillId="9" borderId="1" xfId="1" applyNumberFormat="1" applyFont="1" applyFill="1" applyBorder="1" applyAlignment="1" applyProtection="1">
      <alignment horizontal="center" vertical="center" wrapText="1"/>
      <protection hidden="1"/>
    </xf>
    <xf numFmtId="10" fontId="5" fillId="0" borderId="1" xfId="1" applyNumberFormat="1" applyFont="1" applyBorder="1" applyAlignment="1">
      <alignment horizontal="center" vertical="top" wrapText="1"/>
    </xf>
    <xf numFmtId="1" fontId="5" fillId="0" borderId="1" xfId="0" applyNumberFormat="1" applyFont="1" applyBorder="1" applyAlignment="1">
      <alignment horizontal="left" vertical="top" wrapText="1"/>
    </xf>
    <xf numFmtId="1" fontId="1" fillId="0" borderId="1" xfId="0" applyNumberFormat="1" applyFont="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vertical="center"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9" fontId="7" fillId="3" borderId="1" xfId="1" applyFont="1" applyFill="1" applyBorder="1" applyAlignment="1">
      <alignment horizontal="center" wrapText="1"/>
    </xf>
    <xf numFmtId="10" fontId="7" fillId="3" borderId="1" xfId="1" applyNumberFormat="1" applyFont="1" applyFill="1" applyBorder="1" applyAlignment="1">
      <alignment horizontal="center" wrapText="1"/>
    </xf>
    <xf numFmtId="1"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9" fontId="10"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9" fontId="8" fillId="2" borderId="1" xfId="1" applyFont="1" applyFill="1" applyBorder="1" applyAlignment="1">
      <alignment horizontal="center" wrapText="1"/>
    </xf>
    <xf numFmtId="9" fontId="9" fillId="2" borderId="1" xfId="0" applyNumberFormat="1" applyFont="1" applyFill="1" applyBorder="1" applyAlignment="1">
      <alignment horizontal="center" wrapText="1"/>
    </xf>
    <xf numFmtId="0" fontId="16"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2" fillId="5"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0" fontId="9" fillId="2" borderId="1" xfId="0" applyNumberFormat="1" applyFont="1" applyFill="1" applyBorder="1" applyAlignment="1">
      <alignment horizontal="center" wrapText="1"/>
    </xf>
  </cellXfs>
  <cellStyles count="5">
    <cellStyle name="Hyperlink" xfId="4" xr:uid="{00000000-000B-0000-0000-000008000000}"/>
    <cellStyle name="Millares [0]" xfId="2" builtinId="6"/>
    <cellStyle name="Normal" xfId="0" builtinId="0"/>
    <cellStyle name="Normal 2" xfId="3"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biernobogota.gov.co/sites/gobiernobogota.gov.co/files/documentos/tabla_archivos/informe_de_monitoreo_de_riesgos_iii_cuatrimestr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4"/>
  <sheetViews>
    <sheetView tabSelected="1" zoomScale="85" zoomScaleNormal="85" workbookViewId="0">
      <selection activeCell="F10" sqref="F10"/>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5.85546875" style="1" customWidth="1"/>
    <col min="7" max="7" width="23.5703125" style="1" customWidth="1"/>
    <col min="8" max="8" width="8.140625" style="1" customWidth="1"/>
    <col min="9" max="9" width="18.42578125" style="1" customWidth="1"/>
    <col min="10" max="10" width="15.85546875" style="1" customWidth="1"/>
    <col min="11" max="14" width="7.28515625" style="35" customWidth="1"/>
    <col min="15" max="15" width="20.85546875" style="35" customWidth="1"/>
    <col min="16" max="18" width="17.85546875" style="35" customWidth="1"/>
    <col min="19" max="19" width="22.85546875" style="35" customWidth="1"/>
    <col min="20" max="20" width="17.85546875" style="1" customWidth="1"/>
    <col min="21" max="21" width="19.85546875" style="74" customWidth="1"/>
    <col min="22" max="23" width="16.5703125" style="74" customWidth="1"/>
    <col min="24" max="24" width="31.28515625" style="1" customWidth="1"/>
    <col min="25" max="25" width="24" style="1" customWidth="1"/>
    <col min="26" max="28" width="16.5703125" style="74" customWidth="1"/>
    <col min="29" max="29" width="39.28515625" style="1" customWidth="1"/>
    <col min="30" max="30" width="22.85546875" style="1" customWidth="1"/>
    <col min="31" max="31" width="21.28515625" style="1" hidden="1" customWidth="1"/>
    <col min="32" max="33" width="16.5703125" style="1" hidden="1" customWidth="1"/>
    <col min="34" max="34" width="40.42578125" style="1" hidden="1" customWidth="1"/>
    <col min="35" max="35" width="21.42578125" style="1" hidden="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4" customWidth="1"/>
    <col min="42" max="42" width="16.5703125" style="74" customWidth="1"/>
    <col min="43" max="43" width="21.5703125" style="74" customWidth="1"/>
    <col min="44" max="44" width="40.7109375" style="1" customWidth="1"/>
    <col min="45" max="16384" width="10.85546875" style="1"/>
  </cols>
  <sheetData>
    <row r="1" spans="1:44" ht="70.5" customHeight="1" x14ac:dyDescent="0.25">
      <c r="A1" s="109" t="s">
        <v>0</v>
      </c>
      <c r="B1" s="110"/>
      <c r="C1" s="110"/>
      <c r="D1" s="110"/>
      <c r="E1" s="110"/>
      <c r="F1" s="110"/>
      <c r="G1" s="110"/>
      <c r="H1" s="110"/>
      <c r="I1" s="110"/>
      <c r="J1" s="110"/>
      <c r="K1" s="111" t="s">
        <v>1</v>
      </c>
      <c r="L1" s="111"/>
      <c r="M1" s="111"/>
      <c r="N1" s="111"/>
      <c r="O1" s="111"/>
    </row>
    <row r="2" spans="1:44" s="10" customFormat="1" ht="23.45" customHeight="1" x14ac:dyDescent="0.25">
      <c r="A2" s="119" t="s">
        <v>2</v>
      </c>
      <c r="B2" s="120"/>
      <c r="C2" s="120"/>
      <c r="D2" s="120"/>
      <c r="E2" s="120"/>
      <c r="F2" s="120"/>
      <c r="G2" s="120"/>
      <c r="H2" s="120"/>
      <c r="I2" s="120"/>
      <c r="J2" s="120"/>
      <c r="K2" s="55"/>
      <c r="L2" s="55"/>
      <c r="M2" s="55"/>
      <c r="N2" s="55"/>
      <c r="O2" s="55"/>
      <c r="P2" s="35"/>
      <c r="Q2" s="35"/>
      <c r="R2" s="35"/>
      <c r="S2" s="35"/>
      <c r="U2" s="75"/>
      <c r="V2" s="75"/>
      <c r="W2" s="75"/>
      <c r="Z2" s="75"/>
      <c r="AA2" s="75"/>
      <c r="AB2" s="75"/>
      <c r="AO2" s="75"/>
      <c r="AP2" s="75"/>
      <c r="AQ2" s="75"/>
    </row>
    <row r="3" spans="1:44" x14ac:dyDescent="0.25">
      <c r="D3" s="25"/>
    </row>
    <row r="4" spans="1:44" ht="29.1" customHeight="1" x14ac:dyDescent="0.25">
      <c r="A4" s="103" t="s">
        <v>3</v>
      </c>
      <c r="B4" s="104"/>
      <c r="C4" s="105"/>
      <c r="D4" s="112" t="s">
        <v>4</v>
      </c>
      <c r="E4" s="94" t="s">
        <v>5</v>
      </c>
      <c r="F4" s="94"/>
      <c r="G4" s="94"/>
      <c r="H4" s="94"/>
      <c r="I4" s="94"/>
      <c r="J4" s="94"/>
    </row>
    <row r="5" spans="1:44" x14ac:dyDescent="0.25">
      <c r="A5" s="116"/>
      <c r="B5" s="117"/>
      <c r="C5" s="118"/>
      <c r="D5" s="113"/>
      <c r="E5" s="2" t="s">
        <v>6</v>
      </c>
      <c r="F5" s="54" t="s">
        <v>7</v>
      </c>
      <c r="G5" s="95" t="s">
        <v>8</v>
      </c>
      <c r="H5" s="95"/>
      <c r="I5" s="95"/>
      <c r="J5" s="95"/>
    </row>
    <row r="6" spans="1:44" ht="30" x14ac:dyDescent="0.25">
      <c r="A6" s="116"/>
      <c r="B6" s="117"/>
      <c r="C6" s="118"/>
      <c r="D6" s="113"/>
      <c r="E6" s="29">
        <v>1</v>
      </c>
      <c r="F6" s="29" t="s">
        <v>9</v>
      </c>
      <c r="G6" s="96" t="s">
        <v>10</v>
      </c>
      <c r="H6" s="96"/>
      <c r="I6" s="96"/>
      <c r="J6" s="96"/>
    </row>
    <row r="7" spans="1:44" ht="87" customHeight="1" x14ac:dyDescent="0.25">
      <c r="A7" s="116"/>
      <c r="B7" s="117"/>
      <c r="C7" s="118"/>
      <c r="D7" s="113"/>
      <c r="E7" s="29">
        <v>2</v>
      </c>
      <c r="F7" s="29" t="s">
        <v>11</v>
      </c>
      <c r="G7" s="96" t="s">
        <v>12</v>
      </c>
      <c r="H7" s="96"/>
      <c r="I7" s="96"/>
      <c r="J7" s="96"/>
    </row>
    <row r="8" spans="1:44" ht="30" customHeight="1" x14ac:dyDescent="0.25">
      <c r="A8" s="106"/>
      <c r="B8" s="107"/>
      <c r="C8" s="108"/>
      <c r="D8" s="114"/>
      <c r="E8" s="86">
        <v>3</v>
      </c>
      <c r="F8" s="86" t="s">
        <v>13</v>
      </c>
      <c r="G8" s="97" t="s">
        <v>14</v>
      </c>
      <c r="H8" s="98"/>
      <c r="I8" s="98"/>
      <c r="J8" s="99"/>
    </row>
    <row r="9" spans="1:44" ht="73.5" customHeight="1" x14ac:dyDescent="0.25">
      <c r="A9" s="87"/>
      <c r="B9" s="87"/>
      <c r="C9" s="87"/>
      <c r="D9" s="88"/>
      <c r="E9" s="86">
        <v>4</v>
      </c>
      <c r="F9" s="86" t="s">
        <v>15</v>
      </c>
      <c r="G9" s="97" t="s">
        <v>16</v>
      </c>
      <c r="H9" s="98"/>
      <c r="I9" s="98"/>
      <c r="J9" s="99"/>
    </row>
    <row r="10" spans="1:44" ht="69" customHeight="1" x14ac:dyDescent="0.25">
      <c r="A10" s="87"/>
      <c r="B10" s="87"/>
      <c r="C10" s="87"/>
      <c r="D10" s="88"/>
      <c r="E10" s="86">
        <v>5</v>
      </c>
      <c r="F10" s="86" t="s">
        <v>152</v>
      </c>
      <c r="G10" s="97" t="s">
        <v>153</v>
      </c>
      <c r="H10" s="98"/>
      <c r="I10" s="98"/>
      <c r="J10" s="99"/>
    </row>
    <row r="12" spans="1:44" s="10" customFormat="1" ht="22.5" customHeight="1" x14ac:dyDescent="0.25">
      <c r="A12" s="94" t="s">
        <v>17</v>
      </c>
      <c r="B12" s="94"/>
      <c r="C12" s="103" t="s">
        <v>18</v>
      </c>
      <c r="D12" s="104"/>
      <c r="E12" s="105"/>
      <c r="F12" s="115" t="s">
        <v>19</v>
      </c>
      <c r="G12" s="115"/>
      <c r="H12" s="115"/>
      <c r="I12" s="115"/>
      <c r="J12" s="115"/>
      <c r="K12" s="115"/>
      <c r="L12" s="115"/>
      <c r="M12" s="115"/>
      <c r="N12" s="115"/>
      <c r="O12" s="115"/>
      <c r="P12" s="115"/>
      <c r="Q12" s="103" t="s">
        <v>20</v>
      </c>
      <c r="R12" s="104"/>
      <c r="S12" s="104"/>
      <c r="T12" s="105"/>
      <c r="U12" s="93" t="s">
        <v>21</v>
      </c>
      <c r="V12" s="93"/>
      <c r="W12" s="93"/>
      <c r="X12" s="93"/>
      <c r="Y12" s="93"/>
      <c r="Z12" s="100" t="s">
        <v>21</v>
      </c>
      <c r="AA12" s="100"/>
      <c r="AB12" s="100"/>
      <c r="AC12" s="100"/>
      <c r="AD12" s="100"/>
      <c r="AE12" s="101" t="s">
        <v>21</v>
      </c>
      <c r="AF12" s="101"/>
      <c r="AG12" s="101"/>
      <c r="AH12" s="101"/>
      <c r="AI12" s="101"/>
      <c r="AJ12" s="102" t="s">
        <v>21</v>
      </c>
      <c r="AK12" s="102"/>
      <c r="AL12" s="102"/>
      <c r="AM12" s="102"/>
      <c r="AN12" s="102"/>
      <c r="AO12" s="90" t="s">
        <v>22</v>
      </c>
      <c r="AP12" s="91"/>
      <c r="AQ12" s="91"/>
      <c r="AR12" s="92"/>
    </row>
    <row r="13" spans="1:44" ht="14.45" customHeight="1" x14ac:dyDescent="0.25">
      <c r="A13" s="94"/>
      <c r="B13" s="94"/>
      <c r="C13" s="106"/>
      <c r="D13" s="107"/>
      <c r="E13" s="108"/>
      <c r="F13" s="115"/>
      <c r="G13" s="115"/>
      <c r="H13" s="115"/>
      <c r="I13" s="115"/>
      <c r="J13" s="115"/>
      <c r="K13" s="115"/>
      <c r="L13" s="115"/>
      <c r="M13" s="115"/>
      <c r="N13" s="115"/>
      <c r="O13" s="115"/>
      <c r="P13" s="115"/>
      <c r="Q13" s="106"/>
      <c r="R13" s="107"/>
      <c r="S13" s="107"/>
      <c r="T13" s="108"/>
      <c r="U13" s="93" t="s">
        <v>23</v>
      </c>
      <c r="V13" s="93"/>
      <c r="W13" s="93"/>
      <c r="X13" s="93"/>
      <c r="Y13" s="93"/>
      <c r="Z13" s="100" t="s">
        <v>24</v>
      </c>
      <c r="AA13" s="100"/>
      <c r="AB13" s="100"/>
      <c r="AC13" s="100"/>
      <c r="AD13" s="100"/>
      <c r="AE13" s="101" t="s">
        <v>25</v>
      </c>
      <c r="AF13" s="101"/>
      <c r="AG13" s="101"/>
      <c r="AH13" s="101"/>
      <c r="AI13" s="101"/>
      <c r="AJ13" s="102" t="s">
        <v>26</v>
      </c>
      <c r="AK13" s="102"/>
      <c r="AL13" s="102"/>
      <c r="AM13" s="102"/>
      <c r="AN13" s="102"/>
      <c r="AO13" s="90" t="s">
        <v>27</v>
      </c>
      <c r="AP13" s="91"/>
      <c r="AQ13" s="91"/>
      <c r="AR13" s="92"/>
    </row>
    <row r="14" spans="1:44" ht="60" x14ac:dyDescent="0.25">
      <c r="A14" s="3" t="s">
        <v>28</v>
      </c>
      <c r="B14" s="3" t="s">
        <v>29</v>
      </c>
      <c r="C14" s="3" t="s">
        <v>30</v>
      </c>
      <c r="D14" s="3" t="s">
        <v>31</v>
      </c>
      <c r="E14" s="3" t="s">
        <v>32</v>
      </c>
      <c r="F14" s="24" t="s">
        <v>33</v>
      </c>
      <c r="G14" s="24" t="s">
        <v>34</v>
      </c>
      <c r="H14" s="24" t="s">
        <v>35</v>
      </c>
      <c r="I14" s="24" t="s">
        <v>36</v>
      </c>
      <c r="J14" s="24" t="s">
        <v>37</v>
      </c>
      <c r="K14" s="24" t="s">
        <v>38</v>
      </c>
      <c r="L14" s="24" t="s">
        <v>39</v>
      </c>
      <c r="M14" s="24" t="s">
        <v>40</v>
      </c>
      <c r="N14" s="24" t="s">
        <v>41</v>
      </c>
      <c r="O14" s="24" t="s">
        <v>42</v>
      </c>
      <c r="P14" s="24" t="s">
        <v>43</v>
      </c>
      <c r="Q14" s="3" t="s">
        <v>44</v>
      </c>
      <c r="R14" s="3" t="s">
        <v>45</v>
      </c>
      <c r="S14" s="3" t="s">
        <v>46</v>
      </c>
      <c r="T14" s="3" t="s">
        <v>47</v>
      </c>
      <c r="U14" s="4" t="s">
        <v>48</v>
      </c>
      <c r="V14" s="4" t="s">
        <v>49</v>
      </c>
      <c r="W14" s="4" t="s">
        <v>50</v>
      </c>
      <c r="X14" s="4" t="s">
        <v>51</v>
      </c>
      <c r="Y14" s="4" t="s">
        <v>52</v>
      </c>
      <c r="Z14" s="89" t="s">
        <v>48</v>
      </c>
      <c r="AA14" s="89" t="s">
        <v>49</v>
      </c>
      <c r="AB14" s="89" t="s">
        <v>50</v>
      </c>
      <c r="AC14" s="5" t="s">
        <v>51</v>
      </c>
      <c r="AD14" s="5" t="s">
        <v>52</v>
      </c>
      <c r="AE14" s="6" t="s">
        <v>48</v>
      </c>
      <c r="AF14" s="6" t="s">
        <v>49</v>
      </c>
      <c r="AG14" s="6" t="s">
        <v>50</v>
      </c>
      <c r="AH14" s="6" t="s">
        <v>51</v>
      </c>
      <c r="AI14" s="6" t="s">
        <v>52</v>
      </c>
      <c r="AJ14" s="7" t="s">
        <v>48</v>
      </c>
      <c r="AK14" s="7" t="s">
        <v>49</v>
      </c>
      <c r="AL14" s="7" t="s">
        <v>50</v>
      </c>
      <c r="AM14" s="7" t="s">
        <v>51</v>
      </c>
      <c r="AN14" s="7" t="s">
        <v>52</v>
      </c>
      <c r="AO14" s="8" t="s">
        <v>48</v>
      </c>
      <c r="AP14" s="8" t="s">
        <v>49</v>
      </c>
      <c r="AQ14" s="8" t="s">
        <v>50</v>
      </c>
      <c r="AR14" s="8" t="s">
        <v>53</v>
      </c>
    </row>
    <row r="15" spans="1:44" s="11" customFormat="1" ht="135" x14ac:dyDescent="0.25">
      <c r="A15" s="9">
        <v>1</v>
      </c>
      <c r="B15" s="34" t="s">
        <v>54</v>
      </c>
      <c r="C15" s="51">
        <v>1</v>
      </c>
      <c r="D15" s="39" t="s">
        <v>55</v>
      </c>
      <c r="E15" s="39" t="s">
        <v>56</v>
      </c>
      <c r="F15" s="9" t="s">
        <v>57</v>
      </c>
      <c r="G15" s="9" t="s">
        <v>58</v>
      </c>
      <c r="H15" s="52" t="s">
        <v>59</v>
      </c>
      <c r="I15" s="9" t="s">
        <v>60</v>
      </c>
      <c r="J15" s="9" t="s">
        <v>61</v>
      </c>
      <c r="K15" s="36">
        <v>2</v>
      </c>
      <c r="L15" s="36">
        <v>2</v>
      </c>
      <c r="M15" s="36">
        <v>2</v>
      </c>
      <c r="N15" s="36">
        <v>2</v>
      </c>
      <c r="O15" s="37">
        <v>2</v>
      </c>
      <c r="P15" s="38" t="s">
        <v>62</v>
      </c>
      <c r="Q15" s="39" t="s">
        <v>63</v>
      </c>
      <c r="R15" s="39" t="s">
        <v>64</v>
      </c>
      <c r="S15" s="39" t="s">
        <v>65</v>
      </c>
      <c r="T15" s="9" t="s">
        <v>63</v>
      </c>
      <c r="U15" s="76">
        <f>K15</f>
        <v>2</v>
      </c>
      <c r="V15" s="77">
        <v>2</v>
      </c>
      <c r="W15" s="33">
        <f>IF(V15/U15&gt;100%,100%,V15/U15)</f>
        <v>1</v>
      </c>
      <c r="X15" s="39" t="s">
        <v>66</v>
      </c>
      <c r="Y15" s="39" t="s">
        <v>67</v>
      </c>
      <c r="Z15" s="76">
        <f>L15</f>
        <v>2</v>
      </c>
      <c r="AA15" s="77">
        <v>2</v>
      </c>
      <c r="AB15" s="33">
        <f>IF(AA15/Z15&gt;100%,100%,AA15/Z15)</f>
        <v>1</v>
      </c>
      <c r="AC15" s="39" t="s">
        <v>143</v>
      </c>
      <c r="AD15" s="39" t="s">
        <v>144</v>
      </c>
      <c r="AE15" s="32">
        <f>M15</f>
        <v>2</v>
      </c>
      <c r="AF15" s="23"/>
      <c r="AG15" s="33">
        <f>IF(AF15/AE15&gt;100%,100%,AF15/AE15)</f>
        <v>0</v>
      </c>
      <c r="AH15" s="9"/>
      <c r="AI15" s="9"/>
      <c r="AJ15" s="32">
        <f>N15</f>
        <v>2</v>
      </c>
      <c r="AK15" s="23"/>
      <c r="AL15" s="33">
        <f>IF(AK15/AJ15&gt;100%,100%,AK15/AJ15)</f>
        <v>0</v>
      </c>
      <c r="AM15" s="9"/>
      <c r="AN15" s="9"/>
      <c r="AO15" s="76">
        <f>O15</f>
        <v>2</v>
      </c>
      <c r="AP15" s="77">
        <v>2</v>
      </c>
      <c r="AQ15" s="33">
        <v>0.5</v>
      </c>
      <c r="AR15" s="39" t="s">
        <v>143</v>
      </c>
    </row>
    <row r="16" spans="1:44" s="11" customFormat="1" ht="135" x14ac:dyDescent="0.25">
      <c r="A16" s="9">
        <v>1</v>
      </c>
      <c r="B16" s="34" t="s">
        <v>54</v>
      </c>
      <c r="C16" s="51">
        <v>2</v>
      </c>
      <c r="D16" s="39" t="s">
        <v>68</v>
      </c>
      <c r="E16" s="39" t="s">
        <v>56</v>
      </c>
      <c r="F16" s="9" t="s">
        <v>69</v>
      </c>
      <c r="G16" s="39" t="s">
        <v>70</v>
      </c>
      <c r="H16" s="52" t="s">
        <v>71</v>
      </c>
      <c r="I16" s="9" t="s">
        <v>60</v>
      </c>
      <c r="J16" s="9"/>
      <c r="K16" s="40">
        <v>0</v>
      </c>
      <c r="L16" s="40">
        <v>0</v>
      </c>
      <c r="M16" s="40">
        <v>0</v>
      </c>
      <c r="N16" s="40">
        <v>1</v>
      </c>
      <c r="O16" s="37">
        <v>1</v>
      </c>
      <c r="P16" s="38" t="s">
        <v>62</v>
      </c>
      <c r="Q16" s="39" t="s">
        <v>72</v>
      </c>
      <c r="R16" s="39" t="s">
        <v>73</v>
      </c>
      <c r="S16" s="39" t="s">
        <v>74</v>
      </c>
      <c r="T16" s="9" t="s">
        <v>73</v>
      </c>
      <c r="U16" s="76" t="s">
        <v>75</v>
      </c>
      <c r="V16" s="76" t="s">
        <v>75</v>
      </c>
      <c r="W16" s="76" t="s">
        <v>75</v>
      </c>
      <c r="X16" s="39" t="s">
        <v>76</v>
      </c>
      <c r="Y16" s="39" t="s">
        <v>75</v>
      </c>
      <c r="Z16" s="76" t="s">
        <v>75</v>
      </c>
      <c r="AA16" s="76" t="s">
        <v>75</v>
      </c>
      <c r="AB16" s="76" t="s">
        <v>75</v>
      </c>
      <c r="AC16" s="39" t="s">
        <v>76</v>
      </c>
      <c r="AD16" s="39" t="s">
        <v>75</v>
      </c>
      <c r="AE16" s="32">
        <f t="shared" ref="AE16:AE18" si="0">M16</f>
        <v>0</v>
      </c>
      <c r="AF16" s="23"/>
      <c r="AG16" s="33" t="e">
        <f t="shared" ref="AG16:AG18" si="1">IF(AF16/AE16&gt;100%,100%,AF16/AE16)</f>
        <v>#DIV/0!</v>
      </c>
      <c r="AH16" s="9"/>
      <c r="AI16" s="9"/>
      <c r="AJ16" s="32">
        <f t="shared" ref="AJ16:AJ18" si="2">N16</f>
        <v>1</v>
      </c>
      <c r="AK16" s="23"/>
      <c r="AL16" s="33">
        <f t="shared" ref="AL16:AL18" si="3">IF(AK16/AJ16&gt;100%,100%,AK16/AJ16)</f>
        <v>0</v>
      </c>
      <c r="AM16" s="9"/>
      <c r="AN16" s="9"/>
      <c r="AO16" s="76">
        <f t="shared" ref="AO16:AO18" si="4">O16</f>
        <v>1</v>
      </c>
      <c r="AP16" s="77">
        <v>0</v>
      </c>
      <c r="AQ16" s="33">
        <f t="shared" ref="AQ16:AQ18" si="5">IF(AP16/AO16&gt;100%,100%,AP16/AO16)</f>
        <v>0</v>
      </c>
      <c r="AR16" s="73" t="s">
        <v>145</v>
      </c>
    </row>
    <row r="17" spans="1:44" s="11" customFormat="1" ht="162.75" customHeight="1" x14ac:dyDescent="0.25">
      <c r="A17" s="9">
        <v>7</v>
      </c>
      <c r="B17" s="34" t="s">
        <v>77</v>
      </c>
      <c r="C17" s="51">
        <v>3</v>
      </c>
      <c r="D17" s="39" t="s">
        <v>78</v>
      </c>
      <c r="E17" s="39" t="s">
        <v>79</v>
      </c>
      <c r="F17" s="9" t="s">
        <v>80</v>
      </c>
      <c r="G17" s="39" t="s">
        <v>81</v>
      </c>
      <c r="H17" s="53" t="s">
        <v>59</v>
      </c>
      <c r="I17" s="9" t="s">
        <v>60</v>
      </c>
      <c r="J17" s="9" t="s">
        <v>82</v>
      </c>
      <c r="K17" s="40">
        <v>1</v>
      </c>
      <c r="L17" s="40">
        <v>1</v>
      </c>
      <c r="M17" s="40">
        <v>1</v>
      </c>
      <c r="N17" s="40">
        <v>1</v>
      </c>
      <c r="O17" s="37">
        <v>4</v>
      </c>
      <c r="P17" s="38" t="s">
        <v>62</v>
      </c>
      <c r="Q17" s="39" t="s">
        <v>83</v>
      </c>
      <c r="R17" s="39" t="s">
        <v>84</v>
      </c>
      <c r="S17" s="39" t="s">
        <v>74</v>
      </c>
      <c r="T17" s="9" t="s">
        <v>85</v>
      </c>
      <c r="U17" s="76">
        <f t="shared" ref="U17:U18" si="6">K17</f>
        <v>1</v>
      </c>
      <c r="V17" s="77">
        <v>1</v>
      </c>
      <c r="W17" s="33">
        <f t="shared" ref="W17:W18" si="7">IF(V17/U17&gt;100%,100%,V17/U17)</f>
        <v>1</v>
      </c>
      <c r="X17" s="39" t="s">
        <v>86</v>
      </c>
      <c r="Y17" s="39" t="s">
        <v>87</v>
      </c>
      <c r="Z17" s="76">
        <v>1</v>
      </c>
      <c r="AA17" s="77">
        <v>1</v>
      </c>
      <c r="AB17" s="33">
        <f t="shared" ref="AB17" si="8">IF(AA17/Z17&gt;100%,100%,AA17/Z17)</f>
        <v>1</v>
      </c>
      <c r="AC17" s="39" t="s">
        <v>146</v>
      </c>
      <c r="AD17" s="39" t="s">
        <v>147</v>
      </c>
      <c r="AE17" s="32">
        <f t="shared" si="0"/>
        <v>1</v>
      </c>
      <c r="AF17" s="23"/>
      <c r="AG17" s="33">
        <f t="shared" si="1"/>
        <v>0</v>
      </c>
      <c r="AH17" s="9"/>
      <c r="AI17" s="9"/>
      <c r="AJ17" s="32">
        <f t="shared" si="2"/>
        <v>1</v>
      </c>
      <c r="AK17" s="23"/>
      <c r="AL17" s="33">
        <f t="shared" si="3"/>
        <v>0</v>
      </c>
      <c r="AM17" s="9"/>
      <c r="AN17" s="9"/>
      <c r="AO17" s="76">
        <f t="shared" si="4"/>
        <v>4</v>
      </c>
      <c r="AP17" s="77">
        <v>2</v>
      </c>
      <c r="AQ17" s="33">
        <f t="shared" si="5"/>
        <v>0.5</v>
      </c>
      <c r="AR17" s="39" t="s">
        <v>146</v>
      </c>
    </row>
    <row r="18" spans="1:44" s="11" customFormat="1" ht="195" x14ac:dyDescent="0.25">
      <c r="A18" s="9">
        <v>7</v>
      </c>
      <c r="B18" s="34" t="s">
        <v>77</v>
      </c>
      <c r="C18" s="51">
        <v>4</v>
      </c>
      <c r="D18" s="39" t="s">
        <v>88</v>
      </c>
      <c r="E18" s="39" t="s">
        <v>79</v>
      </c>
      <c r="F18" s="9" t="s">
        <v>89</v>
      </c>
      <c r="G18" s="39" t="s">
        <v>90</v>
      </c>
      <c r="H18" s="53">
        <v>3</v>
      </c>
      <c r="I18" s="9" t="s">
        <v>91</v>
      </c>
      <c r="J18" s="9" t="s">
        <v>92</v>
      </c>
      <c r="K18" s="41">
        <v>1</v>
      </c>
      <c r="L18" s="41">
        <v>1</v>
      </c>
      <c r="M18" s="42">
        <v>1</v>
      </c>
      <c r="N18" s="43" t="s">
        <v>75</v>
      </c>
      <c r="O18" s="44">
        <v>3</v>
      </c>
      <c r="P18" s="38" t="s">
        <v>62</v>
      </c>
      <c r="Q18" s="39" t="s">
        <v>93</v>
      </c>
      <c r="R18" s="39" t="s">
        <v>94</v>
      </c>
      <c r="S18" s="39" t="s">
        <v>74</v>
      </c>
      <c r="T18" s="9" t="s">
        <v>85</v>
      </c>
      <c r="U18" s="76">
        <f t="shared" si="6"/>
        <v>1</v>
      </c>
      <c r="V18" s="77">
        <v>1</v>
      </c>
      <c r="W18" s="33">
        <f t="shared" si="7"/>
        <v>1</v>
      </c>
      <c r="X18" s="39" t="s">
        <v>95</v>
      </c>
      <c r="Y18" s="39" t="s">
        <v>96</v>
      </c>
      <c r="Z18" s="76">
        <f t="shared" ref="Z16:Z18" si="9">L18</f>
        <v>1</v>
      </c>
      <c r="AA18" s="77">
        <v>1</v>
      </c>
      <c r="AB18" s="33">
        <f t="shared" ref="AB16:AB18" si="10">IF(AA18/Z18&gt;100%,100%,AA18/Z18)</f>
        <v>1</v>
      </c>
      <c r="AC18" s="9" t="s">
        <v>97</v>
      </c>
      <c r="AD18" s="9" t="s">
        <v>98</v>
      </c>
      <c r="AE18" s="32">
        <f t="shared" si="0"/>
        <v>1</v>
      </c>
      <c r="AF18" s="23"/>
      <c r="AG18" s="33">
        <f t="shared" si="1"/>
        <v>0</v>
      </c>
      <c r="AH18" s="9"/>
      <c r="AI18" s="9"/>
      <c r="AJ18" s="32" t="str">
        <f t="shared" si="2"/>
        <v>No programada</v>
      </c>
      <c r="AK18" s="23"/>
      <c r="AL18" s="33" t="e">
        <f t="shared" si="3"/>
        <v>#VALUE!</v>
      </c>
      <c r="AM18" s="9"/>
      <c r="AN18" s="9"/>
      <c r="AO18" s="76">
        <f t="shared" si="4"/>
        <v>3</v>
      </c>
      <c r="AP18" s="77">
        <v>2</v>
      </c>
      <c r="AQ18" s="33">
        <f t="shared" si="5"/>
        <v>0.66666666666666663</v>
      </c>
      <c r="AR18" s="39" t="s">
        <v>99</v>
      </c>
    </row>
    <row r="19" spans="1:44" s="13" customFormat="1" ht="15.75" x14ac:dyDescent="0.25">
      <c r="A19" s="18"/>
      <c r="B19" s="18"/>
      <c r="C19" s="18"/>
      <c r="D19" s="21" t="s">
        <v>100</v>
      </c>
      <c r="E19" s="18"/>
      <c r="F19" s="18"/>
      <c r="G19" s="18"/>
      <c r="H19" s="18"/>
      <c r="I19" s="18"/>
      <c r="J19" s="18"/>
      <c r="K19" s="45"/>
      <c r="L19" s="45"/>
      <c r="M19" s="45"/>
      <c r="N19" s="45"/>
      <c r="O19" s="45"/>
      <c r="P19" s="46"/>
      <c r="Q19" s="46"/>
      <c r="R19" s="46"/>
      <c r="S19" s="46"/>
      <c r="T19" s="18"/>
      <c r="U19" s="78"/>
      <c r="V19" s="78"/>
      <c r="W19" s="79">
        <f>AVERAGE(W15:W18)*80%</f>
        <v>0.8</v>
      </c>
      <c r="X19" s="18"/>
      <c r="Y19" s="18"/>
      <c r="Z19" s="78"/>
      <c r="AA19" s="78"/>
      <c r="AB19" s="78">
        <f>AVERAGE(AB15:AB18)*80%</f>
        <v>0.8</v>
      </c>
      <c r="AC19" s="18"/>
      <c r="AD19" s="18"/>
      <c r="AE19" s="22"/>
      <c r="AF19" s="22"/>
      <c r="AG19" s="22" t="e">
        <f>AVERAGE(AG15:AG18)*80%</f>
        <v>#DIV/0!</v>
      </c>
      <c r="AH19" s="18"/>
      <c r="AI19" s="18"/>
      <c r="AJ19" s="22"/>
      <c r="AK19" s="22"/>
      <c r="AL19" s="22" t="e">
        <f>AVERAGE(AL15:AL18)*80%</f>
        <v>#VALUE!</v>
      </c>
      <c r="AM19" s="18"/>
      <c r="AN19" s="18"/>
      <c r="AO19" s="78"/>
      <c r="AP19" s="78"/>
      <c r="AQ19" s="79">
        <f>AVERAGE(AQ15:AQ18)*80%</f>
        <v>0.33333333333333331</v>
      </c>
      <c r="AR19" s="18"/>
    </row>
    <row r="20" spans="1:44" s="65" customFormat="1" ht="270" x14ac:dyDescent="0.25">
      <c r="A20" s="56">
        <v>7</v>
      </c>
      <c r="B20" s="57" t="s">
        <v>77</v>
      </c>
      <c r="C20" s="56" t="s">
        <v>101</v>
      </c>
      <c r="D20" s="57" t="s">
        <v>102</v>
      </c>
      <c r="E20" s="57" t="s">
        <v>103</v>
      </c>
      <c r="F20" s="57" t="s">
        <v>104</v>
      </c>
      <c r="G20" s="57" t="s">
        <v>105</v>
      </c>
      <c r="H20" s="12"/>
      <c r="I20" s="57" t="s">
        <v>60</v>
      </c>
      <c r="J20" s="58" t="s">
        <v>106</v>
      </c>
      <c r="K20" s="59" t="s">
        <v>75</v>
      </c>
      <c r="L20" s="59">
        <v>0.8</v>
      </c>
      <c r="M20" s="59" t="s">
        <v>75</v>
      </c>
      <c r="N20" s="59">
        <v>0.8</v>
      </c>
      <c r="O20" s="59">
        <f>AVERAGE(L20,N20)</f>
        <v>0.8</v>
      </c>
      <c r="P20" s="60" t="s">
        <v>62</v>
      </c>
      <c r="Q20" s="57" t="s">
        <v>107</v>
      </c>
      <c r="R20" s="57" t="s">
        <v>107</v>
      </c>
      <c r="S20" s="57" t="s">
        <v>108</v>
      </c>
      <c r="T20" s="61" t="s">
        <v>109</v>
      </c>
      <c r="U20" s="80" t="str">
        <f>K20</f>
        <v>No programada</v>
      </c>
      <c r="V20" s="80" t="s">
        <v>75</v>
      </c>
      <c r="W20" s="80" t="s">
        <v>75</v>
      </c>
      <c r="X20" s="72" t="s">
        <v>76</v>
      </c>
      <c r="Y20" s="62" t="s">
        <v>75</v>
      </c>
      <c r="Z20" s="63">
        <f>L20</f>
        <v>0.8</v>
      </c>
      <c r="AA20" s="121">
        <v>0.88</v>
      </c>
      <c r="AB20" s="63">
        <f>IF(AA20/Z20&gt;100%,100%,AA20/Z20)</f>
        <v>1</v>
      </c>
      <c r="AC20" s="12" t="s">
        <v>148</v>
      </c>
      <c r="AD20" s="12" t="s">
        <v>149</v>
      </c>
      <c r="AE20" s="64" t="str">
        <f>M20</f>
        <v>No programada</v>
      </c>
      <c r="AF20" s="12"/>
      <c r="AG20" s="63" t="e">
        <f>IF(AF20/AE20&gt;100%,100%,AF20/AE20)</f>
        <v>#VALUE!</v>
      </c>
      <c r="AH20" s="12"/>
      <c r="AI20" s="12"/>
      <c r="AJ20" s="64">
        <f>N20</f>
        <v>0.8</v>
      </c>
      <c r="AK20" s="12">
        <v>0</v>
      </c>
      <c r="AL20" s="63">
        <f>IF(AK20/AJ20&gt;100%,100%,AK20/AJ20)</f>
        <v>0</v>
      </c>
      <c r="AM20" s="12"/>
      <c r="AN20" s="12"/>
      <c r="AO20" s="63">
        <f>O20</f>
        <v>0.8</v>
      </c>
      <c r="AP20" s="121">
        <f>AVERAGE(AA20,AK20)</f>
        <v>0.44</v>
      </c>
      <c r="AQ20" s="63">
        <f>IF(AP20/AO20&gt;100%,100%,AP20/AO20)</f>
        <v>0.54999999999999993</v>
      </c>
      <c r="AR20" s="12" t="s">
        <v>148</v>
      </c>
    </row>
    <row r="21" spans="1:44" s="65" customFormat="1" ht="165" customHeight="1" x14ac:dyDescent="0.25">
      <c r="A21" s="66">
        <v>7</v>
      </c>
      <c r="B21" s="60" t="s">
        <v>77</v>
      </c>
      <c r="C21" s="66" t="s">
        <v>110</v>
      </c>
      <c r="D21" s="60" t="s">
        <v>111</v>
      </c>
      <c r="E21" s="60" t="s">
        <v>103</v>
      </c>
      <c r="F21" s="60" t="s">
        <v>112</v>
      </c>
      <c r="G21" s="60" t="s">
        <v>113</v>
      </c>
      <c r="H21" s="12"/>
      <c r="I21" s="60" t="s">
        <v>91</v>
      </c>
      <c r="J21" s="67" t="s">
        <v>114</v>
      </c>
      <c r="K21" s="70">
        <v>0.21740000000000001</v>
      </c>
      <c r="L21" s="70">
        <v>0.52170000000000005</v>
      </c>
      <c r="M21" s="70">
        <v>0.1739</v>
      </c>
      <c r="N21" s="70">
        <v>8.6999999999999994E-2</v>
      </c>
      <c r="O21" s="70">
        <f>SUM(K21:N21)</f>
        <v>1</v>
      </c>
      <c r="P21" s="60" t="s">
        <v>62</v>
      </c>
      <c r="Q21" s="60" t="s">
        <v>115</v>
      </c>
      <c r="R21" s="60" t="s">
        <v>116</v>
      </c>
      <c r="S21" s="57" t="s">
        <v>108</v>
      </c>
      <c r="T21" s="69" t="s">
        <v>117</v>
      </c>
      <c r="U21" s="71">
        <f>K21</f>
        <v>0.21740000000000001</v>
      </c>
      <c r="V21" s="81">
        <v>0.23810000000000001</v>
      </c>
      <c r="W21" s="71">
        <f>IF(V21/U21&gt;100%,100%,V21/U21)</f>
        <v>1</v>
      </c>
      <c r="X21" s="12" t="s">
        <v>118</v>
      </c>
      <c r="Y21" s="12" t="s">
        <v>119</v>
      </c>
      <c r="Z21" s="71">
        <f>L21</f>
        <v>0.52170000000000005</v>
      </c>
      <c r="AA21" s="81">
        <v>0.52170000000000005</v>
      </c>
      <c r="AB21" s="63">
        <f>IF(AA21/Z21&gt;100%,100%,AA21/Z21)</f>
        <v>1</v>
      </c>
      <c r="AC21" s="12" t="s">
        <v>150</v>
      </c>
      <c r="AD21" s="12" t="s">
        <v>151</v>
      </c>
      <c r="AE21" s="64">
        <f>M21</f>
        <v>0.1739</v>
      </c>
      <c r="AF21" s="12"/>
      <c r="AG21" s="63">
        <f>IF(AF21/AE21&gt;100%,100%,AF21/AE21)</f>
        <v>0</v>
      </c>
      <c r="AH21" s="12"/>
      <c r="AI21" s="12"/>
      <c r="AJ21" s="64">
        <f>N21</f>
        <v>8.6999999999999994E-2</v>
      </c>
      <c r="AK21" s="12"/>
      <c r="AL21" s="63">
        <f>IF(AK21/AJ21&gt;100%,100%,AK21/AJ21)</f>
        <v>0</v>
      </c>
      <c r="AM21" s="12"/>
      <c r="AN21" s="12"/>
      <c r="AO21" s="63">
        <f>O21</f>
        <v>1</v>
      </c>
      <c r="AP21" s="71">
        <f>V21+AA21</f>
        <v>0.75980000000000003</v>
      </c>
      <c r="AQ21" s="71">
        <f>IF(AP21/AO21&gt;100%,100%,AP21/AO21)</f>
        <v>0.75980000000000003</v>
      </c>
      <c r="AR21" s="12" t="s">
        <v>150</v>
      </c>
    </row>
    <row r="22" spans="1:44" s="65" customFormat="1" ht="135" x14ac:dyDescent="0.25">
      <c r="A22" s="66">
        <v>7</v>
      </c>
      <c r="B22" s="60" t="s">
        <v>77</v>
      </c>
      <c r="C22" s="66" t="s">
        <v>120</v>
      </c>
      <c r="D22" s="60" t="s">
        <v>121</v>
      </c>
      <c r="E22" s="60" t="s">
        <v>103</v>
      </c>
      <c r="F22" s="60" t="s">
        <v>122</v>
      </c>
      <c r="G22" s="60" t="s">
        <v>123</v>
      </c>
      <c r="H22" s="12"/>
      <c r="I22" s="60" t="s">
        <v>60</v>
      </c>
      <c r="J22" s="67" t="s">
        <v>124</v>
      </c>
      <c r="K22" s="68">
        <v>1</v>
      </c>
      <c r="L22" s="68" t="s">
        <v>75</v>
      </c>
      <c r="M22" s="68" t="s">
        <v>75</v>
      </c>
      <c r="N22" s="68">
        <v>1</v>
      </c>
      <c r="O22" s="68">
        <v>1</v>
      </c>
      <c r="P22" s="60" t="s">
        <v>62</v>
      </c>
      <c r="Q22" s="60" t="s">
        <v>125</v>
      </c>
      <c r="R22" s="60" t="s">
        <v>126</v>
      </c>
      <c r="S22" s="57" t="s">
        <v>108</v>
      </c>
      <c r="T22" s="69" t="s">
        <v>127</v>
      </c>
      <c r="U22" s="63">
        <f>K22</f>
        <v>1</v>
      </c>
      <c r="V22" s="63">
        <v>1</v>
      </c>
      <c r="W22" s="63">
        <f>IF(V22/U22&gt;100%,100%,V22/U22)</f>
        <v>1</v>
      </c>
      <c r="X22" s="12" t="s">
        <v>128</v>
      </c>
      <c r="Y22" s="12" t="s">
        <v>129</v>
      </c>
      <c r="Z22" s="63" t="s">
        <v>75</v>
      </c>
      <c r="AA22" s="122" t="s">
        <v>75</v>
      </c>
      <c r="AB22" s="63" t="s">
        <v>75</v>
      </c>
      <c r="AC22" s="12" t="s">
        <v>76</v>
      </c>
      <c r="AD22" s="12" t="s">
        <v>75</v>
      </c>
      <c r="AE22" s="64" t="str">
        <f>M22</f>
        <v>No programada</v>
      </c>
      <c r="AF22" s="12"/>
      <c r="AG22" s="63" t="e">
        <f>IF(AF22/AE22&gt;100%,100%,AF22/AE22)</f>
        <v>#VALUE!</v>
      </c>
      <c r="AH22" s="12"/>
      <c r="AI22" s="12"/>
      <c r="AJ22" s="64">
        <f>N22</f>
        <v>1</v>
      </c>
      <c r="AK22" s="12"/>
      <c r="AL22" s="63">
        <f>IF(AK22/AJ22&gt;100%,100%,AK22/AJ22)</f>
        <v>0</v>
      </c>
      <c r="AM22" s="12"/>
      <c r="AN22" s="12"/>
      <c r="AO22" s="63">
        <f>O22</f>
        <v>1</v>
      </c>
      <c r="AP22" s="63">
        <v>0.5</v>
      </c>
      <c r="AQ22" s="63">
        <f>IF(AP22/AO22&gt;100%,100%,AP22/AO22)</f>
        <v>0.5</v>
      </c>
      <c r="AR22" s="12" t="s">
        <v>128</v>
      </c>
    </row>
    <row r="23" spans="1:44" s="13" customFormat="1" ht="15.75" x14ac:dyDescent="0.25">
      <c r="A23" s="18"/>
      <c r="B23" s="18"/>
      <c r="C23" s="18"/>
      <c r="D23" s="19" t="s">
        <v>130</v>
      </c>
      <c r="E23" s="19"/>
      <c r="F23" s="19"/>
      <c r="G23" s="19"/>
      <c r="H23" s="19"/>
      <c r="I23" s="19"/>
      <c r="J23" s="19"/>
      <c r="K23" s="47"/>
      <c r="L23" s="47"/>
      <c r="M23" s="47"/>
      <c r="N23" s="47"/>
      <c r="O23" s="47"/>
      <c r="P23" s="48"/>
      <c r="Q23" s="46"/>
      <c r="R23" s="46"/>
      <c r="S23" s="46"/>
      <c r="T23" s="18"/>
      <c r="U23" s="82"/>
      <c r="V23" s="83"/>
      <c r="W23" s="78">
        <f>AVERAGE(W20:W22)*20%</f>
        <v>0.2</v>
      </c>
      <c r="X23" s="18"/>
      <c r="Y23" s="18"/>
      <c r="Z23" s="82"/>
      <c r="AA23" s="82"/>
      <c r="AB23" s="79">
        <f>AVERAGE(AB20:AB22)*20%</f>
        <v>0.2</v>
      </c>
      <c r="AC23" s="18"/>
      <c r="AD23" s="18"/>
      <c r="AE23" s="20"/>
      <c r="AF23" s="20"/>
      <c r="AG23" s="30" t="e">
        <f>AVERAGE(AG20:AG22)*20%</f>
        <v>#VALUE!</v>
      </c>
      <c r="AH23" s="18"/>
      <c r="AI23" s="18"/>
      <c r="AJ23" s="20"/>
      <c r="AK23" s="20"/>
      <c r="AL23" s="30">
        <f>AVERAGE(AL20:AL22)*20%</f>
        <v>0</v>
      </c>
      <c r="AM23" s="18"/>
      <c r="AN23" s="18"/>
      <c r="AO23" s="82"/>
      <c r="AP23" s="82"/>
      <c r="AQ23" s="79">
        <f>AVERAGE(AQ20:AQ22)*20%</f>
        <v>0.12065333333333335</v>
      </c>
      <c r="AR23" s="18"/>
    </row>
    <row r="24" spans="1:44" s="17" customFormat="1" ht="18.75" x14ac:dyDescent="0.3">
      <c r="A24" s="14"/>
      <c r="B24" s="14"/>
      <c r="C24" s="14"/>
      <c r="D24" s="15" t="s">
        <v>131</v>
      </c>
      <c r="E24" s="14"/>
      <c r="F24" s="14"/>
      <c r="G24" s="14"/>
      <c r="H24" s="14"/>
      <c r="I24" s="14"/>
      <c r="J24" s="14"/>
      <c r="K24" s="49"/>
      <c r="L24" s="49"/>
      <c r="M24" s="49"/>
      <c r="N24" s="49"/>
      <c r="O24" s="49"/>
      <c r="P24" s="50"/>
      <c r="Q24" s="50"/>
      <c r="R24" s="50"/>
      <c r="S24" s="50"/>
      <c r="T24" s="14"/>
      <c r="U24" s="84"/>
      <c r="V24" s="85"/>
      <c r="W24" s="85">
        <f>W19+W23</f>
        <v>1</v>
      </c>
      <c r="X24" s="14"/>
      <c r="Y24" s="14"/>
      <c r="Z24" s="84"/>
      <c r="AA24" s="84"/>
      <c r="AB24" s="123">
        <f>AB19+AB23</f>
        <v>1</v>
      </c>
      <c r="AC24" s="14"/>
      <c r="AD24" s="14"/>
      <c r="AE24" s="16"/>
      <c r="AF24" s="16"/>
      <c r="AG24" s="31" t="e">
        <f>AG19+AG23</f>
        <v>#DIV/0!</v>
      </c>
      <c r="AH24" s="14"/>
      <c r="AI24" s="14"/>
      <c r="AJ24" s="16"/>
      <c r="AK24" s="16"/>
      <c r="AL24" s="31" t="e">
        <f>AL19+AL23</f>
        <v>#VALUE!</v>
      </c>
      <c r="AM24" s="14"/>
      <c r="AN24" s="14"/>
      <c r="AO24" s="84"/>
      <c r="AP24" s="84"/>
      <c r="AQ24" s="123">
        <f>AQ19+AQ23</f>
        <v>0.45398666666666665</v>
      </c>
      <c r="AR24" s="14"/>
    </row>
  </sheetData>
  <mergeCells count="26">
    <mergeCell ref="C12:E13"/>
    <mergeCell ref="A12:B13"/>
    <mergeCell ref="A1:J1"/>
    <mergeCell ref="K1:O1"/>
    <mergeCell ref="D4:D8"/>
    <mergeCell ref="F12:P13"/>
    <mergeCell ref="A4:C8"/>
    <mergeCell ref="A2:J2"/>
    <mergeCell ref="G9:J9"/>
    <mergeCell ref="G10:J10"/>
    <mergeCell ref="AO12:AR12"/>
    <mergeCell ref="AO13:AR13"/>
    <mergeCell ref="U12:Y12"/>
    <mergeCell ref="E4:J4"/>
    <mergeCell ref="G5:J5"/>
    <mergeCell ref="G6:J6"/>
    <mergeCell ref="G7:J7"/>
    <mergeCell ref="G8:J8"/>
    <mergeCell ref="U13:Y13"/>
    <mergeCell ref="Z13:AD13"/>
    <mergeCell ref="AE13:AI13"/>
    <mergeCell ref="AJ13:AN13"/>
    <mergeCell ref="AJ12:AN12"/>
    <mergeCell ref="AE12:AI12"/>
    <mergeCell ref="Z12:AD12"/>
    <mergeCell ref="Q12:T13"/>
  </mergeCells>
  <hyperlinks>
    <hyperlink ref="Y18" r:id="rId1" display="https://www.gobiernobogota.gov.co/sites/gobiernobogota.gov.co/files/documentos/tabla_archivos/informe_de_monitoreo_de_riesgos_iii_cuatrimestre.pdf" xr:uid="{55E1A41D-3A34-4E91-BBD1-AC54F9196A1A}"/>
  </hyperlinks>
  <pageMargins left="0.7" right="0.7" top="0.75" bottom="0.75" header="0.3" footer="0.3"/>
  <pageSetup paperSize="9" scale="43" orientation="portrait" r:id="rId2"/>
  <colBreaks count="1" manualBreakCount="1">
    <brk id="11" max="1048575" man="1"/>
  </colBreaks>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B20:C22</xm:sqref>
        </x14:dataValidation>
        <x14:dataValidation type="list" allowBlank="1" showInputMessage="1" showErrorMessage="1" error="Escriba un texto " promptTitle="Cualquier contenido" xr:uid="{79A30B2C-A7DE-4319-B00C-CDBA6C74F67E}">
          <x14:formula1>
            <xm:f>Hoja1!$C$2:$C$5</xm:f>
          </x14:formula1>
          <xm:sqref>E20:E22 E15:E18</xm:sqref>
        </x14:dataValidation>
        <x14:dataValidation type="list" allowBlank="1" showInputMessage="1" showErrorMessage="1" xr:uid="{99C4073F-8490-41CF-A138-FB0D27D789F3}">
          <x14:formula1>
            <xm:f>Hoja1!$D$2:$D$5</xm:f>
          </x14:formula1>
          <xm:sqref>I20:I22 I15:I18</xm:sqref>
        </x14:dataValidation>
        <x14:dataValidation type="list" allowBlank="1" showInputMessage="1" showErrorMessage="1" xr:uid="{40741A02-2F4C-48CF-999F-CF9269234581}">
          <x14:formula1>
            <xm:f>Hoja1!$E$2:$E$4</xm:f>
          </x14:formula1>
          <xm:sqref>P20:P22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7" t="s">
        <v>28</v>
      </c>
      <c r="B1" s="26" t="s">
        <v>132</v>
      </c>
      <c r="C1" s="26" t="s">
        <v>32</v>
      </c>
      <c r="D1" s="3" t="s">
        <v>36</v>
      </c>
      <c r="E1" s="24" t="s">
        <v>43</v>
      </c>
    </row>
    <row r="2" spans="1:5" x14ac:dyDescent="0.25">
      <c r="A2" s="28">
        <v>1</v>
      </c>
      <c r="B2" s="28" t="s">
        <v>54</v>
      </c>
      <c r="C2" s="28" t="s">
        <v>133</v>
      </c>
      <c r="D2" s="28" t="s">
        <v>91</v>
      </c>
      <c r="E2" s="28" t="s">
        <v>62</v>
      </c>
    </row>
    <row r="3" spans="1:5" x14ac:dyDescent="0.25">
      <c r="A3" s="28">
        <v>2</v>
      </c>
      <c r="B3" s="28" t="s">
        <v>134</v>
      </c>
      <c r="C3" s="28" t="s">
        <v>56</v>
      </c>
      <c r="D3" s="28" t="s">
        <v>135</v>
      </c>
      <c r="E3" s="28" t="s">
        <v>136</v>
      </c>
    </row>
    <row r="4" spans="1:5" x14ac:dyDescent="0.25">
      <c r="A4" s="28">
        <v>3</v>
      </c>
      <c r="B4" s="28" t="s">
        <v>137</v>
      </c>
      <c r="C4" s="28" t="s">
        <v>79</v>
      </c>
      <c r="D4" s="28" t="s">
        <v>138</v>
      </c>
      <c r="E4" s="28" t="s">
        <v>139</v>
      </c>
    </row>
    <row r="5" spans="1:5" x14ac:dyDescent="0.25">
      <c r="A5" s="28">
        <v>4</v>
      </c>
      <c r="B5" s="28" t="s">
        <v>140</v>
      </c>
      <c r="C5" s="28" t="s">
        <v>103</v>
      </c>
      <c r="D5" s="28" t="s">
        <v>60</v>
      </c>
      <c r="E5" s="28"/>
    </row>
    <row r="6" spans="1:5" x14ac:dyDescent="0.25">
      <c r="A6" s="28">
        <v>5</v>
      </c>
      <c r="B6" s="28" t="s">
        <v>141</v>
      </c>
      <c r="C6" s="28"/>
      <c r="D6" s="28"/>
      <c r="E6" s="28"/>
    </row>
    <row r="7" spans="1:5" x14ac:dyDescent="0.25">
      <c r="A7" s="28">
        <v>6</v>
      </c>
      <c r="B7" s="28" t="s">
        <v>142</v>
      </c>
      <c r="C7" s="28"/>
      <c r="D7" s="28"/>
      <c r="E7" s="28"/>
    </row>
    <row r="8" spans="1:5" x14ac:dyDescent="0.25">
      <c r="A8" s="28">
        <v>7</v>
      </c>
      <c r="B8" s="28" t="s">
        <v>77</v>
      </c>
      <c r="C8" s="28"/>
      <c r="D8" s="28"/>
      <c r="E8" s="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2022-07-19T19:00:39Z</dcterms:modified>
  <cp:category/>
  <cp:contentStatus/>
</cp:coreProperties>
</file>