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07_Gerencia de TIC/"/>
    </mc:Choice>
  </mc:AlternateContent>
  <xr:revisionPtr revIDLastSave="10" documentId="8_{38321B6D-18CD-49B0-AD8A-ADED5A106BB9}" xr6:coauthVersionLast="47" xr6:coauthVersionMax="47" xr10:uidLastSave="{58C5FB7F-D610-4BEF-AA4C-867B34B5C5F2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1" i="1" l="1"/>
  <c r="AP21" i="1"/>
  <c r="AQ21" i="1" s="1"/>
  <c r="AP20" i="1"/>
  <c r="AA20" i="1"/>
  <c r="W26" i="1"/>
  <c r="AJ25" i="1"/>
  <c r="AL25" i="1"/>
  <c r="AG25" i="1"/>
  <c r="AE25" i="1"/>
  <c r="Z25" i="1"/>
  <c r="U25" i="1"/>
  <c r="W25" i="1" s="1"/>
  <c r="AO25" i="1"/>
  <c r="AQ25" i="1" s="1"/>
  <c r="AJ24" i="1"/>
  <c r="AL24" i="1"/>
  <c r="AE24" i="1"/>
  <c r="AG24" i="1" s="1"/>
  <c r="Z24" i="1"/>
  <c r="AB24" i="1" s="1"/>
  <c r="O24" i="1"/>
  <c r="AO24" i="1" s="1"/>
  <c r="AQ24" i="1" s="1"/>
  <c r="AJ23" i="1"/>
  <c r="AL23" i="1" s="1"/>
  <c r="AE23" i="1"/>
  <c r="AG23" i="1" s="1"/>
  <c r="AG26" i="1" s="1"/>
  <c r="Z23" i="1"/>
  <c r="AB23" i="1"/>
  <c r="U23" i="1"/>
  <c r="O23" i="1"/>
  <c r="AO23" i="1" s="1"/>
  <c r="AQ23" i="1" s="1"/>
  <c r="AQ26" i="1" s="1"/>
  <c r="AJ20" i="1"/>
  <c r="AL20" i="1" s="1"/>
  <c r="AE20" i="1"/>
  <c r="AG20" i="1" s="1"/>
  <c r="Z20" i="1"/>
  <c r="AB20" i="1"/>
  <c r="U20" i="1"/>
  <c r="W20" i="1" s="1"/>
  <c r="AO20" i="1"/>
  <c r="AJ19" i="1"/>
  <c r="AL19" i="1"/>
  <c r="AE19" i="1"/>
  <c r="AG19" i="1"/>
  <c r="Z19" i="1"/>
  <c r="AB19" i="1"/>
  <c r="U19" i="1"/>
  <c r="W19" i="1" s="1"/>
  <c r="O19" i="1"/>
  <c r="AO19" i="1" s="1"/>
  <c r="AQ19" i="1" s="1"/>
  <c r="O17" i="1"/>
  <c r="O18" i="1"/>
  <c r="O16" i="1"/>
  <c r="AO16" i="1" s="1"/>
  <c r="AQ16" i="1" s="1"/>
  <c r="O15" i="1"/>
  <c r="AJ21" i="1"/>
  <c r="AL21" i="1" s="1"/>
  <c r="AJ18" i="1"/>
  <c r="AL18" i="1" s="1"/>
  <c r="AL17" i="1"/>
  <c r="AJ16" i="1"/>
  <c r="AL16" i="1"/>
  <c r="AE21" i="1"/>
  <c r="AG21" i="1" s="1"/>
  <c r="AE18" i="1"/>
  <c r="AG18" i="1" s="1"/>
  <c r="AG17" i="1"/>
  <c r="AE16" i="1"/>
  <c r="AG16" i="1"/>
  <c r="U21" i="1"/>
  <c r="W21" i="1" s="1"/>
  <c r="U18" i="1"/>
  <c r="W18" i="1"/>
  <c r="AQ17" i="1"/>
  <c r="AO18" i="1"/>
  <c r="AQ18" i="1" s="1"/>
  <c r="Z21" i="1"/>
  <c r="Z18" i="1"/>
  <c r="AB18" i="1"/>
  <c r="AB17" i="1"/>
  <c r="AQ20" i="1" l="1"/>
  <c r="AQ22" i="1" s="1"/>
  <c r="AQ27" i="1" s="1"/>
  <c r="AB26" i="1"/>
  <c r="W22" i="1"/>
  <c r="AB22" i="1"/>
  <c r="AG22" i="1"/>
  <c r="AG27" i="1" s="1"/>
  <c r="AL22" i="1"/>
  <c r="AL27" i="1" s="1"/>
  <c r="AL26" i="1"/>
  <c r="W27" i="1"/>
  <c r="AB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4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4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<sst xmlns="http://schemas.openxmlformats.org/spreadsheetml/2006/main" count="314" uniqueCount="165">
  <si>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</si>
  <si>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>Versión: 5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31 de enero de 2022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222703</t>
    </r>
  </si>
  <si>
    <t>VIGENCIA DE LA PLANEACIÓN 2022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</si>
  <si>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</si>
  <si>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</si>
  <si>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</si>
  <si>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</si>
  <si>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</si>
  <si>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</si>
  <si>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</si>
  <si>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223382</t>
    </r>
  </si>
  <si>
    <t>11 de marzo de 2022</t>
  </si>
  <si>
    <t>Se modifica la programación trimestral de la meta transversal No. 2 "Actualizar el 100% los documentos del proceso conforme al plan de trabajo definido", según cronograma remitido por el área responsable, a través de Caso Hola No. 238527. Se ajusta la programación de la meta transversal No. 3 de capacitación en el sistema de gestión, anticipándo el ii trimestre al i trimestre. Se elimina la meta No. 1 de acuerdo con los argumento presentados por la Dirección de TI mediante memorando No. 20224400116913 de fecha 29/03/2022.</t>
  </si>
  <si>
    <t>29 de abril de 2022</t>
  </si>
  <si>
    <t>Para el primer trimestre de la vigencia 2022, el proceso alcanzó un nivel de desempeño del 100% de acuerdo con lo programado, y del 12,81% acumulado para la vigencia.</t>
  </si>
  <si>
    <t>27 de julio de 2022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</si>
  <si>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</si>
  <si>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</si>
  <si>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</si>
  <si>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</si>
  <si>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</si>
  <si>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</si>
  <si>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</si>
  <si>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</si>
  <si>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</si>
  <si>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</si>
  <si>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</si>
  <si>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</si>
  <si>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</si>
  <si>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</si>
  <si>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</si>
  <si>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</si>
  <si>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</si>
  <si>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</si>
  <si>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</si>
  <si>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</si>
  <si>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</si>
  <si>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</si>
  <si>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</si>
  <si>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</si>
  <si>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</si>
  <si>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</si>
  <si>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</si>
  <si>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</si>
  <si>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</si>
  <si>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</si>
  <si>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</si>
  <si>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</si>
  <si>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</si>
  <si>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</si>
  <si>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</si>
  <si>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</si>
  <si>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</si>
  <si>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</si>
  <si>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Elaborar  un (1) plan de continuidad de los servicios de TI de la entidad</t>
  </si>
  <si>
    <t>Gestión</t>
  </si>
  <si>
    <t>Actividades ejecutadas sobre actividades planeadas</t>
  </si>
  <si>
    <t>(Actividades ejecutadas /actividades planeadas)*100</t>
  </si>
  <si>
    <t>Suma</t>
  </si>
  <si>
    <t>Porcentaje de actividades del Plan de Continudad</t>
  </si>
  <si>
    <t>Eficacia</t>
  </si>
  <si>
    <t>Plan de Continudidad del Negocio</t>
  </si>
  <si>
    <t>Diagnóstico del procesos de continuidad del negocio</t>
  </si>
  <si>
    <t>Informe de actividades realizadas</t>
  </si>
  <si>
    <t>No programada</t>
  </si>
  <si>
    <t>No programada para el I trimestre de 2022</t>
  </si>
  <si>
    <t>META ELIMINADA</t>
  </si>
  <si>
    <t xml:space="preserve">Definición del componente de datos maestros de la arquitectura de información de la Secretaría Distrital de Gobierno </t>
  </si>
  <si>
    <t>N/A</t>
  </si>
  <si>
    <t>Porcentaje de actividades de arquitectura de información</t>
  </si>
  <si>
    <t>Documento de definición del componente de datos maestros  arquitectura de información</t>
  </si>
  <si>
    <t>Maestro del modelo de arquitectura empresaril de Mintic</t>
  </si>
  <si>
    <t>meta no programada para el II trimestre de 2022</t>
  </si>
  <si>
    <t>Implementar dos (2)  servicios de interoperabilidad bajo la plataforma Xroad</t>
  </si>
  <si>
    <t>número de servicios implementados</t>
  </si>
  <si>
    <t>Número de servicios implementados</t>
  </si>
  <si>
    <t xml:space="preserve">Número de servicios de interoperabilidad </t>
  </si>
  <si>
    <t>Informe de implementación del servicio</t>
  </si>
  <si>
    <t>Marco de interoperabilidad para Gobierno Digital</t>
  </si>
  <si>
    <t>Durante el periodo se ejecutaron las actividades definidas en el plan para la implementación de servicios de intercambio de información  en el marco de implementación de los lineamientos de interopearabilidad  e implementación de la política de Gobierno Digital</t>
  </si>
  <si>
    <t>Infome de avance</t>
  </si>
  <si>
    <t>Desarrollar el 100% de las actividades propuestas en el Plan de Seguridad y privacidad de la informacion a cargo de la DTI para la vigencia</t>
  </si>
  <si>
    <t>Porcentaje de actividades del modelo de seguridad</t>
  </si>
  <si>
    <t>Informe de la implementación del modelo de seguridad y privacidad de la información</t>
  </si>
  <si>
    <t>Modelo de Seguridad y Privacidad de la Información</t>
  </si>
  <si>
    <t>1- Se llevó a cabo la gestión y seguimiento a las observaciones generadas a las diferentes políticas de seguridad de la información, de las cuales dos (2) ya fueron enviadas a planeación para su respectiva revisión.
2- Se están realizando mesas de trabajo con las dependencias involucradas en los procesos, para finalizar la revisión a las observaciones de las políticas
3- De acuerdo con el cronograma de la estrategia de comunicaciones de MSPI, se dio la capacitación y sensibilización a las siguientes Dependencias y Alcaldías.
4- Se dictó la capacitación del contexto de gestión de activos de información al nivel local, explicando el diligenciamiento de la herramienta y se les recomendó tener en cuenta la fecha de entrega.
5- Elaboración de la estrategia de comunicación para seguridad de la información</t>
  </si>
  <si>
    <t>https://gobiernobogota-my.sharepoint.com/:f:/g/personal/jose_carrillo_gobiernobogota_gov_co/EqeXy0FDEbBIlbKuH0tXUtoBFonRmSO-SW_A5FVLdIzLpg?e=cmlTgC
https://gobiernobogota-my.sharepoint.com/:f:/g/personal/jose_carrillo_gobiernobogota_gov_co/El47hbmWAX5OmCoVR2Syl8gB1TLjwrgUkaoEFOW4-Tz7-A?e=cWbyCX
https://gobiernobogota-my.sharepoint.com/:f:/g/personal/jose_carrillo_gobiernobogota_gov_co/EvBMf-LRzC1LqST13er8CgUBqZeQC_6jFETnSgLyZYr5RQ?e=SsQ5Qf
https://gobiernobogota-my.sharepoint.com/:p:/g/personal/jose_carrillo_gobiernobogota_gov_co/ESV3_MM3yVJAmxklyEt0UngBmOxKeROruaAHSvSaWthijg?e=MWZURu</t>
  </si>
  <si>
    <t>Durante el periodo se crearon Políticas de seguridad de la información: se crearon 13 políticas específicas de seguridad de la información de acuerdo con el anexo A de la ISO 27001
Política organización de la seguridad - 100% - publicado en Matiz
Política de recursos humanos - 100% - publicado en Matiz
Política de gestión de activos - 70%
Política de gestión de acceso - 35%
Política de criptografía - 35%
Política de seguridad física y del entorno - 40%
Política de operaciones - 100% - publicado en Matiz
Política de comunicaciones - 70%
Política de adquisición y desarrollo de sistemas - 70%
Política de gestión de incidentes de seguridad - 70%
Política de relación con proveedores - 70%
Política de continuidad en seguridad de la información - 70%
Política de cumplimiento - 100% - publicado en Matiz
En identificación de activos de seguridad de la información se avanzó en: Realizar la identificación, valoración y clasificación de activos en Alcaldías Locales; a la fecha se tiene un avance general del 72%.
Boletines DTI: el grupo de Seguridad de la Información de la DTI, con la ayuda de la Oficina Asesora de Comunicaciones, emite Boletines mensuales con noticias, tips y sugerencias de Seguridad de la Información para todos los empleados, contratistas y colaboradores de la Secretaría Distrital de Gobierno.</t>
  </si>
  <si>
    <t>Desarrollar el 100% de las actividades propuestas en el Plan de tratamiento de riesgos de seguridad y privacidad de la información a cargo de la DTI para la vigencia</t>
  </si>
  <si>
    <t>Porcentaje de actividades del plan de tratamiento de riesgos</t>
  </si>
  <si>
    <t>Informe de implementación del plan de tratamiento de riesgos de seguridad digital</t>
  </si>
  <si>
    <t>1- Se realizó capacitación y sensibilización en riesgos de seguridad digital
2- Se han realizado mesas de trabajo para la identificación de riesgos de seguridad de la información con las  dependencias NC
3- En las mesas de trabajo realizadas se explicó la estructura del formato de gestión de riesgos de seguridad de la información, la metodología de diligenciamiento y se identificaron los riesgos de seguridad de las dependencias.
4- Se continua con el proceso de sensibilizaciones y capacitación en riesgos de seguridad de la información</t>
  </si>
  <si>
    <t>Soportes de actividades desarrolladas.
https://gobiernobogota-my.sharepoint.com/:b:/g/personal/jose_carrillo_gobiernobogota_gov_co/EQaULgXoCBVImYb3JJP996UBpDBKjjDG3fg7YnL3D3JuaQ?e=giFHnn
https://gobiernobogota-my.sharepoint.com/:f:/g/personal/jose_carrillo_gobiernobogota_gov_co/EsJMi8Fqnb5IkuIT4PUU_1cBXvunPJ-YoxWbTVMmGbz2Lg?e=25s7Ho
https://gobiernobogota-my.sharepoint.com/:f:/g/personal/jose_carrillo_gobiernobogota_gov_co/El47hbmWAX5OmCoVR2Syl8gB1TLjwrgUkaoEFOW4-Tz7-A?e=X3pbMZ</t>
  </si>
  <si>
    <t xml:space="preserve">Durante el periodo se avanzó en la 
Identificación, análisis y evaluación de riesgos de seguridad de la información en 21 dependencias del Nivel Central; se tiene un 80,71% de avance en las Mesas de trabajo para la identificación, análisis y evaluación de los riesgos de seguridad de la información en las Matrices de Riesgos.
</t>
  </si>
  <si>
    <t>Garantizar el 96 %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</si>
  <si>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</si>
  <si>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</si>
  <si>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</si>
  <si>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</si>
  <si>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</si>
  <si>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</si>
  <si>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</si>
  <si>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1- Informe de disponibilidad datos - internet– redes dirección de tecnologías e información primer trimestre 2022
2- Informe de disponibilidad servidores directorio activo dirección de tecnologías e información primer trimestre 2022 secretaría distrital
3- Informe de disponibilidad aplicaciones - seguridad dirección de tecnologías e información 
primer trimestre 2022</t>
  </si>
  <si>
    <t>informe – disponibilidad redes_1er_trimestre_2022.pdf
informe - disponibilidad_servidores_1er_trimestre_2022.pdf
informe_disponibilidad_aplicaciones_1er_trimestre_2022.pdf</t>
  </si>
  <si>
    <t>Durante el periodo se realizaron las actividades de seguimiento y monitoreo para garantizar el 96%  de la disponibilidad de la infraestructura TI.
La disponibilidad de los sistemas de la Secretaría Distrital de Gobierno se puede medir a través de diferentes tipos de componentes que conforman la infraestructura tecnológica:  Servidores, directorio activo, aplicaciones y conectividad.</t>
  </si>
  <si>
    <t>Infome del periodo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</si>
  <si>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</si>
  <si>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</si>
  <si>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</si>
  <si>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</si>
  <si>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</si>
  <si>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</si>
  <si>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Documento contiene información sobre el cumplimiento de los acuerdos de niveles de servicios ANS de los casos recibidos a través del aplicativo HOLA y solucionados por personal de la Dirección de Tecnologías e Información
En el primer trimestre del 2022 se evidencia un cumplimiento acumulado del 94,47% de los acuerdos de niveles de servicios por parte de la Dirección de Tecnologías e Información.</t>
  </si>
  <si>
    <t>Se anexa el documento “Informe ANS Trim1” con las evidencias de la meta.</t>
  </si>
  <si>
    <t>Durante el trimestre se gestionaron  13.679 casos recibidos en el aplicativo HOLA correspondiente a solicitudes de servicio de  TI, de los cuales 8.270 casos fueron soliucionados por la DTI a través de la mesa de servicios y especialistas de la Dirección de TI.     
Se realizó seguimiento de los ANS a todos los especialistas que atienden casos HOLA de las diferentes áreas de la entidad, se realizó seguimiento semanal a la mesa de servicios y a los especialistas de la Dirección de TI, dandose cumplimiento al  85,7%  de los ANS en el segundo trimestre del año.
La DTI cuenta con un tablero de control, el cual permite visualizar información en tiempo real para realizar seguimiento y control sobre los servicios tecnológicos brindados por la DTI, realizar evaluación periódica de los servicios y contar con información e indicadores para la toma de decisiones basadas en datos.</t>
  </si>
  <si>
    <t>Informe del periodo</t>
  </si>
  <si>
    <t xml:space="preserve">Se tiene un avance del 43% en el ANS medido por la DTI. 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</si>
  <si>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</si>
  <si>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</si>
  <si>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</si>
  <si>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</si>
  <si>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</si>
  <si>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</si>
  <si>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</si>
  <si>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Porcentaje de buenas prácticas ambientales implementadas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</si>
  <si>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</si>
  <si>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</si>
  <si>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</si>
  <si>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Dirección de Tecnología e Información (calificación 88%)
Participan en actividades ambientales: Conversatorio Transición energética y en la jornada de separación en la fuente.
En la semana ambiental:  Circuito de movilidad activa, conversatorio eficiencia energética, Bicipaseo y tarde de cine.
Durante el semestre se colocaron 143 Caritas tristes por dejar monitores encendidos sin uso.
Lleva el reporte de consumo de papel al día con corte a junio de 2022.</t>
  </si>
  <si>
    <t>Reporte de gestión ambiental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</si>
  <si>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</si>
  <si>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</si>
  <si>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</si>
  <si>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</si>
  <si>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</si>
  <si>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</si>
  <si>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</si>
  <si>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El proceso realizó la actualización de los documentos programados en el cronograma establecido al inicio de la vigencia</t>
  </si>
  <si>
    <t>MATIZ Listado maestro de documentos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</si>
  <si>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</si>
  <si>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</si>
  <si>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</si>
  <si>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</si>
  <si>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</si>
  <si>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</si>
  <si>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</si>
  <si>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</si>
  <si>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 xml:space="preserve">El proceso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</si>
  <si>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</si>
  <si>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No programada para el ii trimestre de 2022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</si>
  <si>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</si>
  <si>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</si>
  <si>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</si>
  <si>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</si>
  <si>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</si>
  <si>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</si>
  <si>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</si>
  <si>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</si>
  <si>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</si>
  <si>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</si>
  <si>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</si>
  <si>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</si>
  <si>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</si>
  <si>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</si>
  <si>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Para el segundo trimestre de la vigencia 2022, el proceso alcanzó un nivel de desempeño del 98,74% de acuerdo con lo programado, y del 36,41%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</si>
</sst>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9" borderId="5" xfId="0" applyFont="1" applyFill="1" applyBorder="1" applyAlignment="1" applyProtection="1">
      <alignment horizontal="left" vertical="center" wrapText="1"/>
      <protection hidden="1"/>
    </xf>
    <xf numFmtId="9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9" fontId="4" fillId="9" borderId="1" xfId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7" fillId="2" borderId="1" xfId="1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5" fillId="3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10" fontId="6" fillId="3" borderId="1" xfId="1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9" fontId="13" fillId="9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9" fontId="1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9" fontId="0" fillId="9" borderId="1" xfId="1" applyFont="1" applyFill="1" applyBorder="1" applyAlignment="1">
      <alignment horizontal="center" vertical="center" wrapText="1"/>
    </xf>
    <xf numFmtId="9" fontId="3" fillId="9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9" fontId="6" fillId="3" borderId="1" xfId="1" applyFont="1" applyFill="1" applyBorder="1" applyAlignment="1">
      <alignment vertical="center" wrapText="1"/>
    </xf>
    <xf numFmtId="9" fontId="6" fillId="3" borderId="1" xfId="1" applyFont="1" applyFill="1" applyBorder="1" applyAlignment="1">
      <alignment horizontal="center" vertic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left" vertical="center" wrapText="1"/>
    </xf>
    <xf numFmtId="9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right" vertical="center" wrapText="1"/>
    </xf>
    <xf numFmtId="9" fontId="1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4">
    <cellStyle name="Hyperlink" xfId="3" xr:uid="{00000000-000B-0000-0000-000008000000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:b:\g\personal\jose_carrillo_gobiernobogota_gov_co\EQaULgXoCBVImYb3JJP996UBpDBKjjDG3fg7YnL3D3JuaQ%3fe=giFHn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7"/>
  <sheetViews>
    <sheetView tabSelected="1" zoomScale="80" zoomScaleNormal="80" workbookViewId="0">
      <selection activeCell="E9" sqref="E9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5" width="10.85546875" style="1" customWidth="1"/>
    <col min="6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40" customWidth="1"/>
    <col min="22" max="23" width="16.5703125" style="40" customWidth="1"/>
    <col min="24" max="24" width="44.7109375" style="46" customWidth="1"/>
    <col min="25" max="25" width="47.7109375" style="46" customWidth="1"/>
    <col min="26" max="28" width="16.5703125" style="40" customWidth="1"/>
    <col min="29" max="29" width="59.7109375" style="1" customWidth="1"/>
    <col min="30" max="30" width="22.85546875" style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40" customWidth="1"/>
    <col min="42" max="42" width="16.5703125" style="40" customWidth="1"/>
    <col min="43" max="43" width="21.5703125" style="40" customWidth="1"/>
    <col min="44" max="44" width="40.7109375" style="46" customWidth="1"/>
    <col min="45" max="16384" width="10.85546875" style="1"/>
  </cols>
  <sheetData>
    <row r="1" spans="1:44" ht="70.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5" t="s">
        <v>1</v>
      </c>
      <c r="L1" s="95"/>
      <c r="M1" s="95"/>
      <c r="N1" s="95"/>
      <c r="O1" s="95"/>
    </row>
    <row r="2" spans="1:44" s="4" customFormat="1" ht="23.45" customHeight="1" x14ac:dyDescent="0.25">
      <c r="A2" s="97" t="s">
        <v>2</v>
      </c>
      <c r="B2" s="98"/>
      <c r="C2" s="98"/>
      <c r="D2" s="98"/>
      <c r="E2" s="98"/>
      <c r="F2" s="98"/>
      <c r="G2" s="98"/>
      <c r="H2" s="98"/>
      <c r="I2" s="98"/>
      <c r="J2" s="98"/>
      <c r="K2" s="22"/>
      <c r="L2" s="22"/>
      <c r="M2" s="22"/>
      <c r="N2" s="22"/>
      <c r="O2" s="22"/>
      <c r="U2" s="41"/>
      <c r="V2" s="41"/>
      <c r="W2" s="41"/>
      <c r="X2" s="47"/>
      <c r="Y2" s="47"/>
      <c r="Z2" s="41"/>
      <c r="AA2" s="41"/>
      <c r="AB2" s="41"/>
      <c r="AO2" s="41"/>
      <c r="AP2" s="41"/>
      <c r="AQ2" s="41"/>
      <c r="AR2" s="47"/>
    </row>
    <row r="3" spans="1:44" x14ac:dyDescent="0.25">
      <c r="D3" s="14"/>
    </row>
    <row r="4" spans="1:44" ht="29.1" customHeight="1" x14ac:dyDescent="0.25">
      <c r="A4" s="92" t="s">
        <v>3</v>
      </c>
      <c r="B4" s="92"/>
      <c r="C4" s="92"/>
      <c r="D4" s="94" t="s">
        <v>4</v>
      </c>
      <c r="E4" s="92" t="s">
        <v>5</v>
      </c>
      <c r="F4" s="92"/>
      <c r="G4" s="92"/>
      <c r="H4" s="92"/>
      <c r="I4" s="92"/>
      <c r="J4" s="92"/>
    </row>
    <row r="5" spans="1:44" x14ac:dyDescent="0.25">
      <c r="A5" s="92"/>
      <c r="B5" s="92"/>
      <c r="C5" s="92"/>
      <c r="D5" s="94"/>
      <c r="E5" s="2" t="s">
        <v>6</v>
      </c>
      <c r="F5" s="33" t="s">
        <v>7</v>
      </c>
      <c r="G5" s="102" t="s">
        <v>8</v>
      </c>
      <c r="H5" s="102"/>
      <c r="I5" s="102"/>
      <c r="J5" s="102"/>
    </row>
    <row r="6" spans="1:44" x14ac:dyDescent="0.25">
      <c r="A6" s="92"/>
      <c r="B6" s="92"/>
      <c r="C6" s="92"/>
      <c r="D6" s="94"/>
      <c r="E6" s="18">
        <v>1</v>
      </c>
      <c r="F6" s="18" t="s">
        <v>9</v>
      </c>
      <c r="G6" s="99" t="s">
        <v>10</v>
      </c>
      <c r="H6" s="99"/>
      <c r="I6" s="99"/>
      <c r="J6" s="99"/>
    </row>
    <row r="7" spans="1:44" ht="127.5" customHeight="1" x14ac:dyDescent="0.25">
      <c r="A7" s="92"/>
      <c r="B7" s="92"/>
      <c r="C7" s="92"/>
      <c r="D7" s="94"/>
      <c r="E7" s="18">
        <v>2</v>
      </c>
      <c r="F7" s="18" t="s">
        <v>11</v>
      </c>
      <c r="G7" s="99" t="s">
        <v>12</v>
      </c>
      <c r="H7" s="99"/>
      <c r="I7" s="99"/>
      <c r="J7" s="99"/>
    </row>
    <row r="8" spans="1:44" ht="66.75" customHeight="1" x14ac:dyDescent="0.25">
      <c r="A8" s="41"/>
      <c r="B8" s="41"/>
      <c r="C8" s="41"/>
      <c r="D8" s="41"/>
      <c r="E8" s="18">
        <v>3</v>
      </c>
      <c r="F8" s="18" t="s">
        <v>13</v>
      </c>
      <c r="G8" s="99" t="s">
        <v>14</v>
      </c>
      <c r="H8" s="99"/>
      <c r="I8" s="99"/>
      <c r="J8" s="99"/>
    </row>
    <row r="9" spans="1:44" ht="66.75" customHeight="1" x14ac:dyDescent="0.25">
      <c r="A9" s="41"/>
      <c r="B9" s="41"/>
      <c r="C9" s="41"/>
      <c r="D9" s="41"/>
      <c r="E9" s="18">
        <v>4</v>
      </c>
      <c r="F9" s="18" t="s">
        <v>15</v>
      </c>
      <c r="G9" s="99" t="s">
        <v>164</v>
      </c>
      <c r="H9" s="99"/>
      <c r="I9" s="99"/>
      <c r="J9" s="99"/>
    </row>
    <row r="10" spans="1:44" x14ac:dyDescent="0.25">
      <c r="A10" s="41"/>
      <c r="B10" s="41"/>
      <c r="C10" s="41"/>
      <c r="D10" s="41"/>
      <c r="E10" s="41"/>
      <c r="F10" s="41"/>
      <c r="G10" s="47"/>
      <c r="H10" s="47"/>
      <c r="I10" s="47"/>
      <c r="J10" s="47"/>
    </row>
    <row r="12" spans="1:44" s="4" customFormat="1" ht="22.5" customHeight="1" x14ac:dyDescent="0.25">
      <c r="A12" s="92" t="s">
        <v>16</v>
      </c>
      <c r="B12" s="92"/>
      <c r="C12" s="92" t="s">
        <v>17</v>
      </c>
      <c r="D12" s="92"/>
      <c r="E12" s="92"/>
      <c r="F12" s="96" t="s">
        <v>18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2" t="s">
        <v>19</v>
      </c>
      <c r="R12" s="92"/>
      <c r="S12" s="92"/>
      <c r="T12" s="92"/>
      <c r="U12" s="101" t="s">
        <v>20</v>
      </c>
      <c r="V12" s="101"/>
      <c r="W12" s="101"/>
      <c r="X12" s="101"/>
      <c r="Y12" s="101"/>
      <c r="Z12" s="103" t="s">
        <v>20</v>
      </c>
      <c r="AA12" s="103"/>
      <c r="AB12" s="103"/>
      <c r="AC12" s="103"/>
      <c r="AD12" s="103"/>
      <c r="AE12" s="104" t="s">
        <v>20</v>
      </c>
      <c r="AF12" s="104"/>
      <c r="AG12" s="104"/>
      <c r="AH12" s="104"/>
      <c r="AI12" s="104"/>
      <c r="AJ12" s="105" t="s">
        <v>20</v>
      </c>
      <c r="AK12" s="105"/>
      <c r="AL12" s="105"/>
      <c r="AM12" s="105"/>
      <c r="AN12" s="105"/>
      <c r="AO12" s="100" t="s">
        <v>21</v>
      </c>
      <c r="AP12" s="100"/>
      <c r="AQ12" s="100"/>
      <c r="AR12" s="100"/>
    </row>
    <row r="13" spans="1:44" ht="14.45" customHeight="1" x14ac:dyDescent="0.25">
      <c r="A13" s="92"/>
      <c r="B13" s="92"/>
      <c r="C13" s="92"/>
      <c r="D13" s="92"/>
      <c r="E13" s="92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2"/>
      <c r="R13" s="92"/>
      <c r="S13" s="92"/>
      <c r="T13" s="92"/>
      <c r="U13" s="101" t="s">
        <v>22</v>
      </c>
      <c r="V13" s="101"/>
      <c r="W13" s="101"/>
      <c r="X13" s="101"/>
      <c r="Y13" s="101"/>
      <c r="Z13" s="103" t="s">
        <v>23</v>
      </c>
      <c r="AA13" s="103"/>
      <c r="AB13" s="103"/>
      <c r="AC13" s="103"/>
      <c r="AD13" s="103"/>
      <c r="AE13" s="104" t="s">
        <v>24</v>
      </c>
      <c r="AF13" s="104"/>
      <c r="AG13" s="104"/>
      <c r="AH13" s="104"/>
      <c r="AI13" s="104"/>
      <c r="AJ13" s="105" t="s">
        <v>25</v>
      </c>
      <c r="AK13" s="105"/>
      <c r="AL13" s="105"/>
      <c r="AM13" s="105"/>
      <c r="AN13" s="105"/>
      <c r="AO13" s="100" t="s">
        <v>26</v>
      </c>
      <c r="AP13" s="100"/>
      <c r="AQ13" s="100"/>
      <c r="AR13" s="100"/>
    </row>
    <row r="14" spans="1:44" ht="60" x14ac:dyDescent="0.25">
      <c r="A14" s="3" t="s">
        <v>27</v>
      </c>
      <c r="B14" s="3" t="s">
        <v>28</v>
      </c>
      <c r="C14" s="3" t="s">
        <v>29</v>
      </c>
      <c r="D14" s="3" t="s">
        <v>30</v>
      </c>
      <c r="E14" s="3" t="s">
        <v>31</v>
      </c>
      <c r="F14" s="13" t="s">
        <v>32</v>
      </c>
      <c r="G14" s="13" t="s">
        <v>33</v>
      </c>
      <c r="H14" s="13" t="s">
        <v>34</v>
      </c>
      <c r="I14" s="13" t="s">
        <v>35</v>
      </c>
      <c r="J14" s="13" t="s">
        <v>36</v>
      </c>
      <c r="K14" s="13" t="s">
        <v>37</v>
      </c>
      <c r="L14" s="13" t="s">
        <v>38</v>
      </c>
      <c r="M14" s="13" t="s">
        <v>39</v>
      </c>
      <c r="N14" s="13" t="s">
        <v>40</v>
      </c>
      <c r="O14" s="13" t="s">
        <v>41</v>
      </c>
      <c r="P14" s="13" t="s">
        <v>42</v>
      </c>
      <c r="Q14" s="3" t="s">
        <v>43</v>
      </c>
      <c r="R14" s="3" t="s">
        <v>44</v>
      </c>
      <c r="S14" s="3" t="s">
        <v>45</v>
      </c>
      <c r="T14" s="3" t="s">
        <v>46</v>
      </c>
      <c r="U14" s="35" t="s">
        <v>47</v>
      </c>
      <c r="V14" s="35" t="s">
        <v>48</v>
      </c>
      <c r="W14" s="35" t="s">
        <v>49</v>
      </c>
      <c r="X14" s="35" t="s">
        <v>50</v>
      </c>
      <c r="Y14" s="35" t="s">
        <v>51</v>
      </c>
      <c r="Z14" s="37" t="s">
        <v>47</v>
      </c>
      <c r="AA14" s="37" t="s">
        <v>48</v>
      </c>
      <c r="AB14" s="37" t="s">
        <v>49</v>
      </c>
      <c r="AC14" s="37" t="s">
        <v>50</v>
      </c>
      <c r="AD14" s="37" t="s">
        <v>51</v>
      </c>
      <c r="AE14" s="38" t="s">
        <v>47</v>
      </c>
      <c r="AF14" s="38" t="s">
        <v>48</v>
      </c>
      <c r="AG14" s="38" t="s">
        <v>49</v>
      </c>
      <c r="AH14" s="38" t="s">
        <v>50</v>
      </c>
      <c r="AI14" s="38" t="s">
        <v>51</v>
      </c>
      <c r="AJ14" s="39" t="s">
        <v>47</v>
      </c>
      <c r="AK14" s="39" t="s">
        <v>48</v>
      </c>
      <c r="AL14" s="39" t="s">
        <v>49</v>
      </c>
      <c r="AM14" s="39" t="s">
        <v>50</v>
      </c>
      <c r="AN14" s="39" t="s">
        <v>51</v>
      </c>
      <c r="AO14" s="34" t="s">
        <v>47</v>
      </c>
      <c r="AP14" s="34" t="s">
        <v>48</v>
      </c>
      <c r="AQ14" s="34" t="s">
        <v>49</v>
      </c>
      <c r="AR14" s="34" t="s">
        <v>52</v>
      </c>
    </row>
    <row r="15" spans="1:44" s="60" customFormat="1" ht="90" x14ac:dyDescent="0.25">
      <c r="A15" s="18">
        <v>3</v>
      </c>
      <c r="B15" s="52" t="s">
        <v>53</v>
      </c>
      <c r="C15" s="18">
        <v>1</v>
      </c>
      <c r="D15" s="52" t="s">
        <v>54</v>
      </c>
      <c r="E15" s="52" t="s">
        <v>55</v>
      </c>
      <c r="F15" s="52" t="s">
        <v>56</v>
      </c>
      <c r="G15" s="52" t="s">
        <v>57</v>
      </c>
      <c r="H15" s="53">
        <v>1</v>
      </c>
      <c r="I15" s="52" t="s">
        <v>58</v>
      </c>
      <c r="J15" s="52" t="s">
        <v>59</v>
      </c>
      <c r="K15" s="54">
        <v>0</v>
      </c>
      <c r="L15" s="54">
        <v>0.3</v>
      </c>
      <c r="M15" s="54">
        <v>0.3</v>
      </c>
      <c r="N15" s="54">
        <v>0.4</v>
      </c>
      <c r="O15" s="55">
        <f t="shared" ref="O15:O19" si="0">K15+L15+M15+N15</f>
        <v>1</v>
      </c>
      <c r="P15" s="52" t="s">
        <v>60</v>
      </c>
      <c r="Q15" s="52" t="s">
        <v>61</v>
      </c>
      <c r="R15" s="52" t="s">
        <v>62</v>
      </c>
      <c r="S15" s="56" t="s">
        <v>4</v>
      </c>
      <c r="T15" s="52" t="s">
        <v>63</v>
      </c>
      <c r="U15" s="57" t="s">
        <v>64</v>
      </c>
      <c r="V15" s="57" t="s">
        <v>64</v>
      </c>
      <c r="W15" s="57" t="s">
        <v>64</v>
      </c>
      <c r="X15" s="58" t="s">
        <v>65</v>
      </c>
      <c r="Y15" s="58" t="s">
        <v>64</v>
      </c>
      <c r="Z15" s="57" t="s">
        <v>66</v>
      </c>
      <c r="AA15" s="57" t="s">
        <v>66</v>
      </c>
      <c r="AB15" s="57" t="s">
        <v>66</v>
      </c>
      <c r="AC15" s="57" t="s">
        <v>66</v>
      </c>
      <c r="AD15" s="57" t="s">
        <v>66</v>
      </c>
      <c r="AE15" s="57" t="s">
        <v>66</v>
      </c>
      <c r="AF15" s="57" t="s">
        <v>66</v>
      </c>
      <c r="AG15" s="57" t="s">
        <v>66</v>
      </c>
      <c r="AH15" s="57" t="s">
        <v>66</v>
      </c>
      <c r="AI15" s="57" t="s">
        <v>66</v>
      </c>
      <c r="AJ15" s="57" t="s">
        <v>66</v>
      </c>
      <c r="AK15" s="57" t="s">
        <v>66</v>
      </c>
      <c r="AL15" s="57" t="s">
        <v>66</v>
      </c>
      <c r="AM15" s="57" t="s">
        <v>66</v>
      </c>
      <c r="AN15" s="57" t="s">
        <v>66</v>
      </c>
      <c r="AO15" s="57" t="s">
        <v>66</v>
      </c>
      <c r="AP15" s="57" t="s">
        <v>66</v>
      </c>
      <c r="AQ15" s="57" t="s">
        <v>66</v>
      </c>
      <c r="AR15" s="57" t="s">
        <v>66</v>
      </c>
    </row>
    <row r="16" spans="1:44" s="60" customFormat="1" ht="90" x14ac:dyDescent="0.25">
      <c r="A16" s="18">
        <v>3</v>
      </c>
      <c r="B16" s="52" t="s">
        <v>53</v>
      </c>
      <c r="C16" s="18">
        <v>2</v>
      </c>
      <c r="D16" s="52" t="s">
        <v>67</v>
      </c>
      <c r="E16" s="52" t="s">
        <v>55</v>
      </c>
      <c r="F16" s="52" t="s">
        <v>56</v>
      </c>
      <c r="G16" s="52" t="s">
        <v>57</v>
      </c>
      <c r="H16" s="53" t="s">
        <v>68</v>
      </c>
      <c r="I16" s="52" t="s">
        <v>58</v>
      </c>
      <c r="J16" s="52" t="s">
        <v>69</v>
      </c>
      <c r="K16" s="54">
        <v>0</v>
      </c>
      <c r="L16" s="54">
        <v>0</v>
      </c>
      <c r="M16" s="54">
        <v>0.5</v>
      </c>
      <c r="N16" s="54">
        <v>0.5</v>
      </c>
      <c r="O16" s="55">
        <f t="shared" si="0"/>
        <v>1</v>
      </c>
      <c r="P16" s="52" t="s">
        <v>60</v>
      </c>
      <c r="Q16" s="52" t="s">
        <v>70</v>
      </c>
      <c r="R16" s="52" t="s">
        <v>71</v>
      </c>
      <c r="S16" s="56" t="s">
        <v>4</v>
      </c>
      <c r="T16" s="52" t="s">
        <v>63</v>
      </c>
      <c r="U16" s="57" t="s">
        <v>64</v>
      </c>
      <c r="V16" s="57" t="s">
        <v>64</v>
      </c>
      <c r="W16" s="57" t="s">
        <v>64</v>
      </c>
      <c r="X16" s="58" t="s">
        <v>65</v>
      </c>
      <c r="Y16" s="58" t="s">
        <v>64</v>
      </c>
      <c r="Z16" s="57" t="s">
        <v>64</v>
      </c>
      <c r="AA16" s="57" t="s">
        <v>64</v>
      </c>
      <c r="AB16" s="57" t="s">
        <v>64</v>
      </c>
      <c r="AC16" s="85" t="s">
        <v>72</v>
      </c>
      <c r="AD16" s="57" t="s">
        <v>64</v>
      </c>
      <c r="AE16" s="59">
        <f t="shared" ref="AE16:AE21" si="1">M16</f>
        <v>0.5</v>
      </c>
      <c r="AF16" s="61"/>
      <c r="AG16" s="57">
        <f t="shared" ref="AG16:AG21" si="2">IF(AF16/AE16&gt;100%,100%,AF16/AE16)</f>
        <v>0</v>
      </c>
      <c r="AH16" s="52"/>
      <c r="AI16" s="52"/>
      <c r="AJ16" s="59">
        <f t="shared" ref="AJ16:AJ21" si="3">N16</f>
        <v>0.5</v>
      </c>
      <c r="AK16" s="61"/>
      <c r="AL16" s="57">
        <f t="shared" ref="AL16:AL21" si="4">IF(AK16/AJ16&gt;100%,100%,AK16/AJ16)</f>
        <v>0</v>
      </c>
      <c r="AM16" s="52"/>
      <c r="AN16" s="52"/>
      <c r="AO16" s="57">
        <f t="shared" ref="AO16" si="5">O16</f>
        <v>1</v>
      </c>
      <c r="AP16" s="62">
        <v>0</v>
      </c>
      <c r="AQ16" s="57">
        <f t="shared" ref="AQ16" si="6">IF(AP16/AO16&gt;100%,100%,AP16/AO16)</f>
        <v>0</v>
      </c>
      <c r="AR16" s="85" t="s">
        <v>72</v>
      </c>
    </row>
    <row r="17" spans="1:44" s="60" customFormat="1" ht="105" x14ac:dyDescent="0.25">
      <c r="A17" s="18">
        <v>3</v>
      </c>
      <c r="B17" s="52" t="s">
        <v>53</v>
      </c>
      <c r="C17" s="18">
        <v>3</v>
      </c>
      <c r="D17" s="52" t="s">
        <v>73</v>
      </c>
      <c r="E17" s="52" t="s">
        <v>55</v>
      </c>
      <c r="F17" s="52" t="s">
        <v>74</v>
      </c>
      <c r="G17" s="52" t="s">
        <v>75</v>
      </c>
      <c r="H17" s="53" t="s">
        <v>68</v>
      </c>
      <c r="I17" s="52" t="s">
        <v>58</v>
      </c>
      <c r="J17" s="52" t="s">
        <v>76</v>
      </c>
      <c r="K17" s="63">
        <v>0</v>
      </c>
      <c r="L17" s="63">
        <v>1</v>
      </c>
      <c r="M17" s="63">
        <v>0</v>
      </c>
      <c r="N17" s="63">
        <v>1</v>
      </c>
      <c r="O17" s="63">
        <f t="shared" si="0"/>
        <v>2</v>
      </c>
      <c r="P17" s="52" t="s">
        <v>60</v>
      </c>
      <c r="Q17" s="52" t="s">
        <v>77</v>
      </c>
      <c r="R17" s="52" t="s">
        <v>78</v>
      </c>
      <c r="S17" s="56" t="s">
        <v>4</v>
      </c>
      <c r="T17" s="52" t="s">
        <v>63</v>
      </c>
      <c r="U17" s="57" t="s">
        <v>64</v>
      </c>
      <c r="V17" s="57" t="s">
        <v>64</v>
      </c>
      <c r="W17" s="57" t="s">
        <v>64</v>
      </c>
      <c r="X17" s="58" t="s">
        <v>65</v>
      </c>
      <c r="Y17" s="58" t="s">
        <v>64</v>
      </c>
      <c r="Z17" s="63">
        <v>1</v>
      </c>
      <c r="AA17" s="18">
        <v>1</v>
      </c>
      <c r="AB17" s="57">
        <f t="shared" ref="AB17:AB18" si="7">IF(AA17/Z17&gt;100%,100%,AA17/Z17)</f>
        <v>1</v>
      </c>
      <c r="AC17" s="52" t="s">
        <v>79</v>
      </c>
      <c r="AD17" s="57" t="s">
        <v>80</v>
      </c>
      <c r="AE17" s="59">
        <v>0</v>
      </c>
      <c r="AF17" s="61"/>
      <c r="AG17" s="57" t="e">
        <f t="shared" si="2"/>
        <v>#DIV/0!</v>
      </c>
      <c r="AH17" s="52"/>
      <c r="AI17" s="52"/>
      <c r="AJ17" s="63">
        <v>1</v>
      </c>
      <c r="AK17" s="61"/>
      <c r="AL17" s="57">
        <f t="shared" si="4"/>
        <v>0</v>
      </c>
      <c r="AM17" s="52"/>
      <c r="AN17" s="52"/>
      <c r="AO17" s="63">
        <v>2</v>
      </c>
      <c r="AP17" s="18">
        <v>1</v>
      </c>
      <c r="AQ17" s="57">
        <f t="shared" ref="AQ17:AQ21" si="8">IF(AP17/AO17&gt;100%,100%,AP17/AO17)</f>
        <v>0.5</v>
      </c>
      <c r="AR17" s="52" t="s">
        <v>79</v>
      </c>
    </row>
    <row r="18" spans="1:44" s="60" customFormat="1" ht="289.5" customHeight="1" x14ac:dyDescent="0.25">
      <c r="A18" s="18">
        <v>3</v>
      </c>
      <c r="B18" s="52" t="s">
        <v>53</v>
      </c>
      <c r="C18" s="18">
        <v>4</v>
      </c>
      <c r="D18" s="52" t="s">
        <v>81</v>
      </c>
      <c r="E18" s="52" t="s">
        <v>55</v>
      </c>
      <c r="F18" s="52" t="s">
        <v>56</v>
      </c>
      <c r="G18" s="52" t="s">
        <v>57</v>
      </c>
      <c r="H18" s="53">
        <v>1</v>
      </c>
      <c r="I18" s="52" t="s">
        <v>58</v>
      </c>
      <c r="J18" s="52" t="s">
        <v>82</v>
      </c>
      <c r="K18" s="54">
        <v>0.1</v>
      </c>
      <c r="L18" s="64">
        <v>0.25</v>
      </c>
      <c r="M18" s="64">
        <v>0.35</v>
      </c>
      <c r="N18" s="65">
        <v>0.3</v>
      </c>
      <c r="O18" s="55">
        <f t="shared" si="0"/>
        <v>1</v>
      </c>
      <c r="P18" s="52" t="s">
        <v>60</v>
      </c>
      <c r="Q18" s="52" t="s">
        <v>83</v>
      </c>
      <c r="R18" s="52" t="s">
        <v>84</v>
      </c>
      <c r="S18" s="56" t="s">
        <v>4</v>
      </c>
      <c r="T18" s="52" t="s">
        <v>63</v>
      </c>
      <c r="U18" s="57">
        <f t="shared" ref="U18:U21" si="9">K18</f>
        <v>0.1</v>
      </c>
      <c r="V18" s="62">
        <v>0.1</v>
      </c>
      <c r="W18" s="57">
        <f t="shared" ref="W18:W21" si="10">IF(V18/U18&gt;100%,100%,V18/U18)</f>
        <v>1</v>
      </c>
      <c r="X18" s="36" t="s">
        <v>85</v>
      </c>
      <c r="Y18" s="36" t="s">
        <v>86</v>
      </c>
      <c r="Z18" s="57">
        <f t="shared" ref="Z18:Z21" si="11">L18</f>
        <v>0.25</v>
      </c>
      <c r="AA18" s="57">
        <v>0.25</v>
      </c>
      <c r="AB18" s="57">
        <f t="shared" si="7"/>
        <v>1</v>
      </c>
      <c r="AC18" s="83" t="s">
        <v>87</v>
      </c>
      <c r="AD18" s="57" t="s">
        <v>80</v>
      </c>
      <c r="AE18" s="59">
        <f t="shared" si="1"/>
        <v>0.35</v>
      </c>
      <c r="AF18" s="61"/>
      <c r="AG18" s="57">
        <f t="shared" si="2"/>
        <v>0</v>
      </c>
      <c r="AH18" s="52"/>
      <c r="AI18" s="52"/>
      <c r="AJ18" s="59">
        <f t="shared" si="3"/>
        <v>0.3</v>
      </c>
      <c r="AK18" s="61"/>
      <c r="AL18" s="57">
        <f t="shared" si="4"/>
        <v>0</v>
      </c>
      <c r="AM18" s="52"/>
      <c r="AN18" s="52"/>
      <c r="AO18" s="57">
        <f t="shared" ref="AO18" si="12">O18</f>
        <v>1</v>
      </c>
      <c r="AP18" s="62">
        <v>0.35</v>
      </c>
      <c r="AQ18" s="57">
        <f t="shared" si="8"/>
        <v>0.35</v>
      </c>
      <c r="AR18" s="83" t="s">
        <v>87</v>
      </c>
    </row>
    <row r="19" spans="1:44" s="60" customFormat="1" ht="155.25" customHeight="1" x14ac:dyDescent="0.25">
      <c r="A19" s="18">
        <v>3</v>
      </c>
      <c r="B19" s="52" t="s">
        <v>53</v>
      </c>
      <c r="C19" s="18">
        <v>5</v>
      </c>
      <c r="D19" s="52" t="s">
        <v>88</v>
      </c>
      <c r="E19" s="52" t="s">
        <v>55</v>
      </c>
      <c r="F19" s="52" t="s">
        <v>56</v>
      </c>
      <c r="G19" s="52" t="s">
        <v>57</v>
      </c>
      <c r="H19" s="53">
        <v>1</v>
      </c>
      <c r="I19" s="52" t="s">
        <v>58</v>
      </c>
      <c r="J19" s="52" t="s">
        <v>89</v>
      </c>
      <c r="K19" s="54">
        <v>0.1</v>
      </c>
      <c r="L19" s="64">
        <v>0.25</v>
      </c>
      <c r="M19" s="64">
        <v>0.35</v>
      </c>
      <c r="N19" s="65">
        <v>0.3</v>
      </c>
      <c r="O19" s="55">
        <f t="shared" si="0"/>
        <v>1</v>
      </c>
      <c r="P19" s="52" t="s">
        <v>60</v>
      </c>
      <c r="Q19" s="52" t="s">
        <v>90</v>
      </c>
      <c r="R19" s="52" t="s">
        <v>84</v>
      </c>
      <c r="S19" s="56" t="s">
        <v>4</v>
      </c>
      <c r="T19" s="52" t="s">
        <v>63</v>
      </c>
      <c r="U19" s="57">
        <f t="shared" ref="U19:U20" si="13">K19</f>
        <v>0.1</v>
      </c>
      <c r="V19" s="62">
        <v>0.1</v>
      </c>
      <c r="W19" s="57">
        <f t="shared" ref="W19:W20" si="14">IF(V19/U19&gt;100%,100%,V19/U19)</f>
        <v>1</v>
      </c>
      <c r="X19" s="36" t="s">
        <v>91</v>
      </c>
      <c r="Y19" s="36" t="s">
        <v>92</v>
      </c>
      <c r="Z19" s="57">
        <f t="shared" ref="Z19:AA20" si="15">L19</f>
        <v>0.25</v>
      </c>
      <c r="AA19" s="57">
        <v>0.25</v>
      </c>
      <c r="AB19" s="57">
        <f t="shared" ref="AB19:AB20" si="16">IF(AA19/Z19&gt;100%,100%,AA19/Z19)</f>
        <v>1</v>
      </c>
      <c r="AC19" s="52" t="s">
        <v>93</v>
      </c>
      <c r="AD19" s="57" t="s">
        <v>80</v>
      </c>
      <c r="AE19" s="59">
        <f t="shared" ref="AE19:AE20" si="17">M19</f>
        <v>0.35</v>
      </c>
      <c r="AF19" s="61"/>
      <c r="AG19" s="57">
        <f t="shared" ref="AG19:AG20" si="18">IF(AF19/AE19&gt;100%,100%,AF19/AE19)</f>
        <v>0</v>
      </c>
      <c r="AH19" s="52"/>
      <c r="AI19" s="52"/>
      <c r="AJ19" s="59">
        <f t="shared" ref="AJ19:AJ20" si="19">N19</f>
        <v>0.3</v>
      </c>
      <c r="AK19" s="61"/>
      <c r="AL19" s="57">
        <f t="shared" ref="AL19:AL20" si="20">IF(AK19/AJ19&gt;100%,100%,AK19/AJ19)</f>
        <v>0</v>
      </c>
      <c r="AM19" s="52"/>
      <c r="AN19" s="52"/>
      <c r="AO19" s="57">
        <f t="shared" ref="AO19:AO20" si="21">O19</f>
        <v>1</v>
      </c>
      <c r="AP19" s="62">
        <v>0.35</v>
      </c>
      <c r="AQ19" s="57">
        <f t="shared" ref="AQ19:AQ20" si="22">IF(AP19/AO19&gt;100%,100%,AP19/AO19)</f>
        <v>0.35</v>
      </c>
      <c r="AR19" s="52" t="s">
        <v>93</v>
      </c>
    </row>
    <row r="20" spans="1:44" s="60" customFormat="1" ht="171" customHeight="1" x14ac:dyDescent="0.25">
      <c r="A20" s="18">
        <v>3</v>
      </c>
      <c r="B20" s="52" t="s">
        <v>53</v>
      </c>
      <c r="C20" s="18">
        <v>6</v>
      </c>
      <c r="D20" s="52" t="s">
        <v>94</v>
      </c>
      <c r="E20" s="52" t="s">
        <v>55</v>
      </c>
      <c r="F20" s="52" t="s">
        <v>95</v>
      </c>
      <c r="G20" s="52" t="s">
        <v>96</v>
      </c>
      <c r="H20" s="53">
        <v>1</v>
      </c>
      <c r="I20" s="66" t="s">
        <v>97</v>
      </c>
      <c r="J20" s="66" t="s">
        <v>98</v>
      </c>
      <c r="K20" s="55">
        <v>0.96</v>
      </c>
      <c r="L20" s="67">
        <v>0.96</v>
      </c>
      <c r="M20" s="67">
        <v>0.96</v>
      </c>
      <c r="N20" s="68">
        <v>0.96</v>
      </c>
      <c r="O20" s="55">
        <v>0.96</v>
      </c>
      <c r="P20" s="52"/>
      <c r="Q20" s="52" t="s">
        <v>99</v>
      </c>
      <c r="R20" s="52" t="s">
        <v>100</v>
      </c>
      <c r="S20" s="56" t="s">
        <v>4</v>
      </c>
      <c r="T20" s="52" t="s">
        <v>101</v>
      </c>
      <c r="U20" s="57">
        <f t="shared" si="13"/>
        <v>0.96</v>
      </c>
      <c r="V20" s="62">
        <v>0.96</v>
      </c>
      <c r="W20" s="57">
        <f t="shared" si="14"/>
        <v>1</v>
      </c>
      <c r="X20" s="36" t="s">
        <v>102</v>
      </c>
      <c r="Y20" s="36" t="s">
        <v>103</v>
      </c>
      <c r="Z20" s="57">
        <f t="shared" si="15"/>
        <v>0.96</v>
      </c>
      <c r="AA20" s="57">
        <f t="shared" si="15"/>
        <v>0.96</v>
      </c>
      <c r="AB20" s="57">
        <f t="shared" si="16"/>
        <v>1</v>
      </c>
      <c r="AC20" s="52" t="s">
        <v>104</v>
      </c>
      <c r="AD20" s="57" t="s">
        <v>105</v>
      </c>
      <c r="AE20" s="59">
        <f t="shared" si="17"/>
        <v>0.96</v>
      </c>
      <c r="AF20" s="84">
        <v>0</v>
      </c>
      <c r="AG20" s="57">
        <f t="shared" si="18"/>
        <v>0</v>
      </c>
      <c r="AH20" s="52"/>
      <c r="AI20" s="52"/>
      <c r="AJ20" s="59">
        <f t="shared" si="19"/>
        <v>0.96</v>
      </c>
      <c r="AK20" s="84">
        <v>0</v>
      </c>
      <c r="AL20" s="57">
        <f t="shared" si="20"/>
        <v>0</v>
      </c>
      <c r="AM20" s="52"/>
      <c r="AN20" s="52"/>
      <c r="AO20" s="57">
        <f t="shared" si="21"/>
        <v>0.96</v>
      </c>
      <c r="AP20" s="62">
        <f>AVERAGE(AA20,AA20,AF20,AK20)</f>
        <v>0.48</v>
      </c>
      <c r="AQ20" s="57">
        <f t="shared" si="22"/>
        <v>0.5</v>
      </c>
      <c r="AR20" s="36" t="s">
        <v>104</v>
      </c>
    </row>
    <row r="21" spans="1:44" s="60" customFormat="1" ht="240" x14ac:dyDescent="0.25">
      <c r="A21" s="18">
        <v>3</v>
      </c>
      <c r="B21" s="52" t="s">
        <v>53</v>
      </c>
      <c r="C21" s="18">
        <v>7</v>
      </c>
      <c r="D21" s="52" t="s">
        <v>106</v>
      </c>
      <c r="E21" s="52" t="s">
        <v>55</v>
      </c>
      <c r="F21" s="52" t="s">
        <v>107</v>
      </c>
      <c r="G21" s="52" t="s">
        <v>108</v>
      </c>
      <c r="H21" s="53">
        <v>1</v>
      </c>
      <c r="I21" s="66" t="s">
        <v>97</v>
      </c>
      <c r="J21" s="66" t="s">
        <v>109</v>
      </c>
      <c r="K21" s="55">
        <v>0.93</v>
      </c>
      <c r="L21" s="67">
        <v>0.93</v>
      </c>
      <c r="M21" s="67">
        <v>0.93</v>
      </c>
      <c r="N21" s="68">
        <v>0.93</v>
      </c>
      <c r="O21" s="55">
        <v>1</v>
      </c>
      <c r="P21" s="52" t="s">
        <v>60</v>
      </c>
      <c r="Q21" s="52" t="s">
        <v>110</v>
      </c>
      <c r="R21" s="52" t="s">
        <v>111</v>
      </c>
      <c r="S21" s="56" t="s">
        <v>4</v>
      </c>
      <c r="T21" s="52" t="s">
        <v>110</v>
      </c>
      <c r="U21" s="57">
        <f t="shared" si="9"/>
        <v>0.93</v>
      </c>
      <c r="V21" s="62">
        <v>0.93</v>
      </c>
      <c r="W21" s="57">
        <f t="shared" si="10"/>
        <v>1</v>
      </c>
      <c r="X21" s="36" t="s">
        <v>112</v>
      </c>
      <c r="Y21" s="36" t="s">
        <v>113</v>
      </c>
      <c r="Z21" s="57">
        <f t="shared" si="11"/>
        <v>0.93</v>
      </c>
      <c r="AA21" s="87">
        <v>0.85699999999999998</v>
      </c>
      <c r="AB21" s="91">
        <f>IF(AA21/Z21&gt;100%,100%,AA21/Z21)</f>
        <v>0.92150537634408591</v>
      </c>
      <c r="AC21" s="52" t="s">
        <v>114</v>
      </c>
      <c r="AD21" s="18" t="s">
        <v>115</v>
      </c>
      <c r="AE21" s="59">
        <f t="shared" si="1"/>
        <v>0.93</v>
      </c>
      <c r="AF21" s="84">
        <v>0</v>
      </c>
      <c r="AG21" s="57">
        <f t="shared" si="2"/>
        <v>0</v>
      </c>
      <c r="AH21" s="52"/>
      <c r="AI21" s="52"/>
      <c r="AJ21" s="59">
        <f t="shared" si="3"/>
        <v>0.93</v>
      </c>
      <c r="AK21" s="84">
        <v>0</v>
      </c>
      <c r="AL21" s="57">
        <f t="shared" si="4"/>
        <v>0</v>
      </c>
      <c r="AM21" s="52"/>
      <c r="AN21" s="52"/>
      <c r="AO21" s="57">
        <v>0.93</v>
      </c>
      <c r="AP21" s="88">
        <f>AVERAGE(AA21,AA21,AF21,AK21)</f>
        <v>0.42849999999999999</v>
      </c>
      <c r="AQ21" s="91">
        <f t="shared" si="8"/>
        <v>0.46075268817204296</v>
      </c>
      <c r="AR21" s="52" t="s">
        <v>116</v>
      </c>
    </row>
    <row r="22" spans="1:44" s="75" customFormat="1" ht="15.75" x14ac:dyDescent="0.25">
      <c r="A22" s="69"/>
      <c r="B22" s="69"/>
      <c r="C22" s="21"/>
      <c r="D22" s="70" t="s">
        <v>117</v>
      </c>
      <c r="E22" s="69"/>
      <c r="F22" s="69"/>
      <c r="G22" s="69"/>
      <c r="H22" s="69"/>
      <c r="I22" s="69"/>
      <c r="J22" s="69"/>
      <c r="K22" s="71"/>
      <c r="L22" s="71"/>
      <c r="M22" s="71"/>
      <c r="N22" s="71"/>
      <c r="O22" s="71"/>
      <c r="P22" s="69"/>
      <c r="Q22" s="69"/>
      <c r="R22" s="69"/>
      <c r="S22" s="69"/>
      <c r="T22" s="69"/>
      <c r="U22" s="72"/>
      <c r="V22" s="72"/>
      <c r="W22" s="73">
        <f>AVERAGE(W15:W21)*80%</f>
        <v>0.8</v>
      </c>
      <c r="X22" s="74"/>
      <c r="Y22" s="74"/>
      <c r="Z22" s="72"/>
      <c r="AA22" s="72"/>
      <c r="AB22" s="73">
        <f>AVERAGE(AB15:AB21)*80%</f>
        <v>0.78744086021505388</v>
      </c>
      <c r="AC22" s="69"/>
      <c r="AD22" s="69"/>
      <c r="AE22" s="71"/>
      <c r="AF22" s="71"/>
      <c r="AG22" s="71" t="e">
        <f>AVERAGE(AG15:AG21)*80%</f>
        <v>#DIV/0!</v>
      </c>
      <c r="AH22" s="69"/>
      <c r="AI22" s="69"/>
      <c r="AJ22" s="71"/>
      <c r="AK22" s="71"/>
      <c r="AL22" s="71">
        <f>AVERAGE(AL15:AL21)*80%</f>
        <v>0</v>
      </c>
      <c r="AM22" s="69"/>
      <c r="AN22" s="69"/>
      <c r="AO22" s="72"/>
      <c r="AP22" s="72"/>
      <c r="AQ22" s="73">
        <f>AVERAGE(AQ15:AQ21)*80%</f>
        <v>0.28810035842293907</v>
      </c>
      <c r="AR22" s="74"/>
    </row>
    <row r="23" spans="1:44" s="81" customFormat="1" ht="195" x14ac:dyDescent="0.25">
      <c r="A23" s="23">
        <v>7</v>
      </c>
      <c r="B23" s="24" t="s">
        <v>118</v>
      </c>
      <c r="C23" s="23" t="s">
        <v>119</v>
      </c>
      <c r="D23" s="24" t="s">
        <v>120</v>
      </c>
      <c r="E23" s="24" t="s">
        <v>121</v>
      </c>
      <c r="F23" s="24" t="s">
        <v>122</v>
      </c>
      <c r="G23" s="24" t="s">
        <v>123</v>
      </c>
      <c r="H23" s="76"/>
      <c r="I23" s="24" t="s">
        <v>97</v>
      </c>
      <c r="J23" s="25" t="s">
        <v>124</v>
      </c>
      <c r="K23" s="26" t="s">
        <v>64</v>
      </c>
      <c r="L23" s="26">
        <v>0.8</v>
      </c>
      <c r="M23" s="26" t="s">
        <v>64</v>
      </c>
      <c r="N23" s="26">
        <v>0.8</v>
      </c>
      <c r="O23" s="26">
        <f>AVERAGE(L23,N23)</f>
        <v>0.8</v>
      </c>
      <c r="P23" s="27" t="s">
        <v>60</v>
      </c>
      <c r="Q23" s="24" t="s">
        <v>125</v>
      </c>
      <c r="R23" s="24" t="s">
        <v>125</v>
      </c>
      <c r="S23" s="24" t="s">
        <v>126</v>
      </c>
      <c r="T23" s="28" t="s">
        <v>127</v>
      </c>
      <c r="U23" s="77" t="str">
        <f>K23</f>
        <v>No programada</v>
      </c>
      <c r="V23" s="78" t="s">
        <v>64</v>
      </c>
      <c r="W23" s="78" t="s">
        <v>64</v>
      </c>
      <c r="X23" s="79" t="s">
        <v>65</v>
      </c>
      <c r="Y23" s="78" t="s">
        <v>64</v>
      </c>
      <c r="Z23" s="78">
        <f>L23</f>
        <v>0.8</v>
      </c>
      <c r="AA23" s="89">
        <v>0.88</v>
      </c>
      <c r="AB23" s="78">
        <f>IF(AA23/Z23&gt;100%,100%,AA23/Z23)</f>
        <v>1</v>
      </c>
      <c r="AC23" s="76" t="s">
        <v>128</v>
      </c>
      <c r="AD23" s="76" t="s">
        <v>129</v>
      </c>
      <c r="AE23" s="80" t="str">
        <f>M23</f>
        <v>No programada</v>
      </c>
      <c r="AF23" s="76"/>
      <c r="AG23" s="78" t="e">
        <f>IF(AF23/AE23&gt;100%,100%,AF23/AE23)</f>
        <v>#VALUE!</v>
      </c>
      <c r="AH23" s="76"/>
      <c r="AI23" s="76"/>
      <c r="AJ23" s="80">
        <f>N23</f>
        <v>0.8</v>
      </c>
      <c r="AK23" s="76"/>
      <c r="AL23" s="78">
        <f>IF(AK23/AJ23&gt;100%,100%,AK23/AJ23)</f>
        <v>0</v>
      </c>
      <c r="AM23" s="76"/>
      <c r="AN23" s="76"/>
      <c r="AO23" s="78">
        <f>O23</f>
        <v>0.8</v>
      </c>
      <c r="AP23" s="90">
        <v>0.44</v>
      </c>
      <c r="AQ23" s="90">
        <f>IF(AP23/AO23&gt;100%,100%,AP23/AO23)</f>
        <v>0.54999999999999993</v>
      </c>
      <c r="AR23" s="76" t="s">
        <v>128</v>
      </c>
    </row>
    <row r="24" spans="1:44" s="81" customFormat="1" ht="105" x14ac:dyDescent="0.25">
      <c r="A24" s="29">
        <v>7</v>
      </c>
      <c r="B24" s="27" t="s">
        <v>118</v>
      </c>
      <c r="C24" s="29" t="s">
        <v>130</v>
      </c>
      <c r="D24" s="27" t="s">
        <v>131</v>
      </c>
      <c r="E24" s="27" t="s">
        <v>121</v>
      </c>
      <c r="F24" s="27" t="s">
        <v>132</v>
      </c>
      <c r="G24" s="27" t="s">
        <v>133</v>
      </c>
      <c r="H24" s="76"/>
      <c r="I24" s="27" t="s">
        <v>58</v>
      </c>
      <c r="J24" s="30" t="s">
        <v>134</v>
      </c>
      <c r="K24" s="31">
        <v>0</v>
      </c>
      <c r="L24" s="31">
        <v>0.09</v>
      </c>
      <c r="M24" s="31">
        <v>0.13</v>
      </c>
      <c r="N24" s="31">
        <v>0.78</v>
      </c>
      <c r="O24" s="31">
        <f>SUM(K24:N24)</f>
        <v>1</v>
      </c>
      <c r="P24" s="27" t="s">
        <v>60</v>
      </c>
      <c r="Q24" s="27" t="s">
        <v>135</v>
      </c>
      <c r="R24" s="27" t="s">
        <v>135</v>
      </c>
      <c r="S24" s="24" t="s">
        <v>126</v>
      </c>
      <c r="T24" s="32" t="s">
        <v>136</v>
      </c>
      <c r="U24" s="78" t="s">
        <v>64</v>
      </c>
      <c r="V24" s="78" t="s">
        <v>64</v>
      </c>
      <c r="W24" s="78" t="s">
        <v>64</v>
      </c>
      <c r="X24" s="79" t="s">
        <v>65</v>
      </c>
      <c r="Y24" s="78" t="s">
        <v>64</v>
      </c>
      <c r="Z24" s="78">
        <f>L24</f>
        <v>0.09</v>
      </c>
      <c r="AA24" s="89">
        <v>0.09</v>
      </c>
      <c r="AB24" s="78">
        <f>IF(AA24/Z24&gt;100%,100%,AA24/Z24)</f>
        <v>1</v>
      </c>
      <c r="AC24" s="76" t="s">
        <v>137</v>
      </c>
      <c r="AD24" s="76" t="s">
        <v>138</v>
      </c>
      <c r="AE24" s="80">
        <f>M24</f>
        <v>0.13</v>
      </c>
      <c r="AF24" s="76"/>
      <c r="AG24" s="78">
        <f>IF(AF24/AE24&gt;100%,100%,AF24/AE24)</f>
        <v>0</v>
      </c>
      <c r="AH24" s="76"/>
      <c r="AI24" s="76"/>
      <c r="AJ24" s="80">
        <f>N24</f>
        <v>0.78</v>
      </c>
      <c r="AK24" s="76"/>
      <c r="AL24" s="78">
        <f>IF(AK24/AJ24&gt;100%,100%,AK24/AJ24)</f>
        <v>0</v>
      </c>
      <c r="AM24" s="76"/>
      <c r="AN24" s="76"/>
      <c r="AO24" s="78">
        <f>O24</f>
        <v>1</v>
      </c>
      <c r="AP24" s="78">
        <v>0.09</v>
      </c>
      <c r="AQ24" s="78">
        <f>IF(AP24/AO24&gt;100%,100%,AP24/AO24)</f>
        <v>0.09</v>
      </c>
      <c r="AR24" s="76" t="s">
        <v>137</v>
      </c>
    </row>
    <row r="25" spans="1:44" s="81" customFormat="1" ht="105" x14ac:dyDescent="0.25">
      <c r="A25" s="29">
        <v>7</v>
      </c>
      <c r="B25" s="27" t="s">
        <v>118</v>
      </c>
      <c r="C25" s="29" t="s">
        <v>139</v>
      </c>
      <c r="D25" s="27" t="s">
        <v>140</v>
      </c>
      <c r="E25" s="27" t="s">
        <v>121</v>
      </c>
      <c r="F25" s="27" t="s">
        <v>141</v>
      </c>
      <c r="G25" s="27" t="s">
        <v>142</v>
      </c>
      <c r="H25" s="76"/>
      <c r="I25" s="27" t="s">
        <v>58</v>
      </c>
      <c r="J25" s="30" t="s">
        <v>143</v>
      </c>
      <c r="K25" s="31">
        <v>1</v>
      </c>
      <c r="L25" s="31" t="s">
        <v>64</v>
      </c>
      <c r="M25" s="31" t="s">
        <v>64</v>
      </c>
      <c r="N25" s="31">
        <v>1</v>
      </c>
      <c r="O25" s="31">
        <v>1</v>
      </c>
      <c r="P25" s="27" t="s">
        <v>60</v>
      </c>
      <c r="Q25" s="27" t="s">
        <v>144</v>
      </c>
      <c r="R25" s="27" t="s">
        <v>145</v>
      </c>
      <c r="S25" s="24" t="s">
        <v>126</v>
      </c>
      <c r="T25" s="32" t="s">
        <v>146</v>
      </c>
      <c r="U25" s="78">
        <f>K25</f>
        <v>1</v>
      </c>
      <c r="V25" s="78">
        <v>1</v>
      </c>
      <c r="W25" s="78">
        <f>IF(V25/U25&gt;100%,100%,V25/U25)</f>
        <v>1</v>
      </c>
      <c r="X25" s="82" t="s">
        <v>147</v>
      </c>
      <c r="Y25" s="82" t="s">
        <v>148</v>
      </c>
      <c r="Z25" s="78" t="str">
        <f>L25</f>
        <v>No programada</v>
      </c>
      <c r="AA25" s="86" t="s">
        <v>64</v>
      </c>
      <c r="AB25" s="86" t="s">
        <v>64</v>
      </c>
      <c r="AC25" s="76" t="s">
        <v>149</v>
      </c>
      <c r="AD25" s="86" t="s">
        <v>64</v>
      </c>
      <c r="AE25" s="80" t="str">
        <f>M25</f>
        <v>No programada</v>
      </c>
      <c r="AF25" s="76"/>
      <c r="AG25" s="78" t="e">
        <f>IF(AF25/AE25&gt;100%,100%,AF25/AE25)</f>
        <v>#VALUE!</v>
      </c>
      <c r="AH25" s="76"/>
      <c r="AI25" s="76"/>
      <c r="AJ25" s="80">
        <f>N25</f>
        <v>1</v>
      </c>
      <c r="AK25" s="76"/>
      <c r="AL25" s="78">
        <f>IF(AK25/AJ25&gt;100%,100%,AK25/AJ25)</f>
        <v>0</v>
      </c>
      <c r="AM25" s="76"/>
      <c r="AN25" s="76"/>
      <c r="AO25" s="78">
        <f>O25</f>
        <v>1</v>
      </c>
      <c r="AP25" s="78">
        <v>0.5</v>
      </c>
      <c r="AQ25" s="78">
        <f>IF(AP25/AO25&gt;100%,100%,AP25/AO25)</f>
        <v>0.5</v>
      </c>
      <c r="AR25" s="82" t="s">
        <v>147</v>
      </c>
    </row>
    <row r="26" spans="1:44" s="5" customFormat="1" ht="15.75" x14ac:dyDescent="0.25">
      <c r="A26" s="10"/>
      <c r="B26" s="10"/>
      <c r="C26" s="10"/>
      <c r="D26" s="11" t="s">
        <v>150</v>
      </c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1"/>
      <c r="Q26" s="10"/>
      <c r="R26" s="10"/>
      <c r="S26" s="10"/>
      <c r="T26" s="10"/>
      <c r="U26" s="42"/>
      <c r="V26" s="43"/>
      <c r="W26" s="50">
        <f>AVERAGE(W23:W25)*20%</f>
        <v>0.2</v>
      </c>
      <c r="X26" s="48"/>
      <c r="Y26" s="48"/>
      <c r="Z26" s="42"/>
      <c r="AA26" s="42"/>
      <c r="AB26" s="50">
        <f>AVERAGE(AB23:AB25)*20%</f>
        <v>0.2</v>
      </c>
      <c r="AC26" s="10"/>
      <c r="AD26" s="10"/>
      <c r="AE26" s="12"/>
      <c r="AF26" s="12"/>
      <c r="AG26" s="19" t="e">
        <f>AVERAGE(AG23:AG25)*20%</f>
        <v>#VALUE!</v>
      </c>
      <c r="AH26" s="10"/>
      <c r="AI26" s="10"/>
      <c r="AJ26" s="12"/>
      <c r="AK26" s="12"/>
      <c r="AL26" s="19">
        <f>AVERAGE(AL23:AL25)*20%</f>
        <v>0</v>
      </c>
      <c r="AM26" s="10"/>
      <c r="AN26" s="10"/>
      <c r="AO26" s="42"/>
      <c r="AP26" s="42"/>
      <c r="AQ26" s="50">
        <f>AVERAGE(AQ23:AQ25)*20%</f>
        <v>7.5999999999999998E-2</v>
      </c>
      <c r="AR26" s="48"/>
    </row>
    <row r="27" spans="1:44" s="9" customFormat="1" ht="18.75" x14ac:dyDescent="0.3">
      <c r="A27" s="6"/>
      <c r="B27" s="6"/>
      <c r="C27" s="6"/>
      <c r="D27" s="7" t="s">
        <v>151</v>
      </c>
      <c r="E27" s="6"/>
      <c r="F27" s="6"/>
      <c r="G27" s="6"/>
      <c r="H27" s="6"/>
      <c r="I27" s="6"/>
      <c r="J27" s="6"/>
      <c r="K27" s="8"/>
      <c r="L27" s="8"/>
      <c r="M27" s="8"/>
      <c r="N27" s="8"/>
      <c r="O27" s="8"/>
      <c r="P27" s="6"/>
      <c r="Q27" s="6"/>
      <c r="R27" s="6"/>
      <c r="S27" s="6"/>
      <c r="T27" s="6"/>
      <c r="U27" s="44"/>
      <c r="V27" s="45"/>
      <c r="W27" s="51">
        <f>W22+W26</f>
        <v>1</v>
      </c>
      <c r="X27" s="49"/>
      <c r="Y27" s="49"/>
      <c r="Z27" s="44"/>
      <c r="AA27" s="44"/>
      <c r="AB27" s="51">
        <f>AB22+AB26</f>
        <v>0.98744086021505395</v>
      </c>
      <c r="AC27" s="6"/>
      <c r="AD27" s="6"/>
      <c r="AE27" s="8"/>
      <c r="AF27" s="8"/>
      <c r="AG27" s="20" t="e">
        <f>AG22+AG26</f>
        <v>#DIV/0!</v>
      </c>
      <c r="AH27" s="6"/>
      <c r="AI27" s="6"/>
      <c r="AJ27" s="8"/>
      <c r="AK27" s="8"/>
      <c r="AL27" s="20">
        <f>AL22+AL26</f>
        <v>0</v>
      </c>
      <c r="AM27" s="6"/>
      <c r="AN27" s="6"/>
      <c r="AO27" s="44"/>
      <c r="AP27" s="44"/>
      <c r="AQ27" s="51">
        <f>AQ22+AQ26</f>
        <v>0.36410035842293909</v>
      </c>
      <c r="AR27" s="49"/>
    </row>
  </sheetData>
  <mergeCells count="25">
    <mergeCell ref="AO12:AR12"/>
    <mergeCell ref="AO13:AR13"/>
    <mergeCell ref="U12:Y12"/>
    <mergeCell ref="E4:J4"/>
    <mergeCell ref="G5:J5"/>
    <mergeCell ref="G6:J6"/>
    <mergeCell ref="G7:J7"/>
    <mergeCell ref="G8:J8"/>
    <mergeCell ref="U13:Y13"/>
    <mergeCell ref="Z13:AD13"/>
    <mergeCell ref="AE13:AI13"/>
    <mergeCell ref="AJ13:AN13"/>
    <mergeCell ref="AJ12:AN12"/>
    <mergeCell ref="AE12:AI12"/>
    <mergeCell ref="Z12:AD12"/>
    <mergeCell ref="Q12:T13"/>
    <mergeCell ref="C12:E13"/>
    <mergeCell ref="A12:B13"/>
    <mergeCell ref="A1:J1"/>
    <mergeCell ref="K1:O1"/>
    <mergeCell ref="F12:P13"/>
    <mergeCell ref="A2:J2"/>
    <mergeCell ref="G9:J9"/>
    <mergeCell ref="A4:C7"/>
    <mergeCell ref="D4:D7"/>
  </mergeCells>
  <hyperlinks>
    <hyperlink ref="Y19" r:id="rId1" display="https://gobiernobogota-my.sharepoint.com/:b:/g/personal/jose_carrillo_gobiernobogota_gov_co/EQaULgXoCBVImYb3JJP996UBpDBKjjDG3fg7YnL3D3JuaQ?e=giFHnn_x000a__x000a_https://gobiernobogota-my.sharepoint.com/:f:/g/personal/jose_carrillo_gobiernobogota_gov_co/EsJMi8Fqnb5Iku" xr:uid="{5E8CD69A-2EFF-4A5A-B942-3690109D4B0E}"/>
  </hyperlinks>
  <pageMargins left="0.7" right="0.7" top="0.75" bottom="0.75" header="0.3" footer="0.3"/>
  <pageSetup paperSize="9" scale="43" orientation="portrait" r:id="rId2"/>
  <colBreaks count="1" manualBreakCount="1">
    <brk id="11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B23:C25 B15:B21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E23:E25 E15:E21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I23:I25 I15:I21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P23:P25 P15:P21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16" t="s">
        <v>27</v>
      </c>
      <c r="B1" s="15" t="s">
        <v>152</v>
      </c>
      <c r="C1" s="15" t="s">
        <v>31</v>
      </c>
      <c r="D1" s="3" t="s">
        <v>35</v>
      </c>
      <c r="E1" s="13" t="s">
        <v>42</v>
      </c>
    </row>
    <row r="2" spans="1:5" x14ac:dyDescent="0.25">
      <c r="A2" s="17">
        <v>1</v>
      </c>
      <c r="B2" s="17" t="s">
        <v>153</v>
      </c>
      <c r="C2" s="17" t="s">
        <v>154</v>
      </c>
      <c r="D2" s="17" t="s">
        <v>58</v>
      </c>
      <c r="E2" s="17" t="s">
        <v>60</v>
      </c>
    </row>
    <row r="3" spans="1:5" x14ac:dyDescent="0.25">
      <c r="A3" s="17">
        <v>2</v>
      </c>
      <c r="B3" s="17" t="s">
        <v>155</v>
      </c>
      <c r="C3" s="17" t="s">
        <v>156</v>
      </c>
      <c r="D3" s="17" t="s">
        <v>157</v>
      </c>
      <c r="E3" s="17" t="s">
        <v>158</v>
      </c>
    </row>
    <row r="4" spans="1:5" x14ac:dyDescent="0.25">
      <c r="A4" s="17">
        <v>3</v>
      </c>
      <c r="B4" s="17" t="s">
        <v>53</v>
      </c>
      <c r="C4" s="17" t="s">
        <v>55</v>
      </c>
      <c r="D4" s="17" t="s">
        <v>159</v>
      </c>
      <c r="E4" s="17" t="s">
        <v>160</v>
      </c>
    </row>
    <row r="5" spans="1:5" x14ac:dyDescent="0.25">
      <c r="A5" s="17">
        <v>4</v>
      </c>
      <c r="B5" s="17" t="s">
        <v>161</v>
      </c>
      <c r="C5" s="17" t="s">
        <v>121</v>
      </c>
      <c r="D5" s="17" t="s">
        <v>97</v>
      </c>
      <c r="E5" s="17"/>
    </row>
    <row r="6" spans="1:5" x14ac:dyDescent="0.25">
      <c r="A6" s="17">
        <v>5</v>
      </c>
      <c r="B6" s="17" t="s">
        <v>162</v>
      </c>
      <c r="C6" s="17"/>
      <c r="D6" s="17"/>
      <c r="E6" s="17"/>
    </row>
    <row r="7" spans="1:5" x14ac:dyDescent="0.25">
      <c r="A7" s="17">
        <v>6</v>
      </c>
      <c r="B7" s="17" t="s">
        <v>163</v>
      </c>
      <c r="C7" s="17"/>
      <c r="D7" s="17"/>
      <c r="E7" s="17"/>
    </row>
    <row r="8" spans="1:5" x14ac:dyDescent="0.25">
      <c r="A8" s="17">
        <v>7</v>
      </c>
      <c r="B8" s="17" t="s">
        <v>118</v>
      </c>
      <c r="C8" s="17"/>
      <c r="D8" s="17"/>
      <c r="E8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2022-08-01T20:41:25Z</dcterms:modified>
  <cp:category/>
  <cp:contentStatus/>
</cp:coreProperties>
</file>