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autoCompressPictures="0"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OTROS DOCUMENTOS/II TRIMESTRE/"/>
    </mc:Choice>
  </mc:AlternateContent>
  <xr:revisionPtr revIDLastSave="186" documentId="8_{9567EDBA-5E15-4A01-8BE4-97A33E1A3D61}" xr6:coauthVersionLast="47" xr6:coauthVersionMax="47" xr10:uidLastSave="{83AB7DE2-8952-4965-8EFE-72E435410DDC}"/>
  <bookViews>
    <workbookView showHorizontalScroll="0" showVerticalScroll="0" showSheetTabs="0"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_xlnm._FilterDatabase" localSheetId="0" hidden="1">'PLAN DE GESTION'!$A$15:$AR$35</definedName>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32" i="1" l="1"/>
  <c r="AP20" i="1" l="1"/>
  <c r="AA22" i="1"/>
  <c r="V22" i="1"/>
  <c r="AJ33" i="1"/>
  <c r="AL33" i="1" s="1"/>
  <c r="AE33" i="1"/>
  <c r="AG33" i="1" s="1"/>
  <c r="Z33" i="1"/>
  <c r="U33" i="1"/>
  <c r="W33" i="1" s="1"/>
  <c r="AO33" i="1"/>
  <c r="AQ33" i="1" s="1"/>
  <c r="AJ32" i="1"/>
  <c r="AL32" i="1" s="1"/>
  <c r="AE32" i="1"/>
  <c r="AG32" i="1" s="1"/>
  <c r="Z32" i="1"/>
  <c r="AB32" i="1" s="1"/>
  <c r="W32" i="1"/>
  <c r="O32" i="1"/>
  <c r="AO32" i="1" s="1"/>
  <c r="AQ32" i="1" s="1"/>
  <c r="AJ31" i="1"/>
  <c r="AL31" i="1" s="1"/>
  <c r="AE31" i="1"/>
  <c r="AG31" i="1" s="1"/>
  <c r="AG34" i="1" s="1"/>
  <c r="Z31" i="1"/>
  <c r="AB31" i="1" s="1"/>
  <c r="U31" i="1"/>
  <c r="O31" i="1"/>
  <c r="AO31" i="1" s="1"/>
  <c r="AQ31" i="1" s="1"/>
  <c r="AO22" i="1"/>
  <c r="AQ22" i="1"/>
  <c r="AJ22" i="1"/>
  <c r="AL22" i="1" s="1"/>
  <c r="AE22" i="1"/>
  <c r="AG22" i="1" s="1"/>
  <c r="Z22" i="1"/>
  <c r="U22" i="1"/>
  <c r="W22" i="1" s="1"/>
  <c r="AO17" i="1"/>
  <c r="AQ17" i="1" s="1"/>
  <c r="AO18" i="1"/>
  <c r="AQ18" i="1" s="1"/>
  <c r="AO19" i="1"/>
  <c r="AQ19" i="1" s="1"/>
  <c r="AO20" i="1"/>
  <c r="AO21" i="1"/>
  <c r="AO23" i="1"/>
  <c r="AQ23" i="1" s="1"/>
  <c r="O25" i="1"/>
  <c r="AO25" i="1" s="1"/>
  <c r="AQ25" i="1" s="1"/>
  <c r="AO26" i="1"/>
  <c r="AQ26" i="1" s="1"/>
  <c r="O27" i="1"/>
  <c r="AO27" i="1" s="1"/>
  <c r="AQ27" i="1" s="1"/>
  <c r="O28" i="1"/>
  <c r="AO28" i="1" s="1"/>
  <c r="AQ28" i="1" s="1"/>
  <c r="AO29" i="1"/>
  <c r="AQ29" i="1" s="1"/>
  <c r="AJ17" i="1"/>
  <c r="AL17" i="1" s="1"/>
  <c r="AJ18" i="1"/>
  <c r="AL18" i="1" s="1"/>
  <c r="AJ19" i="1"/>
  <c r="AL19" i="1" s="1"/>
  <c r="AJ20" i="1"/>
  <c r="AJ21" i="1"/>
  <c r="AL21" i="1" s="1"/>
  <c r="AJ23" i="1"/>
  <c r="AL23" i="1" s="1"/>
  <c r="AJ24" i="1"/>
  <c r="AL24" i="1" s="1"/>
  <c r="AJ25" i="1"/>
  <c r="AL25" i="1" s="1"/>
  <c r="AJ26" i="1"/>
  <c r="AL26" i="1" s="1"/>
  <c r="AJ27" i="1"/>
  <c r="AL27" i="1" s="1"/>
  <c r="AJ28" i="1"/>
  <c r="AL28" i="1" s="1"/>
  <c r="AJ29" i="1"/>
  <c r="AL29" i="1" s="1"/>
  <c r="AE17" i="1"/>
  <c r="AG17" i="1" s="1"/>
  <c r="AE18" i="1"/>
  <c r="AG18" i="1" s="1"/>
  <c r="AE19" i="1"/>
  <c r="AG19" i="1" s="1"/>
  <c r="AE20" i="1"/>
  <c r="AG20" i="1"/>
  <c r="AE21" i="1"/>
  <c r="AG21" i="1"/>
  <c r="AE23" i="1"/>
  <c r="AG23" i="1" s="1"/>
  <c r="AE24" i="1"/>
  <c r="AG24" i="1" s="1"/>
  <c r="AE25" i="1"/>
  <c r="AG25" i="1" s="1"/>
  <c r="AE26" i="1"/>
  <c r="AG26" i="1" s="1"/>
  <c r="AE27" i="1"/>
  <c r="AG27" i="1" s="1"/>
  <c r="AE28" i="1"/>
  <c r="AG28" i="1" s="1"/>
  <c r="AE29" i="1"/>
  <c r="AG29" i="1" s="1"/>
  <c r="Z17" i="1"/>
  <c r="AB17" i="1" s="1"/>
  <c r="Z18" i="1"/>
  <c r="AB18" i="1" s="1"/>
  <c r="Z19" i="1"/>
  <c r="AB19" i="1" s="1"/>
  <c r="Z20" i="1"/>
  <c r="Z21" i="1"/>
  <c r="AB21" i="1" s="1"/>
  <c r="Z23" i="1"/>
  <c r="AB23" i="1" s="1"/>
  <c r="Z24" i="1"/>
  <c r="Z25" i="1"/>
  <c r="AB25" i="1" s="1"/>
  <c r="Z26" i="1"/>
  <c r="AB26" i="1" s="1"/>
  <c r="Z27" i="1"/>
  <c r="Z28" i="1"/>
  <c r="Z29" i="1"/>
  <c r="U17" i="1"/>
  <c r="W17" i="1" s="1"/>
  <c r="U18" i="1"/>
  <c r="U19" i="1"/>
  <c r="W19" i="1" s="1"/>
  <c r="U20" i="1"/>
  <c r="W20" i="1" s="1"/>
  <c r="U21" i="1"/>
  <c r="W21" i="1" s="1"/>
  <c r="U23" i="1"/>
  <c r="W23" i="1" s="1"/>
  <c r="U24" i="1"/>
  <c r="U16" i="1"/>
  <c r="W16" i="1" s="1"/>
  <c r="E40" i="1"/>
  <c r="AL20" i="1"/>
  <c r="AJ16" i="1"/>
  <c r="AL16" i="1" s="1"/>
  <c r="AE16" i="1"/>
  <c r="AG16" i="1" s="1"/>
  <c r="U28" i="1"/>
  <c r="Z16" i="1"/>
  <c r="AB16" i="1"/>
  <c r="U29" i="1"/>
  <c r="U27" i="1"/>
  <c r="U26" i="1"/>
  <c r="U25" i="1"/>
  <c r="W25" i="1" s="1"/>
  <c r="AO16" i="1"/>
  <c r="AQ16" i="1" s="1"/>
  <c r="AB22" i="1" l="1"/>
  <c r="AB30" i="1" s="1"/>
  <c r="AO24" i="1"/>
  <c r="AQ24" i="1" s="1"/>
  <c r="AQ30" i="1" s="1"/>
  <c r="AQ20" i="1"/>
  <c r="W34" i="1"/>
  <c r="AG30" i="1"/>
  <c r="AG35" i="1" s="1"/>
  <c r="AQ34" i="1"/>
  <c r="AL30" i="1"/>
  <c r="AL34" i="1"/>
  <c r="W30" i="1"/>
  <c r="AB34" i="1"/>
  <c r="W35" i="1" l="1"/>
  <c r="AB35" i="1"/>
  <c r="AL35" i="1"/>
  <c r="AQ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5"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<sst xmlns="http://schemas.openxmlformats.org/spreadsheetml/2006/main" count="439" uniqueCount="252">
  <si>
    <r>
      <rPr>
        <b/>
        <sz val="14"/>
        <color indexed="8"/>
        <rFont val="Calibri Light"/>
        <family val="2"/>
      </rPr>
      <t>FORMULACIÓN Y SEGUIMIENTO PLANES DE GESTIÓN NIVEL CENTRAL</t>
    </r>
    <r>
      <rPr>
        <b/>
        <sz val="11"/>
        <color indexed="8"/>
        <rFont val="Calibri Light"/>
        <family val="2"/>
      </rPr>
      <t xml:space="preserve">
PROCESO GESTIÓN CORPORATIVA INSTITUCIONAL</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</si>
  <si>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rgb="FF000000"/>
        <rFont val="Calibri Light"/>
        <family val="2"/>
      </rPr>
      <t>31 de enero de 2022</t>
    </r>
    <r>
      <rPr>
        <sz val="11"/>
        <color indexed="8"/>
        <rFont val="Calibri Light"/>
        <family val="2"/>
      </rPr>
      <t xml:space="preserve">
</t>
    </r>
    <r>
      <rPr>
        <b/>
        <sz val="11"/>
        <color indexed="8"/>
        <rFont val="Calibri Light"/>
        <family val="2"/>
      </rPr>
      <t xml:space="preserve">Caso HOLA: </t>
    </r>
    <r>
      <rPr>
        <sz val="11"/>
        <color rgb="FF000000"/>
        <rFont val="Calibri Light"/>
        <family val="2"/>
      </rPr>
      <t>222703</t>
    </r>
  </si>
  <si>
    <t>VIGENCIA DE LA PLANEACIÓN 2022</t>
  </si>
  <si>
    <t>DEPENDENCIAS ASOCIADAS</t>
  </si>
  <si>
    <t>Subsecretaría de Gestión Institucional
Dirección Financiera
Dirección de Contratación
Dirección Administrativa</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</si>
  <si>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</si>
  <si>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</si>
  <si>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</si>
  <si>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</si>
  <si>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</si>
  <si>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223294</t>
    </r>
  </si>
  <si>
    <t>31 de marzo de 2022</t>
  </si>
  <si>
    <t xml:space="preserve">Se modifica la programación trimestral de la meta transversal No. 2 "Actualizar el 100% los documentos del proceso conforme al plan de trabajo definido", según cronograma remitido por el área responsable, a través de Caso Hola No. 238852. Se anticipa la programación de la meta transversal No. 3 de capacitación en el sistema de gestión, pasando del II trimestre al I trimestre. Acorde al Caso Hola No. se ajusta la redacción de la meta 14, quedando de la siguiente manera "Instalar un (1) reductor de caudal en las llaves de las piletas de los cuartos de aseo de la casa ubicada en la calle 46 con carrera 14 donde actualmente funciona la (DGAEP)". Se corrige la numeración de las metas. </t>
  </si>
  <si>
    <t>29 de abril de 2022</t>
  </si>
  <si>
    <t>Para el primer trimestre de la vigencia 2022, el proceso alcanzó un nivel de desempeño del 93,89% de acuerdo con lo programado, y del 27,89% acumulado para la vigencia.</t>
  </si>
  <si>
    <t>14 de junio de 2022</t>
  </si>
  <si>
    <t xml:space="preserve">Se modifica la programación trimestral de la meta transversal No. 2 "Actualizar el 100% los documentos del proceso conforme al plan de trabajo definido", según cronograma remitido por el área responsable. </t>
  </si>
  <si>
    <t>27 de julio de 2022</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</si>
  <si>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</si>
  <si>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</si>
  <si>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</si>
  <si>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</si>
  <si>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</si>
  <si>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</si>
  <si>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</si>
  <si>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</si>
  <si>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</si>
  <si>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</si>
  <si>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</si>
  <si>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</si>
  <si>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</si>
  <si>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</si>
  <si>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</si>
  <si>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</si>
  <si>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</si>
  <si>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</si>
  <si>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</si>
  <si>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</si>
  <si>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</si>
  <si>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</si>
  <si>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</si>
  <si>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</si>
  <si>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</si>
  <si>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</si>
  <si>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</si>
  <si>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</si>
  <si>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</si>
  <si>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</si>
  <si>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</si>
  <si>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</si>
  <si>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</si>
  <si>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</si>
  <si>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</si>
  <si>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</si>
  <si>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</si>
  <si>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</si>
  <si>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Liquidar o liberar el 90% de los contratos  identificados en la línea base de contratos.</t>
  </si>
  <si>
    <t>Gestión</t>
  </si>
  <si>
    <t>Liquidación de contratos de Obligaciones por Pagar o Liberación.</t>
  </si>
  <si>
    <t>Total de contratos liquidados o liberados/Total de contratos de la linea base.</t>
  </si>
  <si>
    <t>Pendiente, se incluye en el primer trimestre.</t>
  </si>
  <si>
    <t>Creciente</t>
  </si>
  <si>
    <t>Porcentaje de contratos liquidados</t>
  </si>
  <si>
    <t>Eficacia</t>
  </si>
  <si>
    <t>Informe de avance en liquidación o liberación de contratos</t>
  </si>
  <si>
    <t>Archivo Dirección de Contratación
Expedientes de contratos liquidados o liberados</t>
  </si>
  <si>
    <t>Dirección de Contratación</t>
  </si>
  <si>
    <t>Actas de liquidación o formatos de liberación de los contratos y bases de datos</t>
  </si>
  <si>
    <t>Se remitió a la ordenadora del gasto al 31 de marzo del 2022, 263 actas de liquidación y liberación de saldos, lo que corresponde a un porcentaje de cumplimiento del 48,97%.</t>
  </si>
  <si>
    <t>Actas de liquidación y liberación de saldos</t>
  </si>
  <si>
    <t xml:space="preserve">A corte 30 de junio de 2022, se ha liquidado o liberado 454 contratos, lo cual corresponde al 89,19% .  </t>
  </si>
  <si>
    <t xml:space="preserve">Actas de liquidación y liberación firmadas y publicadas en SECOPII. </t>
  </si>
  <si>
    <t>Realizar alertas tempranas sobre el estado de las necesidades incorporadas en PAA de la vigencia 2022.</t>
  </si>
  <si>
    <t>Necesidades incorporadas en el PAA.</t>
  </si>
  <si>
    <t>(Número de necesidades incorporadas en el PAA/Número de necesidades contratadas por la SDG)*100</t>
  </si>
  <si>
    <t>Pendiente, se incluye en el primer mes de la vigencia 2022.</t>
  </si>
  <si>
    <t>Porcentaje de avance en la contratación de las necesidades incorporadas en el PAA.</t>
  </si>
  <si>
    <t>Informe de Contratación</t>
  </si>
  <si>
    <t>PAA SDG</t>
  </si>
  <si>
    <t>Alertas generadas durante el periodo</t>
  </si>
  <si>
    <t>Se emitieron durante el trimestre los memorandos (2) de alerta necesarios para cada dependendencia, adicional se realizaron mesas de trabajo para actualizar datos o modificaciones para los procesos ya programados.</t>
  </si>
  <si>
    <t>Memorandos emitidos</t>
  </si>
  <si>
    <t>Se emitieron durante el trimestre los memorandos (10 en abril, 9 en mayo y 9 en junio) de alerta necesarios para cada dependendencia, adicional se realizaron mesas de trabajo para actualizar datos o modificaciones para los procesos ya programados.</t>
  </si>
  <si>
    <t>Enviar bimestralmente alertas a la supervisión sobre el estado de vencimiento de los contratos suscritos en la vigencia 2022.</t>
  </si>
  <si>
    <t>Alertas a la supervisión</t>
  </si>
  <si>
    <t>(Número de alertas realizadas durante la vigencia/número de alertas programadas en la vigencia)*100</t>
  </si>
  <si>
    <t>Seguimiento Plan Anual de Adquisiciones 2022</t>
  </si>
  <si>
    <t>SIPSE</t>
  </si>
  <si>
    <t xml:space="preserve">A la fecha se enviaron alertas de 16  contratos cuya fecha de finalización era marzo y abril de 2022. 
</t>
  </si>
  <si>
    <t>Alertas generadas</t>
  </si>
  <si>
    <t xml:space="preserve">Durante el trimestre se emitieron 31 memorandos de alertas de vencimientos de 318 contratos. </t>
  </si>
  <si>
    <t>Memorandos de alertas</t>
  </si>
  <si>
    <t>A la fecha se han enviado 47 alertas  contratos</t>
  </si>
  <si>
    <t>Girar el 100% de las reservas presupuestales definitivas de la Secretaría Distrital de Gobierno.</t>
  </si>
  <si>
    <t>Porcentaje de Giros de Reservas Presupuestales</t>
  </si>
  <si>
    <t>Total de Giros de Reservas Presupuestales</t>
  </si>
  <si>
    <r>
      <t>9</t>
    </r>
    <r>
      <rPr>
        <sz val="11"/>
        <rFont val="Calibri Light"/>
        <family val="2"/>
      </rPr>
      <t>4,20%
(Información con corte al 31 de octubre (3er trimestre) de 2021)</t>
    </r>
  </si>
  <si>
    <t>Porcentaje de Giros de Reservas</t>
  </si>
  <si>
    <t>Informe de Ejecución de Reservas Presupuestales</t>
  </si>
  <si>
    <t>Aplicativo SDH
SAP-BOGDATA, página web</t>
  </si>
  <si>
    <t>Dirección Financiera</t>
  </si>
  <si>
    <t>Pagina web SDG: Informe de ejecución de reservas presupuestales</t>
  </si>
  <si>
    <t>La Direccion Financiera tramitó el total de las cuentas que fueron allegadas por los gestores y gerentes de proyectos, el cumplimiento de la meta depende de que las áreas generadoras de información ejecuten y cumplan con el debido proceso para allegar las cuentas correspondientes.</t>
  </si>
  <si>
    <t xml:space="preserve">Se adjunta  Informe de Ejecución de Reservas Presupuestales
</t>
  </si>
  <si>
    <t>La Direccion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junio de $14.924.096.159 de reserva definitiva se giraron $6.230.237.042</t>
  </si>
  <si>
    <t>Mantener  la generación de órdenes de pago a las cuentas de prestación de servicios personales en (4) días hábiles contados a partir del día siguiente de la radicación, previo cumplimiento de los requisitos.</t>
  </si>
  <si>
    <t>Pago de cuentas</t>
  </si>
  <si>
    <t>Número de días para generar orden de pago (promedio)</t>
  </si>
  <si>
    <t>4,13
(Información con corte al 30 de septiembre (3er trimestre) de 2021)</t>
  </si>
  <si>
    <t>Constante</t>
  </si>
  <si>
    <t>Días para pago de cuentas</t>
  </si>
  <si>
    <t>Eficiencia</t>
  </si>
  <si>
    <t>Base de datos de registro de cuentas</t>
  </si>
  <si>
    <t>Archivo Dirección Financiera
Opget / BogDATA</t>
  </si>
  <si>
    <t>No se cumplió con los tiempos, por los reprocesos generados a consecuencia que durante los meses de febrero y marzo se recibieron primeros pagos y varios trámites con errores en los documentos, lo cual hizo que hicieran devoluciones y  demora en los tiempos.</t>
  </si>
  <si>
    <t xml:space="preserve">Se adjunta  Informe de pagos de cuentas de prestacion de servicios durante el Primer semestre del 2022; y el formato de indicadores de gestión de pagos CPS
</t>
  </si>
  <si>
    <t>Se cumplió con los tiempos establecidos para el trámite de las órdenes de pago durante el trimestre.</t>
  </si>
  <si>
    <t xml:space="preserve">Se adjunta formato de indicadores de gestión de pagos CPS
</t>
  </si>
  <si>
    <t xml:space="preserve">En el segundo trimestre se mejoró el tiempo de atención de las órdenes de pago, llegando a 3,4 días de los 4 establecidos para este trámite. </t>
  </si>
  <si>
    <t>Presentar los estados financieros emitidos durante el año, en máximo cinco (5) días previos a la fecha límite de presentación en cada mes, es decir, máximo el día 25 de cada mes.</t>
  </si>
  <si>
    <t xml:space="preserve">Presentación de Estados Financieros </t>
  </si>
  <si>
    <t>Número de días promedio para la presentación de los Estados Financieros</t>
  </si>
  <si>
    <t>19,83 días (Promedio de presentación de Estados Financieros en la vigencia 2021, con corte a 30 de septiembre)</t>
  </si>
  <si>
    <t>Días para presentación de estados financieros</t>
  </si>
  <si>
    <t>Estados financieros (fecha de presentación)
Certificación</t>
  </si>
  <si>
    <t>Archivo Dirección Financiera
Página Web, sección Transparencia - presupuesto - Estados Financieros</t>
  </si>
  <si>
    <t xml:space="preserve">Se cumplio con los tiempos y se encuentran publicados los Estados Financieros en la Pagina de Gobierno </t>
  </si>
  <si>
    <t>Estados financieros
https://www.gobiernobogota.gov.co/transparencia/presupuesto/estados-financieros</t>
  </si>
  <si>
    <t>Determinar la proporción una (1) vez al mes, de la expedición de RPs con respecto a la expedición de CDPs por parte de la Dirección Financiera, a solicitud de la Dirección de Contratación.</t>
  </si>
  <si>
    <t>Rutinaria</t>
  </si>
  <si>
    <t>Porcentaje de RP´s sobre CDP´s expedidos mensualmente</t>
  </si>
  <si>
    <t>(Número de RP´s / numero de CDP´s expedidos)* 100</t>
  </si>
  <si>
    <t>Porcentaje de proporción según Informe expedición RP y CDP</t>
  </si>
  <si>
    <t>Porcentaje de RPs sobre CDPs creados. Informe de Presupuesto.</t>
  </si>
  <si>
    <t>Archivo Dirección Financiera
Opget / BogDATA / SIPSE</t>
  </si>
  <si>
    <t>Dirección Financiera y Dirección de Contratación</t>
  </si>
  <si>
    <t>Matriz de seguimiento</t>
  </si>
  <si>
    <t>Se presentan  más registros presupuestales que cdps se explica porque: 1.  Para pagar servicios públicos solo se expide un CDP por cada uno de los conceptos de servicios públicos; en cambio, se tiene que expedir un registro presupuestal por cada factura que se tenga que pagar y 2. cuando se estaba realizando los procesos de contratación de prestación de servicios se puede solicitar un solo cdp, cuando los objetos contractuales son iguales para varias personas, pero el registro presupuestal si tiene que ser individual por cada contratista.</t>
  </si>
  <si>
    <t xml:space="preserve">Se anexa reporte de todos los registros expedidos durante el trimestre, es decir 1085 registros expedidos en este periodo. </t>
  </si>
  <si>
    <t>Con corte a 30 de junio se expidieron 114 CDP y 299 CRP.
Se presentan  más registros presupuestales que cdps se explica porque: 1.  Para pagar servicios públicos solo se expide un CDP por cada uno de los conceptos de servicios públicos; en cambio, se tiene que expedir un registro presupuestal por cada factura que se tenga que pagar y 2. En los procesos de contratación de prestación de servicios se puede solicitar un solo cdp cuando los objetos contractuales son iguales para varias personas, pero el registro presupuestal si tiene que ser individual por cada contratista.</t>
  </si>
  <si>
    <t>Se anexan reportes de CDP y CRP expedidos a corte de 30 de junio</t>
  </si>
  <si>
    <t>Analizar una (1) vez al mes la demanda en la expedición de CDP y RP que emite la Dirección Financiera para identificar los meses de mayor demanda.</t>
  </si>
  <si>
    <t>Cantidad de CDP´s y RP´s expedidos mensualmente</t>
  </si>
  <si>
    <t>100% 
(Promedio de los 3 trimestres tenidos en cuenta en la vigencia 2021)</t>
  </si>
  <si>
    <t>Informe expedición RP y CDP</t>
  </si>
  <si>
    <t>CDPs y RPs creados y/i anulados. Informe de Presupuesto.</t>
  </si>
  <si>
    <t>Dirección Financiera y Subsecretaría de Gestión Institucional</t>
  </si>
  <si>
    <t>Teniendo en cuenta que este año hubo ley de garantías, el mes de mayor demanda de CDPS fue enero que se expidieron 939 de los 999 que se han expedidos durante el trimestre.  anexo reporte migrado de bogdata con todos los cds expedidos.</t>
  </si>
  <si>
    <t>Se adjunta Reporte de CDP expedidos durante el primer trimestre del año 2022</t>
  </si>
  <si>
    <t>En el segundo trimestre el mes con mayor demanda de CDPS expedidos fue el mes de junio, teniendo en cuenta la finalización de ley de garantías.</t>
  </si>
  <si>
    <t>Se anexan reportes de CDP expedidos a corte de 30 de junio</t>
  </si>
  <si>
    <t>Realizar un piloto de medición del Indice de Transparencia de Bogotá 2020-2021.</t>
  </si>
  <si>
    <t>Indice de transparencia SDG</t>
  </si>
  <si>
    <t>Piloto de Indice de Transparencia  realizado</t>
  </si>
  <si>
    <t xml:space="preserve">Pilotaje realizado </t>
  </si>
  <si>
    <t>No programada</t>
  </si>
  <si>
    <t>Indice de transparencia de la SDG</t>
  </si>
  <si>
    <t>Reporte indice de Transparencia</t>
  </si>
  <si>
    <t>Subsecretaría de Gestión Institucional</t>
  </si>
  <si>
    <t>Reporte de medición de transparencia de la SDG</t>
  </si>
  <si>
    <t>No programada para el I trimestre de 2022</t>
  </si>
  <si>
    <t xml:space="preserve">En el marco del proceso de implementación del primer piloto de medición del Índice de Transparencia Local se revisó el cronograma de implementación del Índice en el nivel central, el cual estaba en línea con los ajustes a la batería de indicadores de transparencia en la gestión local, la cual ya no contará con la metodología del Indice de Transparencia de Bogotá propio de la Corporación Transparencia por Colombia, que no tomó en cuenta la medición de este índice en las Alcaldías Locales. En ese sentido, se tomó la decisión de adelantar desde cero la creación de una Batería de indicadores con metodología propia de la Secretaría Distrital de  Gobierno, para la medición de la gestión transparente de las alcaldías realizando mesas de trabajo con la Dirección de Contratación y la Dirección de la Gestión para el Desarrollo Local de la Subsecretaría de Gestión Local. </t>
  </si>
  <si>
    <t>Plan de acción 2022 Índice de transparencia de Bogotá</t>
  </si>
  <si>
    <t>Se ha avanzado en la construcción de un plan de implementación que servirá de insumo para la construcción e implementación del  Índice de Transparencia</t>
  </si>
  <si>
    <t>Reportar cuatro (4) seguimientos a la implementación de la PPDTINTC</t>
  </si>
  <si>
    <t>Implementación del PPDTINTC</t>
  </si>
  <si>
    <t xml:space="preserve">Número de seguimientos al plan de acción de ITB realizados/Número total de acciones programadas en el plan de acción de ITB </t>
  </si>
  <si>
    <t>Suma</t>
  </si>
  <si>
    <t>Seguimiento al PPDTINTC</t>
  </si>
  <si>
    <t>seguimiento al PPDTINTC</t>
  </si>
  <si>
    <t>Página web SDG: publicación de los reportes</t>
  </si>
  <si>
    <t>Seguimiento al Reporte de las dependencias</t>
  </si>
  <si>
    <t xml:space="preserve">La implementación de la Política Pública Distrital de Transparencia, Integridad y no Tolerancia con la Corrupción logra articular a las dependencias encargadas de procesos específicos 
1.	Campañas pedagógicas sobre Gobierno Abierto en las 20 localidades del Distrito Capital
Para el cumplimiento de esta actividad se tiene como finalidad el desarrollo de la II Semana del Gobierno Abierto, que se llevará a cabo en septiembre, se realizaron reuniones con el equipo de trabajo de la Subsecretaría de Fortalecimiento Institucional de la Secretaría General, con el fin de articular los productos de la Política Pública de Transparencia con los convenios internacionales vigentes en esa subsecretaría.
"Se tiene planteado mostrar los avances de las iniciativas de Exploradatos y Senda de Integridad en las actividades tendientes a programar en la II Semana del Gobierno Abierto, para lo anterior se está trabajando en un plan de trabajo de la mano de Secretaría General, la Dirección para la Gestión del Desarrollo Local y la Subsecretaría de Gestión Institucional. sin embargo, se está a la espera de la aprobación del plan de trabajo de la Secretaría General.”
2.	Estrategia de control social sobre la gestión de las Alcaldías Locales en las cuales se vinculen Instituciones de Educación Superior
Con el propósito de avanzar con el resultado del producto, teniendo en cuenta la disposición de las 10 alcaldías que enviaron su plan de trabajo en la vigencia 2021, se realiza mesa de trabajo para determinar el funcionamiento logístico de la vinculación de los estudiantes para iniciar así con la distribución de estudiantes en las alcaldías que cuentan con un plan de trabajo establecido.
Una vez se establezca el proceso de vinculación por parte de la Dirección de Talento Humano, se procederá a solicitar a las universidades con las cuales se mantienen los convenios.  Teniendo en cuenta los 10 planes de trabajo de las siguientes Alcaldías Locales: Ciudad Bolívar, Engativá, Mártires, Rafael Uribe Uribe, San Cristóbal, Suba, Usaquén, Kennedy y Teusaquillo.
3.	Presupuestos participativos. Se solicitó al Equipo de participación la presentación de plan de acción y reporte de avance (Memorando 20224000096493). Dado que la iniciativa fue impulsada en 2020, el Comité Técnico de Coordinación diseñó ruta metodológica de evaluación del ejercicio y la aplicó a través de encuestas y mesas de trabajo con Alcaldías.
Teniendo en cuenta el principio de mejora continua, durante el primer semestre de 2022 se adelantará la evaluación del proceso 2021, lo cual permita realizar ajustes metodológicos al ejercicio de presupuestos participativos 2022, que se desarrollará durante el segundo semestre del año.
Se trabajó en la planeación de las actividades de la vigencia 2022, proyectándose las siguientes en el primer semestre del año: Construcción de instrumentos de evaluación, Aplicación de instrumentos de evaluación, Elaboración circular inicial, Mesas de trabajo para retroalimentación del documento, Ajuste y circular definitiva.
4.	Auditorías aleatorias IVC. Se solicitó a la OCI la inclusión de las auditorías en el PAA (Memorando 20224000094683). La OCI informó que las Auditorías se desarrollarán a partir de abril hasta diciembre de 2022.
En cumplimiento al Plan Anual de Auditorías, la Oficina de Control Interno el día 11 de marzo de 2022 realizó planeación de auditoría especial de seguimiento de actuaciones administrativas – ley 1437 CPCA- y el día 23 de marzo de 2022 realizó la lectura al acta de apertura en la alcaldía local de La candelaria.
El desarrollo de las Auditorías de seguimiento de actuaciones administrativas – ley 1437 CPCA, le permitirá a las 20 Alcaldías Locales subsanar las causas de las no conformidades y atender las oportunidades de mejora de acuerdo con los tiempos y lineamientos establecidos.
5.	Canal Único de Denuncias sobre hechos de corrupción en Alcaldías Locales implementada
Se realizó la revisión del protocolo y el guion la línea telefónica de denuncias con la OAD, encargada de su implementación dejando como resultado la estructura de una matriz de seguimiento a las denuncias recibidas. Se realizó una campaña de medios para la difusión de los diferentes canales de denuncias disponibles. 
Se realizó un primer acercamiento general de la pedagogía en el uso de los canales de denuncia desde los medios masivos externos de la Secretaría Distrital de Gobierno, a fin de impactar además de los funcionarios y colaboradores, a la ciudadanía dada la naturaleza del producto. Durante el segundo trimestre se adelantará el plan de trabajo de la difusión desde los medios internos de la Secretaría para llegar más focalizadamente a los funcionarios de las 20 Alcaldías Locales.
6.	Simulador de conflicto de intereses para funcionarios públicos y particulares en las alcaldías locales
Mesa de trabajo con el equipo de la Subsecretaría de Gestión Institucional para la revisión de la metodología aplicada para el diligenciamiento del simulador del conflicto de interés, se determina una forma pedagógica e interactiva de implementar el diligenciamiento del formulario con las preguntas establecidas, se tendrá en cuenta diferentes metodologías que puedan incluir un componente tecnológico.
Para la implementación de este producto se definieron dos fases: Fase pedagógica y Fase de uso y apropiación de la herramienta tecnológica. Durante el primer trimestre se realizó el primer diseño de las actividades  de la etapa pedagógica en estado de aprobación de la alta dirección.
7.	Batería de indicadores sobre la transparencia en la gestión de las Alcaldías Locales.
"En 2021 se culminó la medición de la batería de indicadores en la que se adoptó la metodología del ITB en el nivel local de la Secretaría de Gobierno Con la culminación de la medición. Con el propósito de adelantar la estructuración de una batería de indicadores que reúna la información pertinente a la medición de medidas de transparencias internas en las veinte (20) alcaldías locales, se realizó una mesa de trabajo presencial para revisar la metodología vigente, las herramientas disponibles para la medición y las buenas prácticas anteriores para entregar la primera propuesta metodológica de medición del año que distribuya la recolección de manera equitativa para no sobre poner acciones desde las diferentes áreas."
Desde la alta dirección se decidió no continuar con  la metodología del ITB para la medición de la Alcaldías Locales. Se encuentra en elaboración el borrador de la batería de indicadores para la aprobación de las directivas y su debida implementación de las 20 alcaldías locales.
8.	Estrategia fortalecimiento en la contratación. Se solicitó a la DGDL la presentación del plan de acción y reporte de avance para I Trimestre (Memorando 20224000096393). Las acciones se encuentran en la carpeta de evidencias.
"Para el Plan para la activación del control social de la (PACS): Se realiza el análisis de los resultados obtenidos en el ejercicio de encuesta realizada a los equipos de trabajo, se realizó dos 
Grupos Focales para identificar los niveles de conocimiento frente al control social a la gestión pública local, presentó los avances del Diagnóstico y análisis del control social a la gestión local. Sistema de transparencia local: se acompaña y realiza seguimiento tanto al proceso de la RdC de las AL, se formulan buenas prácticas para la RdC, y se promueve la RdC permanente a los FDL con el apoyo y en articulación con los enlaces operativos de cada localidad y los responsables designados por los Alcaldes Locales para el proceso de RdC. Programa de fortalecimiento de capacidades locales: se estructura una propuesta de capacitación en articulación con la Escuela de Gobierno Local enfocada en el fortalecimiento de capacidades de los supervisores, apoyos a la supervisión y equipos locales para la prevención de la corrupción en la
gestión de la inversión y el fortalecimiento de la ética local."
La estrategia de fortalecimiento está estructurada específicamente en las capacidades de las alcaldías locales y tiene una implementación netamente local.
9.	Estrategia de descongestión de actuaciones administrativas. Se solicitó a la DGP la presentación del plan de acción y reporte de avance para I Trimestre (Memorando 20214000082363). Las acciones se encuentran en la carpeta de evidencias.
Se realiza el ejercicio de caracterización de las tipologías de Obras y Urbanismo y Establecimientos de Comercio de las Actuaciones Administrativas que reposan en el archivo de las localidades por parte de los profesionales contratistas asignados desde la DGP en las Alcaldías Locales. Se realiza el análisis de información de las Alcaldías Locales con el fin de determinar el cúmulo de Actuaciones Administrativas más próximas a un cierre definitivo las cuales hacen parte de la Metodología de Intervención Focalizada.
Implementar el componente de caracterización de los expedientes de Actuaciones Administrativas que se encuentran en las Alcaldías Locales; - Desarrollar la estrategia de descongestión de las actuaciones administrativas. Se muestran resultados para las 20 alcaldías locales.
</t>
  </si>
  <si>
    <t>Soportes del seguimiento a la implementación de la Política Pública Distrital de Transparencia, Integridad y no Tolerancia con la Corrupción</t>
  </si>
  <si>
    <t xml:space="preserve">Como resultado de la evaluación de los dos primeros años de implementación de la Política Pública, la Secretaría General y la Secretaría Distrital de Planeación realizaron jornadas de modificación de los productos con todas las entidades responsables de productos, en donde se revisó la posibilidad de modificar, eliminar o crear productos, más acordes al contexto distrital y a los principios de gobierno abierto, transparencia, integridad y lucha contra la corrupción.  
Para este segundo semestre del año, la implementación de la Política Pública Distrital de Transparencia, Integridad y no Tolerancia con la Corrupción logra articular a las dependencias encargadas de procesos específicos
1.	Campañas pedagógicas sobre Gobierno Abierto en las 20 localidades del Distrito Capital
En el marco del principio de Gobierno Abierto, Colaboración se articulan acciones de cooperación articuladas para el cumplimiento de la meta de campañas pedagógicas que cumplan con un propósito específico que es el de comunicar el lanzamiento de la Semana del Gobierno Abierto planeada para el mes de septiembre en la cual participará la Secretaría de Gobierno con la iniciativa ExploraDatos.  
Además de las actividades inherentes al Gobierno Abierto de la Secretaría Distrital de Gobierno, a partir de las campañas pedagógicas se busca evidenciar la importancia de los principios de Gobierno Abierto. Como estrategia de alianzas interinstitucionales se realizó una mesa de trabajo con el equipo de la Dirección de la Gestión para el Desarrollo Local de la Subsecretaría de Gestión Local  
2.	Estrategia de control social sobre la gestión de las Alcaldías Locales en las cuales se vinculen Instituciones de Educación Superior
En el marco de las modificaciones a la estructuración del producto con la Dirección del Talento Humano, se estructuró un lineamiento de seguimiento a los planes de trabajo, evaluación y certificación de los estudiantes en prácticas que quieran realizar su pasantía en las alcaldías locales con relación a la estrategia de Control Social  
Se realizó mesa de trabajo con la Dirección del talento Humano para definir la estrategia de implementación de la vinculación de los estudiantes.  
3.	Auditorías aleatorias IVC
En cumplimiento con el cronograma establecido al inicio de la vigencia 2022 desde la Oficina de Control Interno se realizaron las siguientes acciones: 
•	El día 4 de abril de 2022 se realizó apertura en la Alcaldía Local de Fontibón sobre la Auditoria especial del proceso de Inspección, Vigilancia y Control – Actuaciones administrativas reguladas con la ley 1437 de 2011.  
•	El día 7 de abril de 2022 se realizó apertura en la Alcaldía Local de Engativá sobre la Auditoria especial del proceso de Inspección, Vigilancia y Control – Actuaciones administrativas reguladas con la ley 1437 de 2011.  
•	El día 21 de abril de 2022 se liberó informe final de la Alcaldía Local de La Candelaria y a través de los memorandos 20221500135943 y 20221500135923. 
•	En el aplicativo MIMEC, se registraron los hallazgos bajo plan No. 313 de auditoría especial del proceso de Inspección, Vigilancia y Control – Actuaciones administrativas reguladas con la ley 1437 de 2011 de la Alcaldía Local de la Candelaria.  
•	El día 29 de abril de 2022 se remiten memorandos de aviso de auditoria bajo Nros. 20221500145333, 20221500145353 a las alcaldías locales de Kennedy y Teusaquillo, con el fin de iniciar auditoria y dar lectura de acta de apertura los días 4 y 6 de mayo de 2022 
•	El día 4 de mayo se realizó apertura a la Alcaldía Local de Kennedy sobre la Auditoria especial del proceso de Inspección, Vigilancia y Control – Actuaciones administrativas reguladas con la ley 1437 de 2011.  
•	El día 6 de mayo se realizó apertura a la Alcaldía Local de Teusaquillo sobre la Auditoria especial del proceso de Inspección, Vigilancia y Control – Actuaciones administrativas reguladas con la ley 1437 de 2011. 
•	El día 18 de mayo se realizó apertura a la Alcaldía Local de Suba sobre la Auditoria especial del proceso de Inspección, Vigilancia y Control – Actuaciones administrativas reguladas con la ley 1437 de 2011.  
•	El día 19 de mayo de 2022, a través de correo electrónico se remitió a la alcaldía Local de la Fontibón, acta de cierre definitiva.  
•	Por medio de los radicados No 20221500171463 y 20221500171493 del 25 de mayo de 2022 se remitieron memorandos al secretario de Gobierno de la SDG y al alcalde Local de Fontibón del informe definitivo de auditoría especial del proceso de Inspección, Vigilancia y Control – Actuaciones administrativas reguladas con la ley 1437 de 2011 de la Alcaldía Local de Fontibón.  
•	En el aplicativo MIMEC, se registraron los hallazgos bajo plan No. 322 de auditoría especial del proceso de Inspección, Vigilancia y Control – Actuaciones administrativas reguladas con la ley 1437 de 2011 de la Alcaldía Local de Fontibón. 
•	El día 25 de mayo de 2022, a través de correo electrónico se remite a la alcaldía Local de la Engativá, acta de cierre definitiva.  
•	El día 25 de mayo de 2022 se liberó informe final de IVC de la Alcaldía Local de Engativá a través de los memorandos 20221500172033 y 20221500172013. 
•	En el aplicativo MIMEC, se registraron los hallazgos bajo plan No. 323 de auditoría especial del proceso de Inspección, Vigilancia y Control – Actuaciones administrativas reguladas con la ley 1437 de 2011 de la Alcaldía Local de Engativá. 
•	El día 7 de junio se realizó apertura a la Alcaldía Local de Bosa sobre la Auditoria especial del proceso de Inspección, Vigilancia y Control – Actuaciones administrativas reguladas con la ley 1437 de 2011.  
•	El día 8 de junio se realizó apertura a la Alcaldía Local de Usme sobre la Auditoria especial del proceso de Inspección, Vigilancia y Control – Actuaciones administrativas reguladas con la ley 1437 de 2011. 
•	El día 16 de junio de 2022, se realizó cierre y se liberó informe final de IVC de la Alcaldía Local de Kennedy a través de los memorandos 20221500194383 y 20221500194393. 
•	En el aplicativo MIMEC, se registraron los hallazgos bajo plan No. 326 de auditoría especial del proceso de Inspección, Vigilancia y Control – Actuaciones administrativas reguladas con la ley 1437 de 2011 de la Alcaldía Local de Kennedy. 
•	El día 22 de junio de 2022 se realizó apertura a la Alcaldía Local de Tunjuelito sobre la Auditoria especial del proceso de Inspección, Vigilancia y Control – Actuaciones administrativas reguladas con la ley 1437 de 2011. 
•	El día 29 de junio de 2022, se realizó cierre de auditiva especial IVC a la alcaldía Local de Teusaquillo y se liberó informe final a través de los memorandos 20221500211833 y 20221500215973. 
•	En el aplicativo MIMEC, se registraron los hallazgos bajo plan No. 327 de auditoría especial del proceso de Inspección, Vigilancia y Control – Actuaciones administrativas reguladas con la ley 1437 de 2011 de la Alcaldía Local de Teusaquillo.
4.	Canal Único de Denuncias sobre hechos de corrupción en Alcaldías Locales implementada
Se realizó seguimiento a las acciones de difusión a partir del análisis de los matrices de reporte de denuncias de los diferentes canales 
En la implementación de los protocolos y activación del uso de los canales de denuncias, se realizó la consolidación de la información de las diferentes dependencias responsables de la recepción de las denuncias por corrupción.  
A partir de la identificación de datos importantes se realizó un informe de seguimiento a las denuncias, teniendo en cuenta territorialización, evidencias y volumen de las denuncias en los diferentes canales.  
5.	Simulador de conflicto de intereses para funcionarios públicos y particulares en las alcaldías locales
Se tiene la presentación de la metodología a implementar de capacitaciones que servirán como insumos a la actualización de la herramienta 
Se estructura una metodología pedagógica preliminar al diligenciamiento del simulador de conflictos de intereses para la implementación del conocimiento de la información relacionada al conflicto de intereses.  
Ejercicio interactivo que permite conocer la opinión de los servidores al enfrentar posibles conflictos de intereses por medio de ejemplos de casos aplicados, sin especificar el tipo de conflicto para no afectar la decisión que se toma.  
La herramienta tecnológica ya se encuentra finalizada, aun no se ha realizado la actualización ya que se está revisando la tecnología en la cual se desarrollará dicha actualización. Se está realizando un plan de capacitación en conflictos de interés enfocados en alcaldías locales. 
6.	Batería de indicadores sobre la transparencia en la gestión de las Alcaldías Locales.
Se realizan mesas técnicas asincrónicas con los equipos de trabajo de la Dirección de Contratación y la Dirección Gestión para el Desarrollo Local para articular los indicadores y medición de los componentes identificados como prioritarios para la medición de la transparencia en la gestión local, se pactan compromisos a finales de mayo y se hace una alimentación de la matriz en el OneDrive de manera asincrónica en el respectivo mes, se adjunta matriz en línea.
7.	Estrategia fortalecimiento en la contratación.
PACS 
Esta Dirección procedió, de forma concertada con las entidades, a la implementación tanto de la Metodología, como de la Herramienta de medición ciudadana, en el denominado “Quinto Diálogo Ciudadano #FuerzaTransparenciaLocal”, el cual se adelantó durante el mes de junio 2022 en 16 de las 20 AL, restando 2 para el mes de julio y 2 en las cuales no se adelantó, pero se solicitó la información directamente a los Observatorios Ciudadanos.  
Por otro lado, esta Dirección gestionó la articulación del PACS con el Plan de Incentivos a la Participación de la SG, con el fin de proceder a proveer incentivos a los Observatorios Ciudadanos, CPLs y otras instancias de participación que se vinculen a este proceso. 
Adicional a lo anterior, esta Dirección, a partir de las experiencias en Argentina, México y Honduras, procedió a perfilar el producto de la Política Pública de Transparencia denominado “Auditorías Visibles”, a cargo de esta Dirección, con el fin de socializarlo a las entidades participantes, y propender por la creación de capacidades en las instancias de participación que les permitan, a través de un programa de capacitación interinstitucional, llevar a cabo el montaje y la realización de este producto; el cual propende por auditorías ciudadanas a los procesos contractuales derivados de los Acuerdos Participativos de Presupuestos Participativos 2020-2021. 
Por último, las entidades participantes, como está previsto en el PACS, comenzaron la gestión con el fin de adelantar el encuentro ciudadano Presupuestos Participativos, Acción y Control Social el próximo mes, para lo cual se procedió a coordinar la agenda del encuentro, gestionar la reserva tanto del auditorio como de la agenda de los expositores, gestionar la pieza de difusión,  así como disponer de un formulario de confirmaciones de asistencia.   
Sistema de transparencia local 
Esta Dirección, en articulación con la SG así como con la SGI, procedió a retroalimentar los espacios de trabajo que se adelantaron durante el mes de junio 2022 en relación a la reorganización de todos los productos de Política Pública de Transparencia a cargo de esta Dirección. Así las cosas, se procedió a incorporar oficialmente la batería de indicadores de transparencia local, a la Estrategia para el Fortalecimiento de la transparencia local, dentro de su línea de trabajo sistema de transparencia local.  
Adicional a lo anterior, esta Dirección procedió a socializar con el CGL el avance correspondiente al mes de junio 2022 de los indicadores de: 1) eficiencia en la planeación contractual y comportamiento del PAA a nivel de las AL; y 2) concentración contractual en los FDL, en articulación con el ODCLA.  
Así mismo, esta Dirección retroalimentó y avanzó en la consolidación del protocolo de intercambio de información y datos con el ODCLA, dentro del marco de la Directiva 09 de 2019 de la SG para el intercambio de información entre las entidades y organismos del Distrito Capital. 
Fortalecimiento de capacidades locales 
Se realizó capacitación dirigida a consejeros(as) locales de juventud los días 06, 13 y 20 de junio, con el equipo de participación y el equipo SECOP de esta Dirección, con una asistencia de 100 consejeros(as). 
Para esto, esta Dirección procedió – semana a semana – a realizar de forma permanente la convocatoria de la población-objetivo de esta capacitación, así como se procedió a la preparación y montaje tanto de los contenidos correspondientes al Módulo 1 sobre funcionamiento del Estado a nivel local; como del certificado de asistencia que será otorgado a los participantes por el sr. secretario distrital de gobierno. 
Por último, esta Dirección gestionó y coordinó, con todos los equipos inmiscuidos, el programa de capacitación interinstitucional que será ofrecido a los Observatorios Ciudadanos dentro del marco de nuestra línea de trabajo PACS.   
</t>
  </si>
  <si>
    <t>Soportes del seguimiento a la implementación de la Política Pública Distrital de Transparencia, Integridad y no Tolerancia con la Corrupción en las carpeta en línea: Meta 10</t>
  </si>
  <si>
    <t>Se viene realizando el seguimiento a la implementación de la Política Pública Distrital de Transparencia, Integridad y no Tolerancia con la Corrupción</t>
  </si>
  <si>
    <t>Realizar la calibración y mantenimiento al 100% de los push de los 56 sanitarios,  orinales y 60 lavamanos del edificio bicentenario.</t>
  </si>
  <si>
    <t>Calibración y mantenimiento push de sanitarios, orinales y lavamanos</t>
  </si>
  <si>
    <t>(Numero de push de  sanitarios, orinales y lavamanos del edificio bicentenario calibrados/Numero de push de  sanitarios, orinales y lavamanos del edificio bicentenario programados)*100</t>
  </si>
  <si>
    <t>Calibración y mantenimiento Push</t>
  </si>
  <si>
    <t>reporte de mantenimiento de instalaciones sanitarias</t>
  </si>
  <si>
    <t>Certificación emitida por Oficina Asesora de Planeación - equipo de Planeación Institucional y registro fotográfico</t>
  </si>
  <si>
    <t>Dirección Administrativa</t>
  </si>
  <si>
    <t>Informe de mantenimiento de instalaciones</t>
  </si>
  <si>
    <t xml:space="preserve">Se realizan la calibracion y mantenimiento del 100 % de los push del edificio bicentenario </t>
  </si>
  <si>
    <t xml:space="preserve">Informe de gestion grupo Planta fisica </t>
  </si>
  <si>
    <t>Instalar un (1) tanque de 500 litros en la bodega del 7 de agosto para recolección de aguas lluvias y posterior uso de esta en los baños.</t>
  </si>
  <si>
    <t>Instalación tanque 500 litros</t>
  </si>
  <si>
    <t>Suma número de tanques instalados</t>
  </si>
  <si>
    <t>Instalación de tanque</t>
  </si>
  <si>
    <t>reporte de mantenimiento de instalaciones</t>
  </si>
  <si>
    <t>No programada para el ii trimestre de 2022</t>
  </si>
  <si>
    <t>Instalar un (1) reductor de caudal en las llaves de las piletas de los cuartos de aseo de la casa ubicada en la calle 46 con carrera 14 donde actualmente funciona la (DGAEP).</t>
  </si>
  <si>
    <t>Instalación reductores de caudal</t>
  </si>
  <si>
    <t>(Numero de reductores de caudal instalados/Numero de reductores de caudales programados)*100</t>
  </si>
  <si>
    <t>Instalación reductor</t>
  </si>
  <si>
    <t>Reporte de mantenimiento de instalaciones</t>
  </si>
  <si>
    <t>Realizar tres (3) ejercicios de depuración de inventarios de conformidad con lo establecido en la Resolución DDC- 000001 de 2019 y la Resolución 1519 del 20 de noviembre de 2019, o normas que las sustituyan.</t>
  </si>
  <si>
    <t>Depuración de Inventarios</t>
  </si>
  <si>
    <t>Suma de ejercicios de depuración realizados</t>
  </si>
  <si>
    <t>3 ejercicios de depuración en la vigencia 2020</t>
  </si>
  <si>
    <t>Ejercicios de Depuración de Inventarios</t>
  </si>
  <si>
    <t>Informe Depuración de Inventarios</t>
  </si>
  <si>
    <t>Resoluciones de baja de bienes.</t>
  </si>
  <si>
    <t>Archivo Dirección Administrativa</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</si>
  <si>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</si>
  <si>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</si>
  <si>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</si>
  <si>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</si>
  <si>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</si>
  <si>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</si>
  <si>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</si>
  <si>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</si>
  <si>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</si>
  <si>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</si>
  <si>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 xml:space="preserve">Subsecretaría de Gestión Institucional (calificación 75%) :Reporte de consumo de papel hasta el mes de Mayo.
Participan en actividades ambientales : Charla uso eficiente de agua en el hogar, Conversatorio Transición energética y en la jornada de separación en la fuente.
En la semana ambiental: conversatorio eficiencia energética, Circuito de movilidad activa y reciclacesto.
Durante el semestre se colocaron 49 Caritas tristes por dejar monitores encendidos sin uso.
Dirección Administrativa (calificación 75%):Participan en actividades ambientales,charla uso eficiente de agua en el hogar, Conversatorio Transición energética y en la jornada de separación en la fuente.
En la semana ambiental:  participa 1 persona en actividad reciclacesto. 
Durante el semestre se colocaron 122 Caritas tristes por dejar monitores encendidos sin uso.
Se encuentra al día en el reporte de consumo de papel con corte a junio 2022.
Dirección Financiera (calificación 53%): Reporte de consumo de papel hasta el mes de Mayo.
Participan en actividades ambientales :  en la jornada de separación en la fuente.
En la semana ambiental:   no se evidencia participación en las actividades.
Durante el semestre se colocaron 83 Caritas tristes por dejar monitores encendidos sin uso.
Dirección de Contratación(calificación 65%):
Participan en actividades ambientales: en la jornada de separación en la fuente.
En la semana ambiental:  no se evidencia participación en las actividades
Lleva reporte de consumo de papel al día con corte a junio de 2022.
Durante el semestre se colocaron 49 Caritas tristes por dejar monitores encendidos sin uso.
</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</si>
  <si>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</si>
  <si>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</si>
  <si>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</si>
  <si>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</si>
  <si>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</si>
  <si>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</si>
  <si>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</si>
  <si>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</si>
  <si>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El proceso actualizó los siguientes documentos: GCO-GCI-MR matriz de riesgos de gestión corporativa institucional, GCO-GCI-IN001 guía de contratación sostenible , GCO-GCI-IN037 recepción, verificación y generación de facturas electrónicas, GCO-GCI-F003 formato informe sobre presuntos detrimentos patrimoniales, pérdidas, hurtos y/o pérdidas detectadas, GCO-GCI-F004 formato control de avances anticipos y depósitos entregados en administración, GCO-GCI-F006 estudios previos para selección abreviada por subasta inversa, GCO-GCI-F007 estudios previos para selección abreviada de menor cuantía, GCO-GCI-F015 formato estudios previos concurso de méritos abierto o con precalificación, GCO-GCI-F055 formato conciliación contingente judicial SIPROJ, GCO-GCI-F083 estudios previos para licitación pública, GCO-GCI-F137 solicitud de deducción de la base de la retención en la fuente por concepto de dependientes, GCO-GCI-F138 certificación calidad tributaria del contratista, GCO-GCI-F165 estado de cuenta, GCO-GCI-F166 registro de ciclistas, GCO-GCI-PL001 plan estratégico de seguridad vial.</t>
  </si>
  <si>
    <t>Listado maestro de documentos - MATIZ</t>
  </si>
  <si>
    <t>El proceso actualizó los 18 documentos programados en el cronograma de actualización establecido.</t>
  </si>
  <si>
    <t>MATIZ 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</si>
  <si>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</si>
  <si>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</si>
  <si>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</si>
  <si>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</si>
  <si>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</si>
  <si>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</si>
  <si>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</si>
  <si>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</si>
  <si>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</si>
  <si>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</si>
  <si>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</si>
  <si>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</si>
  <si>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</si>
  <si>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</si>
  <si>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</si>
  <si>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</si>
  <si>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</si>
  <si>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</si>
  <si>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</si>
  <si>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</si>
  <si>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</si>
  <si>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</si>
  <si>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 xml:space="preserve">Para el segundo trimestre de la vigencia 2022, el proceso alcanzó un nivel de desempeño del 95,15% de acuerdo con lo programado, y del 40,92% acumulado para la vigencia. Por solicitud del líder del proceso y de acuerdo con la mesa de trabajo realizada con la OAP, se modifica la meta No. 9 en su programación trimestral y tipo de programación.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</si>
</sst>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sz val="11"/>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u/>
      <sz val="11"/>
      <color theme="10"/>
      <name val="Calibri"/>
      <family val="2"/>
      <scheme val="minor"/>
    </font>
    <font>
      <u/>
      <sz val="11"/>
      <color theme="11"/>
      <name val="Calibri"/>
      <family val="2"/>
      <scheme val="minor"/>
    </font>
    <font>
      <sz val="11"/>
      <color rgb="FF000000"/>
      <name val="Calibri Light"/>
      <family val="2"/>
    </font>
    <font>
      <sz val="10"/>
      <color rgb="FF0070C0"/>
      <name val="Calibri"/>
      <family val="2"/>
      <scheme val="minor"/>
    </font>
    <font>
      <sz val="1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thin">
        <color indexed="64"/>
      </right>
      <top/>
      <bottom style="thin">
        <color indexed="64"/>
      </bottom>
      <diagonal/>
    </border>
  </borders>
  <cellStyleXfs count="11">
    <xf numFmtId="0" fontId="0" fillId="0" borderId="0"/>
    <xf numFmtId="41" fontId="7" fillId="0" borderId="0" applyFont="0" applyFill="0" applyBorder="0" applyAlignment="0" applyProtection="0"/>
    <xf numFmtId="0" fontId="5" fillId="0" borderId="0"/>
    <xf numFmtId="9" fontId="7"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144">
    <xf numFmtId="0" fontId="0" fillId="0" borderId="0" xfId="0"/>
    <xf numFmtId="0" fontId="8" fillId="0" borderId="0" xfId="0" applyFont="1" applyAlignment="1">
      <alignment wrapText="1"/>
    </xf>
    <xf numFmtId="0" fontId="9" fillId="2" borderId="1" xfId="0" applyFont="1" applyFill="1" applyBorder="1" applyAlignment="1">
      <alignment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0" borderId="1" xfId="0" applyFont="1" applyBorder="1" applyAlignment="1">
      <alignment horizontal="left" vertical="top" wrapText="1"/>
    </xf>
    <xf numFmtId="0" fontId="8" fillId="0" borderId="0" xfId="0" applyFont="1" applyAlignment="1">
      <alignment vertical="center" wrapText="1"/>
    </xf>
    <xf numFmtId="0" fontId="11" fillId="0" borderId="0" xfId="0" applyFont="1" applyAlignment="1">
      <alignment wrapText="1"/>
    </xf>
    <xf numFmtId="0" fontId="12" fillId="9" borderId="1" xfId="0" applyFont="1" applyFill="1" applyBorder="1" applyAlignment="1">
      <alignment wrapText="1"/>
    </xf>
    <xf numFmtId="0" fontId="13" fillId="9" borderId="1" xfId="0" applyFont="1" applyFill="1" applyBorder="1" applyAlignment="1">
      <alignment wrapText="1"/>
    </xf>
    <xf numFmtId="9" fontId="12" fillId="9" borderId="1" xfId="3" applyFont="1" applyFill="1" applyBorder="1" applyAlignment="1">
      <alignment wrapText="1"/>
    </xf>
    <xf numFmtId="0" fontId="12" fillId="0" borderId="0" xfId="0" applyFont="1" applyAlignment="1">
      <alignment wrapText="1"/>
    </xf>
    <xf numFmtId="0" fontId="11" fillId="2" borderId="1" xfId="0" applyFont="1" applyFill="1" applyBorder="1" applyAlignment="1">
      <alignment wrapText="1"/>
    </xf>
    <xf numFmtId="0" fontId="14" fillId="2" borderId="1" xfId="0" applyFont="1" applyFill="1" applyBorder="1" applyAlignment="1">
      <alignment wrapText="1"/>
    </xf>
    <xf numFmtId="9" fontId="14" fillId="2" borderId="1" xfId="0" applyNumberFormat="1" applyFont="1" applyFill="1" applyBorder="1" applyAlignment="1">
      <alignment wrapText="1"/>
    </xf>
    <xf numFmtId="0" fontId="15" fillId="2" borderId="1" xfId="0" applyFont="1" applyFill="1" applyBorder="1"/>
    <xf numFmtId="9" fontId="15" fillId="2" borderId="1" xfId="3" applyFont="1" applyFill="1" applyBorder="1" applyAlignment="1">
      <alignment wrapText="1"/>
    </xf>
    <xf numFmtId="0" fontId="9" fillId="9" borderId="1" xfId="0" applyFont="1" applyFill="1" applyBorder="1" applyAlignment="1">
      <alignment horizontal="center" vertical="center" wrapText="1"/>
    </xf>
    <xf numFmtId="0" fontId="16"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8" fillId="0" borderId="1" xfId="0" applyFont="1" applyBorder="1" applyAlignment="1">
      <alignment horizontal="center" vertical="center" wrapText="1"/>
    </xf>
    <xf numFmtId="0" fontId="15" fillId="2" borderId="1" xfId="0" applyFont="1" applyFill="1" applyBorder="1" applyAlignment="1">
      <alignment wrapText="1"/>
    </xf>
    <xf numFmtId="9" fontId="13" fillId="9" borderId="1" xfId="0" applyNumberFormat="1" applyFont="1" applyFill="1" applyBorder="1" applyAlignment="1">
      <alignment wrapText="1"/>
    </xf>
    <xf numFmtId="1" fontId="10" fillId="0" borderId="1" xfId="0" applyNumberFormat="1" applyFont="1" applyBorder="1" applyAlignment="1">
      <alignment horizontal="left" vertical="top" wrapText="1"/>
    </xf>
    <xf numFmtId="9" fontId="10" fillId="0" borderId="1" xfId="0" applyNumberFormat="1" applyFont="1" applyBorder="1" applyAlignment="1">
      <alignment horizontal="left" vertical="top" wrapText="1"/>
    </xf>
    <xf numFmtId="9" fontId="10" fillId="0" borderId="1" xfId="3" applyFont="1" applyBorder="1" applyAlignment="1">
      <alignment horizontal="left" vertical="top" wrapText="1"/>
    </xf>
    <xf numFmtId="9" fontId="10" fillId="0" borderId="1" xfId="3" applyFont="1" applyBorder="1" applyAlignment="1">
      <alignment horizontal="right" vertical="top" wrapText="1"/>
    </xf>
    <xf numFmtId="1" fontId="10" fillId="0" borderId="1" xfId="0" applyNumberFormat="1" applyFont="1" applyBorder="1" applyAlignment="1">
      <alignment horizontal="right" vertical="top" wrapText="1"/>
    </xf>
    <xf numFmtId="10" fontId="10" fillId="0" borderId="1" xfId="3" applyNumberFormat="1" applyFont="1" applyBorder="1" applyAlignment="1">
      <alignment horizontal="left" vertical="top" wrapText="1"/>
    </xf>
    <xf numFmtId="0" fontId="10" fillId="0" borderId="5" xfId="0" applyFont="1" applyBorder="1" applyAlignment="1" applyProtection="1">
      <alignment horizontal="left" vertical="top" wrapText="1"/>
      <protection hidden="1"/>
    </xf>
    <xf numFmtId="10" fontId="10" fillId="0" borderId="1" xfId="0" applyNumberFormat="1" applyFont="1" applyBorder="1" applyAlignment="1">
      <alignment horizontal="left" vertical="top" wrapText="1"/>
    </xf>
    <xf numFmtId="9" fontId="10" fillId="0" borderId="1" xfId="3" applyFont="1" applyFill="1" applyBorder="1" applyAlignment="1">
      <alignment horizontal="left" vertical="top" wrapText="1"/>
    </xf>
    <xf numFmtId="9" fontId="10" fillId="0" borderId="1" xfId="3" applyFont="1" applyFill="1" applyBorder="1" applyAlignment="1">
      <alignment horizontal="right" vertical="top" wrapText="1"/>
    </xf>
    <xf numFmtId="9" fontId="10" fillId="0" borderId="1" xfId="0" applyNumberFormat="1" applyFont="1" applyBorder="1" applyAlignment="1">
      <alignment horizontal="center" vertical="top" wrapText="1"/>
    </xf>
    <xf numFmtId="1" fontId="10" fillId="0" borderId="1" xfId="0" applyNumberFormat="1" applyFont="1" applyBorder="1" applyAlignment="1">
      <alignment horizontal="center" vertical="top" wrapText="1"/>
    </xf>
    <xf numFmtId="0" fontId="10" fillId="0" borderId="1" xfId="0" applyFont="1" applyBorder="1" applyAlignment="1">
      <alignment horizontal="right" vertical="top" wrapText="1"/>
    </xf>
    <xf numFmtId="9" fontId="10" fillId="0" borderId="1" xfId="3" applyFont="1" applyBorder="1" applyAlignment="1">
      <alignment horizontal="center" vertical="top" wrapText="1"/>
    </xf>
    <xf numFmtId="0" fontId="10" fillId="0" borderId="0" xfId="0" applyFont="1" applyAlignment="1">
      <alignment horizontal="left" vertical="top" wrapText="1"/>
    </xf>
    <xf numFmtId="1" fontId="10" fillId="0" borderId="1" xfId="3" applyNumberFormat="1" applyFont="1" applyBorder="1" applyAlignment="1">
      <alignment horizontal="right" vertical="top" wrapText="1"/>
    </xf>
    <xf numFmtId="1" fontId="10" fillId="0" borderId="1" xfId="3" applyNumberFormat="1" applyFont="1" applyBorder="1" applyAlignment="1">
      <alignment horizontal="left" vertical="top" wrapText="1"/>
    </xf>
    <xf numFmtId="10" fontId="10" fillId="0" borderId="1" xfId="3" applyNumberFormat="1" applyFont="1" applyFill="1" applyBorder="1" applyAlignment="1">
      <alignment horizontal="left" vertical="top" wrapText="1"/>
    </xf>
    <xf numFmtId="9" fontId="10" fillId="0" borderId="1" xfId="3" applyFont="1" applyFill="1" applyBorder="1" applyAlignment="1">
      <alignment horizontal="center" vertical="top" wrapText="1"/>
    </xf>
    <xf numFmtId="0" fontId="10" fillId="0" borderId="1" xfId="0" applyFont="1" applyBorder="1" applyAlignment="1" applyProtection="1">
      <alignment horizontal="left" vertical="top" wrapText="1"/>
      <protection hidden="1"/>
    </xf>
    <xf numFmtId="41" fontId="10" fillId="0" borderId="1" xfId="1" applyFont="1" applyFill="1" applyBorder="1" applyAlignment="1" applyProtection="1">
      <alignment horizontal="right" vertical="top" wrapText="1"/>
      <protection hidden="1"/>
    </xf>
    <xf numFmtId="41" fontId="10" fillId="0" borderId="1" xfId="1" applyFont="1" applyBorder="1" applyAlignment="1" applyProtection="1">
      <alignment horizontal="right" vertical="top" wrapText="1"/>
      <protection hidden="1"/>
    </xf>
    <xf numFmtId="0" fontId="10" fillId="0" borderId="7" xfId="0" applyFont="1" applyBorder="1" applyAlignment="1" applyProtection="1">
      <alignment horizontal="left" vertical="top" wrapText="1"/>
      <protection hidden="1"/>
    </xf>
    <xf numFmtId="1" fontId="10" fillId="0" borderId="1" xfId="3" applyNumberFormat="1" applyFont="1" applyFill="1" applyBorder="1" applyAlignment="1" applyProtection="1">
      <alignment horizontal="right" vertical="top" wrapText="1"/>
      <protection hidden="1"/>
    </xf>
    <xf numFmtId="9" fontId="10" fillId="0" borderId="1" xfId="0" applyNumberFormat="1" applyFont="1" applyBorder="1" applyAlignment="1" applyProtection="1">
      <alignment horizontal="left" vertical="top" wrapText="1"/>
      <protection hidden="1"/>
    </xf>
    <xf numFmtId="1" fontId="10" fillId="0" borderId="6" xfId="0" applyNumberFormat="1" applyFont="1" applyBorder="1" applyAlignment="1" applyProtection="1">
      <alignment horizontal="right" vertical="top" wrapText="1"/>
      <protection hidden="1"/>
    </xf>
    <xf numFmtId="1" fontId="10" fillId="0" borderId="1" xfId="3" applyNumberFormat="1" applyFont="1" applyFill="1" applyBorder="1" applyAlignment="1">
      <alignment horizontal="right" vertical="top" wrapText="1"/>
    </xf>
    <xf numFmtId="0" fontId="9" fillId="0" borderId="0" xfId="0" applyFont="1" applyAlignment="1">
      <alignment vertical="center" wrapText="1"/>
    </xf>
    <xf numFmtId="0" fontId="10" fillId="0" borderId="1" xfId="0" applyFont="1" applyBorder="1" applyAlignment="1">
      <alignment horizontal="center" vertical="top" wrapText="1"/>
    </xf>
    <xf numFmtId="0" fontId="9" fillId="2" borderId="1" xfId="0" applyFont="1" applyFill="1" applyBorder="1" applyAlignment="1">
      <alignment horizontal="center" wrapText="1"/>
    </xf>
    <xf numFmtId="0" fontId="9" fillId="3" borderId="1" xfId="0" applyFont="1" applyFill="1" applyBorder="1" applyAlignment="1">
      <alignment horizontal="center" vertical="center" wrapText="1"/>
    </xf>
    <xf numFmtId="10" fontId="10" fillId="0" borderId="1" xfId="3" applyNumberFormat="1" applyFont="1" applyBorder="1" applyAlignment="1">
      <alignment horizontal="center" vertical="top" wrapText="1"/>
    </xf>
    <xf numFmtId="0" fontId="8" fillId="0" borderId="0" xfId="0" applyFont="1" applyAlignment="1">
      <alignment horizontal="center" wrapText="1"/>
    </xf>
    <xf numFmtId="0" fontId="8" fillId="0" borderId="0" xfId="0" applyFont="1" applyAlignment="1">
      <alignment horizontal="center" vertical="center" wrapText="1"/>
    </xf>
    <xf numFmtId="10" fontId="10" fillId="0" borderId="1" xfId="0" applyNumberFormat="1" applyFont="1" applyBorder="1" applyAlignment="1">
      <alignment horizontal="center" vertical="top" wrapText="1"/>
    </xf>
    <xf numFmtId="1" fontId="10" fillId="0" borderId="1" xfId="3" applyNumberFormat="1" applyFont="1" applyBorder="1" applyAlignment="1">
      <alignment horizontal="center" vertical="top" wrapText="1"/>
    </xf>
    <xf numFmtId="9" fontId="15" fillId="2" borderId="1" xfId="3" applyFont="1" applyFill="1" applyBorder="1" applyAlignment="1">
      <alignment horizontal="center" wrapText="1"/>
    </xf>
    <xf numFmtId="9" fontId="14"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9" fontId="12" fillId="9" borderId="1" xfId="3" applyFont="1" applyFill="1" applyBorder="1" applyAlignment="1">
      <alignment horizontal="center" wrapText="1"/>
    </xf>
    <xf numFmtId="9" fontId="13" fillId="9" borderId="1" xfId="0" applyNumberFormat="1" applyFont="1" applyFill="1" applyBorder="1" applyAlignment="1">
      <alignment horizontal="center" wrapText="1"/>
    </xf>
    <xf numFmtId="1" fontId="10" fillId="0" borderId="1" xfId="3" applyNumberFormat="1" applyFont="1" applyFill="1" applyBorder="1" applyAlignment="1">
      <alignment horizontal="center" vertical="top" wrapText="1"/>
    </xf>
    <xf numFmtId="10" fontId="15" fillId="2" borderId="1" xfId="3" applyNumberFormat="1" applyFont="1" applyFill="1" applyBorder="1" applyAlignment="1">
      <alignment horizontal="center" wrapText="1"/>
    </xf>
    <xf numFmtId="0" fontId="20" fillId="0" borderId="15" xfId="0" applyFont="1" applyBorder="1" applyAlignment="1" applyProtection="1">
      <alignment horizontal="center" vertical="center" wrapText="1"/>
      <protection hidden="1"/>
    </xf>
    <xf numFmtId="0" fontId="20" fillId="0" borderId="15" xfId="0" applyFont="1" applyBorder="1" applyAlignment="1" applyProtection="1">
      <alignment horizontal="left" vertical="center" wrapText="1"/>
      <protection hidden="1"/>
    </xf>
    <xf numFmtId="0" fontId="20" fillId="0" borderId="1" xfId="0" applyFont="1" applyBorder="1" applyAlignment="1">
      <alignment horizontal="left" vertical="top" wrapText="1"/>
    </xf>
    <xf numFmtId="0" fontId="20" fillId="8" borderId="15" xfId="0" applyFont="1" applyFill="1" applyBorder="1" applyAlignment="1" applyProtection="1">
      <alignment horizontal="left" vertical="center" wrapText="1"/>
      <protection hidden="1"/>
    </xf>
    <xf numFmtId="9" fontId="20" fillId="8" borderId="1" xfId="0" applyNumberFormat="1" applyFont="1" applyFill="1" applyBorder="1" applyAlignment="1" applyProtection="1">
      <alignment horizontal="center" vertical="center" wrapText="1"/>
      <protection hidden="1"/>
    </xf>
    <xf numFmtId="0" fontId="20" fillId="0" borderId="1" xfId="0" applyFont="1" applyBorder="1" applyAlignment="1" applyProtection="1">
      <alignment horizontal="left" vertical="center" wrapText="1"/>
      <protection hidden="1"/>
    </xf>
    <xf numFmtId="0" fontId="20" fillId="0" borderId="10" xfId="0" applyFont="1" applyBorder="1" applyAlignment="1" applyProtection="1">
      <alignment horizontal="left" vertical="center" wrapText="1"/>
      <protection hidden="1"/>
    </xf>
    <xf numFmtId="1" fontId="20"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9" fontId="20" fillId="0" borderId="1" xfId="3" applyFont="1" applyBorder="1" applyAlignment="1">
      <alignment horizontal="center" vertical="top" wrapText="1"/>
    </xf>
    <xf numFmtId="9" fontId="20" fillId="0" borderId="1" xfId="3" applyFont="1" applyBorder="1" applyAlignment="1">
      <alignment horizontal="right" vertical="top" wrapText="1"/>
    </xf>
    <xf numFmtId="0" fontId="20" fillId="0" borderId="0" xfId="0" applyFont="1" applyAlignment="1">
      <alignment wrapText="1"/>
    </xf>
    <xf numFmtId="0" fontId="20" fillId="0" borderId="1" xfId="0" applyFont="1" applyBorder="1" applyAlignment="1" applyProtection="1">
      <alignment horizontal="center" vertical="center" wrapText="1"/>
      <protection hidden="1"/>
    </xf>
    <xf numFmtId="0" fontId="20" fillId="8" borderId="1" xfId="0" applyFont="1" applyFill="1" applyBorder="1" applyAlignment="1" applyProtection="1">
      <alignment horizontal="left" vertical="center" wrapText="1"/>
      <protection hidden="1"/>
    </xf>
    <xf numFmtId="9" fontId="20" fillId="8" borderId="1" xfId="3" applyFont="1" applyFill="1" applyBorder="1" applyAlignment="1" applyProtection="1">
      <alignment horizontal="center" vertical="center" wrapText="1"/>
      <protection hidden="1"/>
    </xf>
    <xf numFmtId="0" fontId="20" fillId="0" borderId="5" xfId="0" applyFont="1" applyBorder="1" applyAlignment="1" applyProtection="1">
      <alignment horizontal="left" vertical="center" wrapText="1"/>
      <protection hidden="1"/>
    </xf>
    <xf numFmtId="10" fontId="13" fillId="9" borderId="1" xfId="0" applyNumberFormat="1" applyFont="1" applyFill="1" applyBorder="1" applyAlignment="1">
      <alignment horizontal="center" wrapText="1"/>
    </xf>
    <xf numFmtId="0" fontId="8" fillId="0" borderId="0" xfId="0" applyFont="1" applyAlignment="1">
      <alignment horizontal="justify" wrapText="1"/>
    </xf>
    <xf numFmtId="0" fontId="8" fillId="0" borderId="0" xfId="0" applyFont="1" applyAlignment="1">
      <alignment horizontal="justify" vertical="center" wrapText="1"/>
    </xf>
    <xf numFmtId="0" fontId="10" fillId="0" borderId="1" xfId="0" applyFont="1" applyBorder="1" applyAlignment="1">
      <alignment horizontal="justify" vertical="top" wrapText="1"/>
    </xf>
    <xf numFmtId="0" fontId="6" fillId="0" borderId="1" xfId="0" applyFont="1" applyBorder="1" applyAlignment="1">
      <alignment horizontal="justify" vertical="top" wrapText="1"/>
    </xf>
    <xf numFmtId="0" fontId="11" fillId="2" borderId="1" xfId="0" applyFont="1" applyFill="1" applyBorder="1" applyAlignment="1">
      <alignment horizontal="justify" wrapText="1"/>
    </xf>
    <xf numFmtId="0" fontId="20" fillId="0" borderId="1" xfId="0" applyFont="1" applyBorder="1" applyAlignment="1">
      <alignment horizontal="justify" vertical="top" wrapText="1"/>
    </xf>
    <xf numFmtId="0" fontId="12" fillId="9" borderId="1" xfId="0" applyFont="1" applyFill="1" applyBorder="1" applyAlignment="1">
      <alignment horizontal="justify" wrapText="1"/>
    </xf>
    <xf numFmtId="0" fontId="6" fillId="0" borderId="13" xfId="0" applyFont="1" applyBorder="1" applyAlignment="1">
      <alignment horizontal="justify" vertical="top" wrapText="1"/>
    </xf>
    <xf numFmtId="1" fontId="21" fillId="0" borderId="1" xfId="3" applyNumberFormat="1" applyFont="1" applyBorder="1" applyAlignment="1">
      <alignment horizontal="center" vertical="top" wrapText="1"/>
    </xf>
    <xf numFmtId="1" fontId="21" fillId="0" borderId="1" xfId="0" applyNumberFormat="1" applyFont="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left" vertical="center" wrapText="1"/>
    </xf>
    <xf numFmtId="9" fontId="20" fillId="0" borderId="1" xfId="3" applyFont="1" applyBorder="1" applyAlignment="1">
      <alignment horizontal="center" vertical="center" wrapText="1"/>
    </xf>
    <xf numFmtId="0" fontId="20" fillId="0" borderId="1" xfId="0" applyFont="1" applyBorder="1" applyAlignment="1">
      <alignment horizontal="justify" vertical="center" wrapText="1"/>
    </xf>
    <xf numFmtId="9" fontId="20" fillId="0" borderId="1" xfId="3" applyFont="1" applyBorder="1" applyAlignment="1">
      <alignment horizontal="right" vertical="center" wrapText="1"/>
    </xf>
    <xf numFmtId="0" fontId="20" fillId="0" borderId="1" xfId="0" applyFont="1" applyBorder="1" applyAlignment="1">
      <alignment horizontal="left" vertical="center" wrapText="1"/>
    </xf>
    <xf numFmtId="0" fontId="10" fillId="0" borderId="1" xfId="0" applyFont="1" applyBorder="1" applyAlignment="1">
      <alignment horizontal="center" vertical="center" wrapText="1"/>
    </xf>
    <xf numFmtId="9" fontId="10" fillId="0" borderId="1" xfId="3" applyFont="1" applyBorder="1" applyAlignment="1">
      <alignment horizontal="center" vertical="center" wrapText="1"/>
    </xf>
    <xf numFmtId="164" fontId="10" fillId="0" borderId="1" xfId="0" applyNumberFormat="1" applyFont="1" applyBorder="1" applyAlignment="1">
      <alignment horizontal="center" vertical="top" wrapText="1"/>
    </xf>
    <xf numFmtId="1" fontId="10" fillId="0" borderId="1" xfId="3" applyNumberFormat="1" applyFont="1" applyBorder="1" applyAlignment="1">
      <alignment horizontal="center" vertical="center" wrapText="1"/>
    </xf>
    <xf numFmtId="10" fontId="20" fillId="0" borderId="1" xfId="3"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10" fontId="20" fillId="0" borderId="1" xfId="3" applyNumberFormat="1" applyFont="1" applyFill="1" applyBorder="1" applyAlignment="1" applyProtection="1">
      <alignment horizontal="center" vertical="center" wrapText="1"/>
      <protection hidden="1"/>
    </xf>
    <xf numFmtId="10" fontId="20" fillId="0" borderId="1" xfId="3" applyNumberFormat="1" applyFont="1" applyBorder="1" applyAlignment="1">
      <alignment horizontal="center" vertical="top" wrapText="1"/>
    </xf>
    <xf numFmtId="10" fontId="20" fillId="0" borderId="1" xfId="0" applyNumberFormat="1" applyFont="1" applyBorder="1" applyAlignment="1">
      <alignment horizontal="center" vertical="top" wrapText="1"/>
    </xf>
    <xf numFmtId="0" fontId="10" fillId="0" borderId="0" xfId="0" applyFont="1" applyAlignment="1">
      <alignment horizontal="center" vertical="center" wrapText="1"/>
    </xf>
    <xf numFmtId="9" fontId="10" fillId="0" borderId="1" xfId="1" applyNumberFormat="1" applyFont="1" applyFill="1" applyBorder="1" applyAlignment="1" applyProtection="1">
      <alignment horizontal="right" vertical="top" wrapText="1"/>
      <protection hidden="1"/>
    </xf>
    <xf numFmtId="0" fontId="9" fillId="7" borderId="5"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9" borderId="1" xfId="0" applyFont="1" applyFill="1" applyBorder="1" applyAlignment="1">
      <alignment horizontal="center" vertical="center" wrapText="1"/>
    </xf>
    <xf numFmtId="0" fontId="9" fillId="2" borderId="1" xfId="0" applyFont="1" applyFill="1" applyBorder="1" applyAlignment="1">
      <alignment horizontal="center" wrapText="1"/>
    </xf>
    <xf numFmtId="0" fontId="8" fillId="0" borderId="1" xfId="0" applyFont="1" applyBorder="1" applyAlignment="1">
      <alignment horizontal="justify"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cellXfs>
  <cellStyles count="11">
    <cellStyle name="Hipervínculo" xfId="4" builtinId="8" hidden="1"/>
    <cellStyle name="Hipervínculo" xfId="6" builtinId="8" hidden="1"/>
    <cellStyle name="Hipervínculo" xfId="8" builtinId="8" hidden="1"/>
    <cellStyle name="Hipervínculo visitado" xfId="5" builtinId="9" hidden="1"/>
    <cellStyle name="Hipervínculo visitado" xfId="7" builtinId="9" hidden="1"/>
    <cellStyle name="Hipervínculo visitado" xfId="9" builtinId="9" hidden="1"/>
    <cellStyle name="Hyperlink" xfId="10" xr:uid="{00000000-000B-0000-0000-000008000000}"/>
    <cellStyle name="Millares [0]" xfId="1" builtinId="6"/>
    <cellStyle name="Normal" xfId="0" builtinId="0"/>
    <cellStyle name="Normal 2" xfId="2" xr:uid="{00000000-0005-0000-0000-000008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072" name="Imagen 1">
          <a:extLst>
            <a:ext uri="{FF2B5EF4-FFF2-40B4-BE49-F238E27FC236}">
              <a16:creationId xmlns:a16="http://schemas.microsoft.com/office/drawing/2014/main" id="{D9EA6889-2979-4DA7-95F0-9F6B6D44A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0"/>
  <sheetViews>
    <sheetView tabSelected="1" zoomScale="90" zoomScaleNormal="90" workbookViewId="0">
      <selection activeCell="E10" sqref="E10"/>
    </sheetView>
  </sheetViews>
  <sheetFormatPr baseColWidth="10" defaultColWidth="10.85546875" defaultRowHeight="15" x14ac:dyDescent="0.25"/>
  <cols>
    <col min="1" max="1" width="7" style="1" customWidth="1"/>
    <col min="2" max="2" width="25.42578125" style="1" customWidth="1"/>
    <col min="3" max="3" width="8" style="1" customWidth="1"/>
    <col min="4" max="4" width="44.28515625" style="1" bestFit="1" customWidth="1"/>
    <col min="5" max="5" width="10.85546875" style="1" customWidth="1"/>
    <col min="6" max="6" width="18.85546875" style="1" customWidth="1"/>
    <col min="7" max="7" width="23.42578125" style="1" customWidth="1"/>
    <col min="8" max="8" width="14.42578125" style="1" customWidth="1"/>
    <col min="9" max="9" width="18.42578125" style="1" customWidth="1"/>
    <col min="10" max="10" width="15.85546875" style="1" customWidth="1"/>
    <col min="11" max="13" width="7.28515625" style="1" customWidth="1"/>
    <col min="14" max="14" width="11" style="1" customWidth="1"/>
    <col min="15" max="15" width="20.85546875" style="1" customWidth="1"/>
    <col min="16" max="18" width="17.85546875" style="1" customWidth="1"/>
    <col min="19" max="19" width="22.85546875" style="1" customWidth="1"/>
    <col min="20" max="20" width="17.85546875" style="1" customWidth="1"/>
    <col min="21" max="21" width="19.85546875" style="60" customWidth="1"/>
    <col min="22" max="23" width="16.42578125" style="60" customWidth="1"/>
    <col min="24" max="24" width="36.5703125" style="88" customWidth="1"/>
    <col min="25" max="25" width="32.85546875" style="88" customWidth="1"/>
    <col min="26" max="28" width="16.42578125" style="60" customWidth="1"/>
    <col min="29" max="29" width="42.85546875" style="1" customWidth="1"/>
    <col min="30" max="30" width="22.85546875" style="1" customWidth="1"/>
    <col min="31" max="31" width="21.28515625" style="1" hidden="1" customWidth="1"/>
    <col min="32" max="33" width="16.42578125" style="1" hidden="1" customWidth="1"/>
    <col min="34" max="34" width="40.42578125" style="1" hidden="1" customWidth="1"/>
    <col min="35" max="35" width="21.42578125" style="1" hidden="1" customWidth="1"/>
    <col min="36" max="36" width="18.85546875" style="1" hidden="1" customWidth="1"/>
    <col min="37" max="38" width="16.42578125" style="1" hidden="1" customWidth="1"/>
    <col min="39" max="39" width="23.140625" style="1" hidden="1" customWidth="1"/>
    <col min="40" max="40" width="20.42578125" style="1" hidden="1" customWidth="1"/>
    <col min="41" max="41" width="19.42578125" style="60" customWidth="1"/>
    <col min="42" max="42" width="16.42578125" style="60" customWidth="1"/>
    <col min="43" max="43" width="21.42578125" style="60" customWidth="1"/>
    <col min="44" max="44" width="40.7109375" style="88" customWidth="1"/>
    <col min="45" max="16384" width="10.85546875" style="1"/>
  </cols>
  <sheetData>
    <row r="1" spans="1:44" ht="70.5" customHeight="1" x14ac:dyDescent="0.25">
      <c r="A1" s="129" t="s">
        <v>0</v>
      </c>
      <c r="B1" s="130"/>
      <c r="C1" s="130"/>
      <c r="D1" s="130"/>
      <c r="E1" s="130"/>
      <c r="F1" s="130"/>
      <c r="G1" s="130"/>
      <c r="H1" s="130"/>
      <c r="I1" s="130"/>
      <c r="J1" s="130"/>
      <c r="K1" s="131" t="s">
        <v>1</v>
      </c>
      <c r="L1" s="132"/>
      <c r="M1" s="132"/>
      <c r="N1" s="132"/>
      <c r="O1" s="132"/>
    </row>
    <row r="2" spans="1:44" s="9" customFormat="1" ht="23.45" customHeight="1" x14ac:dyDescent="0.25">
      <c r="A2" s="139" t="s">
        <v>2</v>
      </c>
      <c r="B2" s="140"/>
      <c r="C2" s="140"/>
      <c r="D2" s="140"/>
      <c r="E2" s="140"/>
      <c r="F2" s="140"/>
      <c r="G2" s="140"/>
      <c r="H2" s="140"/>
      <c r="I2" s="140"/>
      <c r="J2" s="140"/>
      <c r="K2" s="55"/>
      <c r="L2" s="55"/>
      <c r="M2" s="55"/>
      <c r="N2" s="55"/>
      <c r="O2" s="55"/>
      <c r="U2" s="61"/>
      <c r="V2" s="61"/>
      <c r="W2" s="61"/>
      <c r="X2" s="89"/>
      <c r="Y2" s="89"/>
      <c r="Z2" s="61"/>
      <c r="AA2" s="61"/>
      <c r="AB2" s="61"/>
      <c r="AO2" s="61"/>
      <c r="AP2" s="61"/>
      <c r="AQ2" s="61"/>
      <c r="AR2" s="89"/>
    </row>
    <row r="3" spans="1:44" x14ac:dyDescent="0.25">
      <c r="D3" s="21"/>
    </row>
    <row r="4" spans="1:44" ht="29.1" customHeight="1" x14ac:dyDescent="0.25">
      <c r="A4" s="122" t="s">
        <v>3</v>
      </c>
      <c r="B4" s="123"/>
      <c r="C4" s="124"/>
      <c r="D4" s="133" t="s">
        <v>4</v>
      </c>
      <c r="E4" s="128" t="s">
        <v>5</v>
      </c>
      <c r="F4" s="128"/>
      <c r="G4" s="128"/>
      <c r="H4" s="128"/>
      <c r="I4" s="128"/>
      <c r="J4" s="128"/>
    </row>
    <row r="5" spans="1:44" x14ac:dyDescent="0.25">
      <c r="A5" s="141"/>
      <c r="B5" s="142"/>
      <c r="C5" s="143"/>
      <c r="D5" s="134"/>
      <c r="E5" s="2" t="s">
        <v>6</v>
      </c>
      <c r="F5" s="57" t="s">
        <v>7</v>
      </c>
      <c r="G5" s="137" t="s">
        <v>8</v>
      </c>
      <c r="H5" s="137"/>
      <c r="I5" s="137"/>
      <c r="J5" s="137"/>
    </row>
    <row r="6" spans="1:44" x14ac:dyDescent="0.25">
      <c r="A6" s="141"/>
      <c r="B6" s="142"/>
      <c r="C6" s="143"/>
      <c r="D6" s="134"/>
      <c r="E6" s="25">
        <v>1</v>
      </c>
      <c r="F6" s="25" t="s">
        <v>9</v>
      </c>
      <c r="G6" s="138" t="s">
        <v>10</v>
      </c>
      <c r="H6" s="138"/>
      <c r="I6" s="138"/>
      <c r="J6" s="138"/>
    </row>
    <row r="7" spans="1:44" ht="134.25" customHeight="1" x14ac:dyDescent="0.25">
      <c r="A7" s="141"/>
      <c r="B7" s="142"/>
      <c r="C7" s="143"/>
      <c r="D7" s="134"/>
      <c r="E7" s="25">
        <v>2</v>
      </c>
      <c r="F7" s="25" t="s">
        <v>11</v>
      </c>
      <c r="G7" s="138" t="s">
        <v>12</v>
      </c>
      <c r="H7" s="138"/>
      <c r="I7" s="138"/>
      <c r="J7" s="138"/>
    </row>
    <row r="8" spans="1:44" ht="51.75" customHeight="1" x14ac:dyDescent="0.25">
      <c r="A8" s="125"/>
      <c r="B8" s="126"/>
      <c r="C8" s="127"/>
      <c r="D8" s="135"/>
      <c r="E8" s="25">
        <v>3</v>
      </c>
      <c r="F8" s="25" t="s">
        <v>13</v>
      </c>
      <c r="G8" s="138" t="s">
        <v>14</v>
      </c>
      <c r="H8" s="138"/>
      <c r="I8" s="138"/>
      <c r="J8" s="138"/>
    </row>
    <row r="9" spans="1:44" ht="51.75" customHeight="1" x14ac:dyDescent="0.25">
      <c r="A9" s="98"/>
      <c r="B9" s="98"/>
      <c r="C9" s="98"/>
      <c r="D9" s="99"/>
      <c r="E9" s="25">
        <v>4</v>
      </c>
      <c r="F9" s="104" t="s">
        <v>15</v>
      </c>
      <c r="G9" s="138" t="s">
        <v>16</v>
      </c>
      <c r="H9" s="138"/>
      <c r="I9" s="138"/>
      <c r="J9" s="138"/>
    </row>
    <row r="10" spans="1:44" ht="87.75" customHeight="1" x14ac:dyDescent="0.25">
      <c r="A10" s="98"/>
      <c r="B10" s="98"/>
      <c r="C10" s="98"/>
      <c r="D10" s="99"/>
      <c r="E10" s="25">
        <v>5</v>
      </c>
      <c r="F10" s="25" t="s">
        <v>17</v>
      </c>
      <c r="G10" s="138" t="s">
        <v>251</v>
      </c>
      <c r="H10" s="138"/>
      <c r="I10" s="138"/>
      <c r="J10" s="138"/>
    </row>
    <row r="11" spans="1:44" x14ac:dyDescent="0.25">
      <c r="A11" s="98"/>
      <c r="B11" s="98"/>
      <c r="C11" s="98"/>
      <c r="D11" s="99"/>
      <c r="E11" s="61"/>
      <c r="F11" s="113"/>
      <c r="G11" s="89"/>
      <c r="H11" s="89"/>
      <c r="I11" s="89"/>
      <c r="J11" s="89"/>
    </row>
    <row r="13" spans="1:44" s="9" customFormat="1" ht="22.5" customHeight="1" x14ac:dyDescent="0.25">
      <c r="A13" s="128" t="s">
        <v>18</v>
      </c>
      <c r="B13" s="128"/>
      <c r="C13" s="122" t="s">
        <v>19</v>
      </c>
      <c r="D13" s="123"/>
      <c r="E13" s="124"/>
      <c r="F13" s="136" t="s">
        <v>20</v>
      </c>
      <c r="G13" s="136"/>
      <c r="H13" s="136"/>
      <c r="I13" s="136"/>
      <c r="J13" s="136"/>
      <c r="K13" s="136"/>
      <c r="L13" s="136"/>
      <c r="M13" s="136"/>
      <c r="N13" s="136"/>
      <c r="O13" s="136"/>
      <c r="P13" s="136"/>
      <c r="Q13" s="122" t="s">
        <v>21</v>
      </c>
      <c r="R13" s="123"/>
      <c r="S13" s="123"/>
      <c r="T13" s="124"/>
      <c r="U13" s="118" t="s">
        <v>22</v>
      </c>
      <c r="V13" s="118"/>
      <c r="W13" s="118"/>
      <c r="X13" s="118"/>
      <c r="Y13" s="118"/>
      <c r="Z13" s="119" t="s">
        <v>22</v>
      </c>
      <c r="AA13" s="119"/>
      <c r="AB13" s="119"/>
      <c r="AC13" s="119"/>
      <c r="AD13" s="119"/>
      <c r="AE13" s="120" t="s">
        <v>22</v>
      </c>
      <c r="AF13" s="120"/>
      <c r="AG13" s="120"/>
      <c r="AH13" s="120"/>
      <c r="AI13" s="120"/>
      <c r="AJ13" s="121" t="s">
        <v>22</v>
      </c>
      <c r="AK13" s="121"/>
      <c r="AL13" s="121"/>
      <c r="AM13" s="121"/>
      <c r="AN13" s="121"/>
      <c r="AO13" s="115" t="s">
        <v>23</v>
      </c>
      <c r="AP13" s="116"/>
      <c r="AQ13" s="116"/>
      <c r="AR13" s="117"/>
    </row>
    <row r="14" spans="1:44" ht="14.45" customHeight="1" x14ac:dyDescent="0.25">
      <c r="A14" s="128"/>
      <c r="B14" s="128"/>
      <c r="C14" s="125"/>
      <c r="D14" s="126"/>
      <c r="E14" s="127"/>
      <c r="F14" s="136"/>
      <c r="G14" s="136"/>
      <c r="H14" s="136"/>
      <c r="I14" s="136"/>
      <c r="J14" s="136"/>
      <c r="K14" s="136"/>
      <c r="L14" s="136"/>
      <c r="M14" s="136"/>
      <c r="N14" s="136"/>
      <c r="O14" s="136"/>
      <c r="P14" s="136"/>
      <c r="Q14" s="125"/>
      <c r="R14" s="126"/>
      <c r="S14" s="126"/>
      <c r="T14" s="127"/>
      <c r="U14" s="118" t="s">
        <v>24</v>
      </c>
      <c r="V14" s="118"/>
      <c r="W14" s="118"/>
      <c r="X14" s="118"/>
      <c r="Y14" s="118"/>
      <c r="Z14" s="119" t="s">
        <v>25</v>
      </c>
      <c r="AA14" s="119"/>
      <c r="AB14" s="119"/>
      <c r="AC14" s="119"/>
      <c r="AD14" s="119"/>
      <c r="AE14" s="120" t="s">
        <v>26</v>
      </c>
      <c r="AF14" s="120"/>
      <c r="AG14" s="120"/>
      <c r="AH14" s="120"/>
      <c r="AI14" s="120"/>
      <c r="AJ14" s="121" t="s">
        <v>27</v>
      </c>
      <c r="AK14" s="121"/>
      <c r="AL14" s="121"/>
      <c r="AM14" s="121"/>
      <c r="AN14" s="121"/>
      <c r="AO14" s="115" t="s">
        <v>28</v>
      </c>
      <c r="AP14" s="116"/>
      <c r="AQ14" s="116"/>
      <c r="AR14" s="117"/>
    </row>
    <row r="15" spans="1:44" ht="60" x14ac:dyDescent="0.25">
      <c r="A15" s="3" t="s">
        <v>29</v>
      </c>
      <c r="B15" s="3" t="s">
        <v>30</v>
      </c>
      <c r="C15" s="3" t="s">
        <v>31</v>
      </c>
      <c r="D15" s="3" t="s">
        <v>32</v>
      </c>
      <c r="E15" s="3" t="s">
        <v>33</v>
      </c>
      <c r="F15" s="20" t="s">
        <v>34</v>
      </c>
      <c r="G15" s="20" t="s">
        <v>35</v>
      </c>
      <c r="H15" s="20" t="s">
        <v>36</v>
      </c>
      <c r="I15" s="20" t="s">
        <v>37</v>
      </c>
      <c r="J15" s="20" t="s">
        <v>38</v>
      </c>
      <c r="K15" s="20" t="s">
        <v>39</v>
      </c>
      <c r="L15" s="20" t="s">
        <v>40</v>
      </c>
      <c r="M15" s="20" t="s">
        <v>41</v>
      </c>
      <c r="N15" s="20" t="s">
        <v>42</v>
      </c>
      <c r="O15" s="20" t="s">
        <v>43</v>
      </c>
      <c r="P15" s="20" t="s">
        <v>44</v>
      </c>
      <c r="Q15" s="3" t="s">
        <v>45</v>
      </c>
      <c r="R15" s="3" t="s">
        <v>46</v>
      </c>
      <c r="S15" s="3" t="s">
        <v>47</v>
      </c>
      <c r="T15" s="3" t="s">
        <v>48</v>
      </c>
      <c r="U15" s="58" t="s">
        <v>49</v>
      </c>
      <c r="V15" s="58" t="s">
        <v>50</v>
      </c>
      <c r="W15" s="58" t="s">
        <v>51</v>
      </c>
      <c r="X15" s="58" t="s">
        <v>52</v>
      </c>
      <c r="Y15" s="58" t="s">
        <v>53</v>
      </c>
      <c r="Z15" s="4" t="s">
        <v>49</v>
      </c>
      <c r="AA15" s="4" t="s">
        <v>50</v>
      </c>
      <c r="AB15" s="4" t="s">
        <v>51</v>
      </c>
      <c r="AC15" s="4" t="s">
        <v>52</v>
      </c>
      <c r="AD15" s="4" t="s">
        <v>53</v>
      </c>
      <c r="AE15" s="5" t="s">
        <v>49</v>
      </c>
      <c r="AF15" s="5" t="s">
        <v>50</v>
      </c>
      <c r="AG15" s="5" t="s">
        <v>51</v>
      </c>
      <c r="AH15" s="5" t="s">
        <v>52</v>
      </c>
      <c r="AI15" s="5" t="s">
        <v>53</v>
      </c>
      <c r="AJ15" s="6" t="s">
        <v>49</v>
      </c>
      <c r="AK15" s="6" t="s">
        <v>50</v>
      </c>
      <c r="AL15" s="6" t="s">
        <v>51</v>
      </c>
      <c r="AM15" s="6" t="s">
        <v>52</v>
      </c>
      <c r="AN15" s="6" t="s">
        <v>53</v>
      </c>
      <c r="AO15" s="7" t="s">
        <v>49</v>
      </c>
      <c r="AP15" s="7" t="s">
        <v>50</v>
      </c>
      <c r="AQ15" s="7" t="s">
        <v>51</v>
      </c>
      <c r="AR15" s="7" t="s">
        <v>54</v>
      </c>
    </row>
    <row r="16" spans="1:44" s="42" customFormat="1" ht="105" x14ac:dyDescent="0.25">
      <c r="A16" s="8">
        <v>7</v>
      </c>
      <c r="B16" s="8" t="s">
        <v>55</v>
      </c>
      <c r="C16" s="56">
        <v>1</v>
      </c>
      <c r="D16" s="8" t="s">
        <v>56</v>
      </c>
      <c r="E16" s="8" t="s">
        <v>57</v>
      </c>
      <c r="F16" s="8" t="s">
        <v>58</v>
      </c>
      <c r="G16" s="8" t="s">
        <v>59</v>
      </c>
      <c r="H16" s="35" t="s">
        <v>60</v>
      </c>
      <c r="I16" s="8" t="s">
        <v>61</v>
      </c>
      <c r="J16" s="8" t="s">
        <v>62</v>
      </c>
      <c r="K16" s="29">
        <v>0.1</v>
      </c>
      <c r="L16" s="29">
        <v>0.35</v>
      </c>
      <c r="M16" s="29">
        <v>0.7</v>
      </c>
      <c r="N16" s="29">
        <v>0.9</v>
      </c>
      <c r="O16" s="29">
        <v>0.9</v>
      </c>
      <c r="P16" s="8" t="s">
        <v>63</v>
      </c>
      <c r="Q16" s="8" t="s">
        <v>64</v>
      </c>
      <c r="R16" s="8" t="s">
        <v>65</v>
      </c>
      <c r="S16" s="8" t="s">
        <v>66</v>
      </c>
      <c r="T16" s="8" t="s">
        <v>67</v>
      </c>
      <c r="U16" s="41">
        <f>+K16</f>
        <v>0.1</v>
      </c>
      <c r="V16" s="62">
        <v>0.48970000000000002</v>
      </c>
      <c r="W16" s="41">
        <f>IF(V16/U16&gt;100%,100%,V16/U16)</f>
        <v>1</v>
      </c>
      <c r="X16" s="90" t="s">
        <v>68</v>
      </c>
      <c r="Y16" s="90" t="s">
        <v>69</v>
      </c>
      <c r="Z16" s="41">
        <f>L16</f>
        <v>0.35</v>
      </c>
      <c r="AA16" s="62">
        <v>0.89190000000000003</v>
      </c>
      <c r="AB16" s="41">
        <f>IF(AA16/Z16&gt;100%,100%,AA16/Z16)</f>
        <v>1</v>
      </c>
      <c r="AC16" s="8" t="s">
        <v>70</v>
      </c>
      <c r="AD16" s="8" t="s">
        <v>71</v>
      </c>
      <c r="AE16" s="31">
        <f>M16</f>
        <v>0.7</v>
      </c>
      <c r="AF16" s="40"/>
      <c r="AG16" s="41">
        <f>IF(AF16/AE16&gt;100%,100%,AF16/AE16)</f>
        <v>0</v>
      </c>
      <c r="AH16" s="8"/>
      <c r="AI16" s="8"/>
      <c r="AJ16" s="31">
        <f>N16</f>
        <v>0.9</v>
      </c>
      <c r="AK16" s="40"/>
      <c r="AL16" s="41">
        <f>IF(AK16/AJ16&gt;100%,100%,AK16/AJ16)</f>
        <v>0</v>
      </c>
      <c r="AM16" s="8"/>
      <c r="AN16" s="8"/>
      <c r="AO16" s="41">
        <f>O16</f>
        <v>0.9</v>
      </c>
      <c r="AP16" s="62">
        <v>0.89190000000000003</v>
      </c>
      <c r="AQ16" s="41">
        <f>IF(AP16/AO16&gt;100%,100%,AP16/AO16)</f>
        <v>0.99099999999999999</v>
      </c>
      <c r="AR16" s="8" t="s">
        <v>70</v>
      </c>
    </row>
    <row r="17" spans="1:44" s="42" customFormat="1" ht="105" x14ac:dyDescent="0.25">
      <c r="A17" s="8">
        <v>7</v>
      </c>
      <c r="B17" s="8" t="s">
        <v>55</v>
      </c>
      <c r="C17" s="56">
        <v>2</v>
      </c>
      <c r="D17" s="8" t="s">
        <v>72</v>
      </c>
      <c r="E17" s="8" t="s">
        <v>57</v>
      </c>
      <c r="F17" s="8" t="s">
        <v>73</v>
      </c>
      <c r="G17" s="8" t="s">
        <v>74</v>
      </c>
      <c r="H17" s="35" t="s">
        <v>75</v>
      </c>
      <c r="I17" s="8" t="s">
        <v>61</v>
      </c>
      <c r="J17" s="8" t="s">
        <v>76</v>
      </c>
      <c r="K17" s="29">
        <v>0.2</v>
      </c>
      <c r="L17" s="29">
        <v>0.45</v>
      </c>
      <c r="M17" s="29">
        <v>0.7</v>
      </c>
      <c r="N17" s="29">
        <v>0.9</v>
      </c>
      <c r="O17" s="29">
        <v>0.9</v>
      </c>
      <c r="P17" s="8" t="s">
        <v>63</v>
      </c>
      <c r="Q17" s="8" t="s">
        <v>77</v>
      </c>
      <c r="R17" s="8" t="s">
        <v>78</v>
      </c>
      <c r="S17" s="8" t="s">
        <v>66</v>
      </c>
      <c r="T17" s="8" t="s">
        <v>79</v>
      </c>
      <c r="U17" s="41">
        <f t="shared" ref="U17:U24" si="0">+K17</f>
        <v>0.2</v>
      </c>
      <c r="V17" s="38">
        <v>0.33</v>
      </c>
      <c r="W17" s="41">
        <f>IF(V17/U17&gt;100%,100%,V17/U17)</f>
        <v>1</v>
      </c>
      <c r="X17" s="91" t="s">
        <v>80</v>
      </c>
      <c r="Y17" s="91" t="s">
        <v>81</v>
      </c>
      <c r="Z17" s="41">
        <f t="shared" ref="Z17:Z29" si="1">L17</f>
        <v>0.45</v>
      </c>
      <c r="AA17" s="38">
        <v>0.5</v>
      </c>
      <c r="AB17" s="41">
        <f t="shared" ref="AB17:AB26" si="2">IF(AA17/Z17&gt;100%,100%,AA17/Z17)</f>
        <v>1</v>
      </c>
      <c r="AC17" s="91" t="s">
        <v>82</v>
      </c>
      <c r="AD17" s="91" t="s">
        <v>81</v>
      </c>
      <c r="AE17" s="31">
        <f t="shared" ref="AE17:AE29" si="3">M17</f>
        <v>0.7</v>
      </c>
      <c r="AF17" s="40"/>
      <c r="AG17" s="41">
        <f t="shared" ref="AG17:AG29" si="4">IF(AF17/AE17&gt;100%,100%,AF17/AE17)</f>
        <v>0</v>
      </c>
      <c r="AH17" s="8"/>
      <c r="AI17" s="8"/>
      <c r="AJ17" s="31">
        <f t="shared" ref="AJ17:AJ29" si="5">N17</f>
        <v>0.9</v>
      </c>
      <c r="AK17" s="40"/>
      <c r="AL17" s="41">
        <f t="shared" ref="AL17:AL29" si="6">IF(AK17/AJ17&gt;100%,100%,AK17/AJ17)</f>
        <v>0</v>
      </c>
      <c r="AM17" s="8"/>
      <c r="AN17" s="8"/>
      <c r="AO17" s="41">
        <f t="shared" ref="AO17:AO29" si="7">O17</f>
        <v>0.9</v>
      </c>
      <c r="AP17" s="38">
        <v>0.5</v>
      </c>
      <c r="AQ17" s="41">
        <f t="shared" ref="AQ17:AQ29" si="8">IF(AP17/AO17&gt;100%,100%,AP17/AO17)</f>
        <v>0.55555555555555558</v>
      </c>
      <c r="AR17" s="91" t="s">
        <v>82</v>
      </c>
    </row>
    <row r="18" spans="1:44" s="42" customFormat="1" ht="105" x14ac:dyDescent="0.25">
      <c r="A18" s="8">
        <v>7</v>
      </c>
      <c r="B18" s="8" t="s">
        <v>55</v>
      </c>
      <c r="C18" s="56">
        <v>3</v>
      </c>
      <c r="D18" s="8" t="s">
        <v>83</v>
      </c>
      <c r="E18" s="8" t="s">
        <v>57</v>
      </c>
      <c r="F18" s="8" t="s">
        <v>84</v>
      </c>
      <c r="G18" s="8" t="s">
        <v>85</v>
      </c>
      <c r="H18" s="29">
        <v>1</v>
      </c>
      <c r="I18" s="8" t="s">
        <v>61</v>
      </c>
      <c r="J18" s="8" t="s">
        <v>86</v>
      </c>
      <c r="K18" s="29">
        <v>0</v>
      </c>
      <c r="L18" s="29">
        <v>0.25</v>
      </c>
      <c r="M18" s="29">
        <v>0.75</v>
      </c>
      <c r="N18" s="29">
        <v>1</v>
      </c>
      <c r="O18" s="29">
        <v>1</v>
      </c>
      <c r="P18" s="8" t="s">
        <v>63</v>
      </c>
      <c r="Q18" s="8" t="s">
        <v>77</v>
      </c>
      <c r="R18" s="8" t="s">
        <v>87</v>
      </c>
      <c r="S18" s="8" t="s">
        <v>66</v>
      </c>
      <c r="T18" s="8" t="s">
        <v>79</v>
      </c>
      <c r="U18" s="41">
        <f t="shared" si="0"/>
        <v>0</v>
      </c>
      <c r="V18" s="38">
        <v>0.37</v>
      </c>
      <c r="W18" s="41">
        <v>1</v>
      </c>
      <c r="X18" s="90" t="s">
        <v>88</v>
      </c>
      <c r="Y18" s="90" t="s">
        <v>89</v>
      </c>
      <c r="Z18" s="41">
        <f t="shared" si="1"/>
        <v>0.25</v>
      </c>
      <c r="AA18" s="41">
        <v>0.5</v>
      </c>
      <c r="AB18" s="41">
        <f t="shared" si="2"/>
        <v>1</v>
      </c>
      <c r="AC18" s="8" t="s">
        <v>90</v>
      </c>
      <c r="AD18" s="8" t="s">
        <v>91</v>
      </c>
      <c r="AE18" s="31">
        <f t="shared" si="3"/>
        <v>0.75</v>
      </c>
      <c r="AF18" s="40"/>
      <c r="AG18" s="41">
        <f t="shared" si="4"/>
        <v>0</v>
      </c>
      <c r="AH18" s="8"/>
      <c r="AI18" s="8"/>
      <c r="AJ18" s="31">
        <f t="shared" si="5"/>
        <v>1</v>
      </c>
      <c r="AK18" s="40"/>
      <c r="AL18" s="41">
        <f t="shared" si="6"/>
        <v>0</v>
      </c>
      <c r="AM18" s="8"/>
      <c r="AN18" s="8"/>
      <c r="AO18" s="41">
        <f t="shared" si="7"/>
        <v>1</v>
      </c>
      <c r="AP18" s="38">
        <v>0.5</v>
      </c>
      <c r="AQ18" s="41">
        <f t="shared" si="8"/>
        <v>0.5</v>
      </c>
      <c r="AR18" s="90" t="s">
        <v>92</v>
      </c>
    </row>
    <row r="19" spans="1:44" s="42" customFormat="1" ht="159.75" customHeight="1" x14ac:dyDescent="0.25">
      <c r="A19" s="8">
        <v>7</v>
      </c>
      <c r="B19" s="8" t="s">
        <v>55</v>
      </c>
      <c r="C19" s="56">
        <v>4</v>
      </c>
      <c r="D19" s="8" t="s">
        <v>93</v>
      </c>
      <c r="E19" s="8" t="s">
        <v>57</v>
      </c>
      <c r="F19" s="8" t="s">
        <v>94</v>
      </c>
      <c r="G19" s="8" t="s">
        <v>95</v>
      </c>
      <c r="H19" s="33" t="s">
        <v>96</v>
      </c>
      <c r="I19" s="8" t="s">
        <v>61</v>
      </c>
      <c r="J19" s="8" t="s">
        <v>97</v>
      </c>
      <c r="K19" s="29">
        <v>0.4</v>
      </c>
      <c r="L19" s="29">
        <v>0.7</v>
      </c>
      <c r="M19" s="29">
        <v>0.85</v>
      </c>
      <c r="N19" s="29">
        <v>1</v>
      </c>
      <c r="O19" s="31">
        <v>1</v>
      </c>
      <c r="P19" s="8" t="s">
        <v>63</v>
      </c>
      <c r="Q19" s="8" t="s">
        <v>98</v>
      </c>
      <c r="R19" s="8" t="s">
        <v>99</v>
      </c>
      <c r="S19" s="8" t="s">
        <v>100</v>
      </c>
      <c r="T19" s="8" t="s">
        <v>101</v>
      </c>
      <c r="U19" s="41">
        <f t="shared" si="0"/>
        <v>0.4</v>
      </c>
      <c r="V19" s="62">
        <v>0.14929999999999999</v>
      </c>
      <c r="W19" s="41">
        <f t="shared" ref="W19:W25" si="9">IF(V19/U19&gt;100%,100%,V19/U19)</f>
        <v>0.37324999999999997</v>
      </c>
      <c r="X19" s="90" t="s">
        <v>102</v>
      </c>
      <c r="Y19" s="90" t="s">
        <v>103</v>
      </c>
      <c r="Z19" s="41">
        <f t="shared" si="1"/>
        <v>0.7</v>
      </c>
      <c r="AA19" s="62">
        <v>0.41746</v>
      </c>
      <c r="AB19" s="59">
        <f>IF(AA19/Z19&gt;100%,100%,AA19/Z19)</f>
        <v>0.59637142857142855</v>
      </c>
      <c r="AC19" s="90" t="s">
        <v>104</v>
      </c>
      <c r="AD19" s="90" t="s">
        <v>103</v>
      </c>
      <c r="AE19" s="31">
        <f t="shared" si="3"/>
        <v>0.85</v>
      </c>
      <c r="AF19" s="40"/>
      <c r="AG19" s="41">
        <f t="shared" si="4"/>
        <v>0</v>
      </c>
      <c r="AH19" s="8"/>
      <c r="AI19" s="8"/>
      <c r="AJ19" s="31">
        <f t="shared" si="5"/>
        <v>1</v>
      </c>
      <c r="AK19" s="40"/>
      <c r="AL19" s="41">
        <f t="shared" si="6"/>
        <v>0</v>
      </c>
      <c r="AM19" s="8"/>
      <c r="AN19" s="8"/>
      <c r="AO19" s="41">
        <f t="shared" si="7"/>
        <v>1</v>
      </c>
      <c r="AP19" s="62">
        <v>0.41749999999999998</v>
      </c>
      <c r="AQ19" s="41">
        <f t="shared" si="8"/>
        <v>0.41749999999999998</v>
      </c>
      <c r="AR19" s="90" t="s">
        <v>102</v>
      </c>
    </row>
    <row r="20" spans="1:44" s="42" customFormat="1" ht="105" x14ac:dyDescent="0.25">
      <c r="A20" s="8">
        <v>7</v>
      </c>
      <c r="B20" s="8" t="s">
        <v>55</v>
      </c>
      <c r="C20" s="56">
        <v>5</v>
      </c>
      <c r="D20" s="8" t="s">
        <v>105</v>
      </c>
      <c r="E20" s="8" t="s">
        <v>57</v>
      </c>
      <c r="F20" s="8" t="s">
        <v>106</v>
      </c>
      <c r="G20" s="8" t="s">
        <v>107</v>
      </c>
      <c r="H20" s="33" t="s">
        <v>108</v>
      </c>
      <c r="I20" s="8" t="s">
        <v>109</v>
      </c>
      <c r="J20" s="8" t="s">
        <v>110</v>
      </c>
      <c r="K20" s="28">
        <v>4</v>
      </c>
      <c r="L20" s="28">
        <v>4</v>
      </c>
      <c r="M20" s="28">
        <v>4</v>
      </c>
      <c r="N20" s="28">
        <v>4</v>
      </c>
      <c r="O20" s="32">
        <v>4</v>
      </c>
      <c r="P20" s="8" t="s">
        <v>111</v>
      </c>
      <c r="Q20" s="8" t="s">
        <v>112</v>
      </c>
      <c r="R20" s="8" t="s">
        <v>113</v>
      </c>
      <c r="S20" s="8" t="s">
        <v>100</v>
      </c>
      <c r="T20" s="8" t="s">
        <v>112</v>
      </c>
      <c r="U20" s="63">
        <f t="shared" si="0"/>
        <v>4</v>
      </c>
      <c r="V20" s="56">
        <v>4.26</v>
      </c>
      <c r="W20" s="59">
        <f>IF(U20/V20&gt;100%,100%,U20/V20)</f>
        <v>0.93896713615023475</v>
      </c>
      <c r="X20" s="91" t="s">
        <v>114</v>
      </c>
      <c r="Y20" s="90" t="s">
        <v>115</v>
      </c>
      <c r="Z20" s="63">
        <f t="shared" si="1"/>
        <v>4</v>
      </c>
      <c r="AA20" s="56">
        <v>3.4489999999999998</v>
      </c>
      <c r="AB20" s="41">
        <v>1</v>
      </c>
      <c r="AC20" s="91" t="s">
        <v>116</v>
      </c>
      <c r="AD20" s="8" t="s">
        <v>117</v>
      </c>
      <c r="AE20" s="43">
        <f t="shared" si="3"/>
        <v>4</v>
      </c>
      <c r="AF20" s="40">
        <v>0</v>
      </c>
      <c r="AG20" s="41">
        <f t="shared" si="4"/>
        <v>0</v>
      </c>
      <c r="AH20" s="8"/>
      <c r="AI20" s="8"/>
      <c r="AJ20" s="43">
        <f t="shared" si="5"/>
        <v>4</v>
      </c>
      <c r="AK20" s="40">
        <v>0</v>
      </c>
      <c r="AL20" s="41">
        <f t="shared" si="6"/>
        <v>0</v>
      </c>
      <c r="AM20" s="8"/>
      <c r="AN20" s="8"/>
      <c r="AO20" s="63">
        <f t="shared" si="7"/>
        <v>4</v>
      </c>
      <c r="AP20" s="106">
        <f>AVERAGE(V20,AA20,AF20,AK20)</f>
        <v>1.9272499999999999</v>
      </c>
      <c r="AQ20" s="41">
        <f t="shared" si="8"/>
        <v>0.48181249999999998</v>
      </c>
      <c r="AR20" s="90" t="s">
        <v>118</v>
      </c>
    </row>
    <row r="21" spans="1:44" s="42" customFormat="1" ht="135" x14ac:dyDescent="0.25">
      <c r="A21" s="8">
        <v>7</v>
      </c>
      <c r="B21" s="8" t="s">
        <v>55</v>
      </c>
      <c r="C21" s="56">
        <v>6</v>
      </c>
      <c r="D21" s="8" t="s">
        <v>119</v>
      </c>
      <c r="E21" s="8" t="s">
        <v>57</v>
      </c>
      <c r="F21" s="8" t="s">
        <v>120</v>
      </c>
      <c r="G21" s="8" t="s">
        <v>121</v>
      </c>
      <c r="H21" s="33" t="s">
        <v>122</v>
      </c>
      <c r="I21" s="8" t="s">
        <v>109</v>
      </c>
      <c r="J21" s="8" t="s">
        <v>123</v>
      </c>
      <c r="K21" s="8">
        <v>25</v>
      </c>
      <c r="L21" s="8">
        <v>25</v>
      </c>
      <c r="M21" s="8">
        <v>25</v>
      </c>
      <c r="N21" s="8">
        <v>25</v>
      </c>
      <c r="O21" s="32">
        <v>25</v>
      </c>
      <c r="P21" s="8" t="s">
        <v>111</v>
      </c>
      <c r="Q21" s="8" t="s">
        <v>124</v>
      </c>
      <c r="R21" s="8" t="s">
        <v>125</v>
      </c>
      <c r="S21" s="8" t="s">
        <v>100</v>
      </c>
      <c r="T21" s="8" t="s">
        <v>124</v>
      </c>
      <c r="U21" s="63">
        <f t="shared" si="0"/>
        <v>25</v>
      </c>
      <c r="V21" s="56">
        <v>25</v>
      </c>
      <c r="W21" s="41">
        <f t="shared" si="9"/>
        <v>1</v>
      </c>
      <c r="X21" s="91" t="s">
        <v>126</v>
      </c>
      <c r="Y21" s="91" t="s">
        <v>127</v>
      </c>
      <c r="Z21" s="63">
        <f t="shared" si="1"/>
        <v>25</v>
      </c>
      <c r="AA21" s="56">
        <v>25</v>
      </c>
      <c r="AB21" s="41">
        <f t="shared" si="2"/>
        <v>1</v>
      </c>
      <c r="AC21" s="91" t="s">
        <v>126</v>
      </c>
      <c r="AD21" s="91" t="s">
        <v>127</v>
      </c>
      <c r="AE21" s="43">
        <f t="shared" si="3"/>
        <v>25</v>
      </c>
      <c r="AF21" s="40"/>
      <c r="AG21" s="41">
        <f t="shared" si="4"/>
        <v>0</v>
      </c>
      <c r="AH21" s="8"/>
      <c r="AI21" s="8"/>
      <c r="AJ21" s="43">
        <f t="shared" si="5"/>
        <v>25</v>
      </c>
      <c r="AK21" s="40"/>
      <c r="AL21" s="41">
        <f t="shared" si="6"/>
        <v>0</v>
      </c>
      <c r="AM21" s="8"/>
      <c r="AN21" s="8"/>
      <c r="AO21" s="63">
        <f t="shared" si="7"/>
        <v>25</v>
      </c>
      <c r="AP21" s="56">
        <v>25</v>
      </c>
      <c r="AQ21" s="41">
        <v>0.5</v>
      </c>
      <c r="AR21" s="90" t="s">
        <v>126</v>
      </c>
    </row>
    <row r="22" spans="1:44" s="42" customFormat="1" ht="225" x14ac:dyDescent="0.25">
      <c r="A22" s="8">
        <v>7</v>
      </c>
      <c r="B22" s="8" t="s">
        <v>55</v>
      </c>
      <c r="C22" s="56">
        <v>7</v>
      </c>
      <c r="D22" s="8" t="s">
        <v>128</v>
      </c>
      <c r="E22" s="8" t="s">
        <v>129</v>
      </c>
      <c r="F22" s="8" t="s">
        <v>130</v>
      </c>
      <c r="G22" s="8" t="s">
        <v>131</v>
      </c>
      <c r="H22" s="44">
        <v>0</v>
      </c>
      <c r="I22" s="8" t="s">
        <v>109</v>
      </c>
      <c r="J22" s="8" t="s">
        <v>132</v>
      </c>
      <c r="K22" s="29">
        <v>1</v>
      </c>
      <c r="L22" s="29">
        <v>1</v>
      </c>
      <c r="M22" s="30">
        <v>1</v>
      </c>
      <c r="N22" s="30">
        <v>1</v>
      </c>
      <c r="O22" s="31">
        <v>1</v>
      </c>
      <c r="P22" s="8" t="s">
        <v>63</v>
      </c>
      <c r="Q22" s="8" t="s">
        <v>133</v>
      </c>
      <c r="R22" s="8" t="s">
        <v>134</v>
      </c>
      <c r="S22" s="8" t="s">
        <v>135</v>
      </c>
      <c r="T22" s="8" t="s">
        <v>136</v>
      </c>
      <c r="U22" s="46">
        <f>+K22</f>
        <v>1</v>
      </c>
      <c r="V22" s="62">
        <f>1085/999</f>
        <v>1.0860860860860861</v>
      </c>
      <c r="W22" s="41">
        <f t="shared" si="9"/>
        <v>1</v>
      </c>
      <c r="X22" s="91" t="s">
        <v>137</v>
      </c>
      <c r="Y22" s="95" t="s">
        <v>138</v>
      </c>
      <c r="Z22" s="41">
        <f>+L22</f>
        <v>1</v>
      </c>
      <c r="AA22" s="59">
        <f>229/114</f>
        <v>2.0087719298245612</v>
      </c>
      <c r="AB22" s="41">
        <f t="shared" si="2"/>
        <v>1</v>
      </c>
      <c r="AC22" s="8" t="s">
        <v>139</v>
      </c>
      <c r="AD22" s="95" t="s">
        <v>140</v>
      </c>
      <c r="AE22" s="31">
        <f>+M22</f>
        <v>1</v>
      </c>
      <c r="AF22" s="40"/>
      <c r="AG22" s="41">
        <f t="shared" si="4"/>
        <v>0</v>
      </c>
      <c r="AH22" s="8"/>
      <c r="AI22" s="8"/>
      <c r="AJ22" s="31">
        <f>+N22</f>
        <v>1</v>
      </c>
      <c r="AK22" s="40"/>
      <c r="AL22" s="41">
        <f t="shared" si="6"/>
        <v>0</v>
      </c>
      <c r="AM22" s="8"/>
      <c r="AN22" s="8"/>
      <c r="AO22" s="41">
        <f>+O22</f>
        <v>1</v>
      </c>
      <c r="AP22" s="38">
        <v>0.5</v>
      </c>
      <c r="AQ22" s="41">
        <f t="shared" si="8"/>
        <v>0.5</v>
      </c>
      <c r="AR22" s="90" t="s">
        <v>137</v>
      </c>
    </row>
    <row r="23" spans="1:44" s="42" customFormat="1" ht="105" x14ac:dyDescent="0.25">
      <c r="A23" s="8">
        <v>7</v>
      </c>
      <c r="B23" s="8" t="s">
        <v>55</v>
      </c>
      <c r="C23" s="56">
        <v>8</v>
      </c>
      <c r="D23" s="8" t="s">
        <v>141</v>
      </c>
      <c r="E23" s="8" t="s">
        <v>129</v>
      </c>
      <c r="F23" s="8" t="s">
        <v>142</v>
      </c>
      <c r="G23" s="8" t="s">
        <v>142</v>
      </c>
      <c r="H23" s="45" t="s">
        <v>143</v>
      </c>
      <c r="I23" s="8" t="s">
        <v>109</v>
      </c>
      <c r="J23" s="8" t="s">
        <v>144</v>
      </c>
      <c r="K23" s="29">
        <v>1</v>
      </c>
      <c r="L23" s="29">
        <v>1</v>
      </c>
      <c r="M23" s="36">
        <v>1</v>
      </c>
      <c r="N23" s="36">
        <v>1</v>
      </c>
      <c r="O23" s="37">
        <v>1</v>
      </c>
      <c r="P23" s="8" t="s">
        <v>63</v>
      </c>
      <c r="Q23" s="8" t="s">
        <v>145</v>
      </c>
      <c r="R23" s="8" t="s">
        <v>113</v>
      </c>
      <c r="S23" s="8" t="s">
        <v>146</v>
      </c>
      <c r="T23" s="8" t="s">
        <v>136</v>
      </c>
      <c r="U23" s="46">
        <f t="shared" si="0"/>
        <v>1</v>
      </c>
      <c r="V23" s="38">
        <v>1</v>
      </c>
      <c r="W23" s="46">
        <f t="shared" si="9"/>
        <v>1</v>
      </c>
      <c r="X23" s="91" t="s">
        <v>147</v>
      </c>
      <c r="Y23" s="95" t="s">
        <v>148</v>
      </c>
      <c r="Z23" s="46">
        <f t="shared" si="1"/>
        <v>1</v>
      </c>
      <c r="AA23" s="38">
        <v>1</v>
      </c>
      <c r="AB23" s="46">
        <f t="shared" si="2"/>
        <v>1</v>
      </c>
      <c r="AC23" s="8" t="s">
        <v>149</v>
      </c>
      <c r="AD23" s="95" t="s">
        <v>150</v>
      </c>
      <c r="AE23" s="37">
        <f t="shared" si="3"/>
        <v>1</v>
      </c>
      <c r="AF23" s="40"/>
      <c r="AG23" s="46">
        <f t="shared" si="4"/>
        <v>0</v>
      </c>
      <c r="AH23" s="8"/>
      <c r="AI23" s="8"/>
      <c r="AJ23" s="37">
        <f t="shared" si="5"/>
        <v>1</v>
      </c>
      <c r="AK23" s="40"/>
      <c r="AL23" s="46">
        <f t="shared" si="6"/>
        <v>0</v>
      </c>
      <c r="AM23" s="8"/>
      <c r="AN23" s="8"/>
      <c r="AO23" s="46">
        <f t="shared" si="7"/>
        <v>1</v>
      </c>
      <c r="AP23" s="38">
        <v>0.5</v>
      </c>
      <c r="AQ23" s="46">
        <f t="shared" si="8"/>
        <v>0.5</v>
      </c>
      <c r="AR23" s="8" t="s">
        <v>149</v>
      </c>
    </row>
    <row r="24" spans="1:44" s="42" customFormat="1" ht="285" x14ac:dyDescent="0.25">
      <c r="A24" s="8">
        <v>7</v>
      </c>
      <c r="B24" s="8" t="s">
        <v>55</v>
      </c>
      <c r="C24" s="56">
        <v>9</v>
      </c>
      <c r="D24" s="47" t="s">
        <v>151</v>
      </c>
      <c r="E24" s="8" t="s">
        <v>57</v>
      </c>
      <c r="F24" s="47" t="s">
        <v>152</v>
      </c>
      <c r="G24" s="8" t="s">
        <v>153</v>
      </c>
      <c r="H24" s="8">
        <v>0</v>
      </c>
      <c r="I24" s="8" t="s">
        <v>61</v>
      </c>
      <c r="J24" s="47" t="s">
        <v>154</v>
      </c>
      <c r="K24" s="48" t="s">
        <v>155</v>
      </c>
      <c r="L24" s="48" t="s">
        <v>155</v>
      </c>
      <c r="M24" s="114">
        <v>0.5</v>
      </c>
      <c r="N24" s="114">
        <v>1</v>
      </c>
      <c r="O24" s="31">
        <v>1</v>
      </c>
      <c r="P24" s="8" t="s">
        <v>63</v>
      </c>
      <c r="Q24" s="47" t="s">
        <v>156</v>
      </c>
      <c r="R24" s="47" t="s">
        <v>157</v>
      </c>
      <c r="S24" s="47" t="s">
        <v>158</v>
      </c>
      <c r="T24" s="34" t="s">
        <v>159</v>
      </c>
      <c r="U24" s="41" t="str">
        <f t="shared" si="0"/>
        <v>No programada</v>
      </c>
      <c r="V24" s="56" t="s">
        <v>155</v>
      </c>
      <c r="W24" s="56" t="s">
        <v>155</v>
      </c>
      <c r="X24" s="90" t="s">
        <v>160</v>
      </c>
      <c r="Y24" s="90" t="s">
        <v>155</v>
      </c>
      <c r="Z24" s="107" t="str">
        <f t="shared" si="1"/>
        <v>No programada</v>
      </c>
      <c r="AA24" s="104" t="s">
        <v>155</v>
      </c>
      <c r="AB24" s="105" t="s">
        <v>155</v>
      </c>
      <c r="AC24" s="8" t="s">
        <v>161</v>
      </c>
      <c r="AD24" s="8" t="s">
        <v>162</v>
      </c>
      <c r="AE24" s="31">
        <f t="shared" si="3"/>
        <v>0.5</v>
      </c>
      <c r="AF24" s="40"/>
      <c r="AG24" s="41">
        <f t="shared" si="4"/>
        <v>0</v>
      </c>
      <c r="AH24" s="8"/>
      <c r="AI24" s="8"/>
      <c r="AJ24" s="31">
        <f t="shared" si="5"/>
        <v>1</v>
      </c>
      <c r="AK24" s="40"/>
      <c r="AL24" s="41">
        <f t="shared" si="6"/>
        <v>0</v>
      </c>
      <c r="AM24" s="8"/>
      <c r="AN24" s="8"/>
      <c r="AO24" s="41">
        <f>O24</f>
        <v>1</v>
      </c>
      <c r="AP24" s="39">
        <v>0</v>
      </c>
      <c r="AQ24" s="41">
        <f t="shared" si="8"/>
        <v>0</v>
      </c>
      <c r="AR24" s="8" t="s">
        <v>163</v>
      </c>
    </row>
    <row r="25" spans="1:44" s="42" customFormat="1" ht="409.5" x14ac:dyDescent="0.25">
      <c r="A25" s="8">
        <v>7</v>
      </c>
      <c r="B25" s="8" t="s">
        <v>55</v>
      </c>
      <c r="C25" s="56">
        <v>10</v>
      </c>
      <c r="D25" s="47" t="s">
        <v>164</v>
      </c>
      <c r="E25" s="8" t="s">
        <v>57</v>
      </c>
      <c r="F25" s="47" t="s">
        <v>165</v>
      </c>
      <c r="G25" s="8" t="s">
        <v>166</v>
      </c>
      <c r="H25" s="8">
        <v>2</v>
      </c>
      <c r="I25" s="8" t="s">
        <v>167</v>
      </c>
      <c r="J25" s="47" t="s">
        <v>168</v>
      </c>
      <c r="K25" s="49">
        <v>1</v>
      </c>
      <c r="L25" s="49">
        <v>1</v>
      </c>
      <c r="M25" s="49">
        <v>1</v>
      </c>
      <c r="N25" s="49">
        <v>1</v>
      </c>
      <c r="O25" s="32">
        <f>SUM(K25:N25)</f>
        <v>4</v>
      </c>
      <c r="P25" s="8" t="s">
        <v>63</v>
      </c>
      <c r="Q25" s="47" t="s">
        <v>169</v>
      </c>
      <c r="R25" s="47" t="s">
        <v>170</v>
      </c>
      <c r="S25" s="47" t="s">
        <v>158</v>
      </c>
      <c r="T25" s="34" t="s">
        <v>171</v>
      </c>
      <c r="U25" s="39">
        <f t="shared" ref="U25:U29" si="10">K25</f>
        <v>1</v>
      </c>
      <c r="V25" s="56">
        <v>1</v>
      </c>
      <c r="W25" s="41">
        <f t="shared" si="9"/>
        <v>1</v>
      </c>
      <c r="X25" s="90" t="s">
        <v>172</v>
      </c>
      <c r="Y25" s="90" t="s">
        <v>173</v>
      </c>
      <c r="Z25" s="63">
        <f t="shared" si="1"/>
        <v>1</v>
      </c>
      <c r="AA25" s="56">
        <v>1</v>
      </c>
      <c r="AB25" s="41">
        <f t="shared" si="2"/>
        <v>1</v>
      </c>
      <c r="AC25" s="8" t="s">
        <v>174</v>
      </c>
      <c r="AD25" s="8" t="s">
        <v>175</v>
      </c>
      <c r="AE25" s="31">
        <f t="shared" si="3"/>
        <v>1</v>
      </c>
      <c r="AF25" s="40"/>
      <c r="AG25" s="41">
        <f t="shared" si="4"/>
        <v>0</v>
      </c>
      <c r="AH25" s="8"/>
      <c r="AI25" s="8"/>
      <c r="AJ25" s="31">
        <f t="shared" si="5"/>
        <v>1</v>
      </c>
      <c r="AK25" s="40"/>
      <c r="AL25" s="41">
        <f t="shared" si="6"/>
        <v>0</v>
      </c>
      <c r="AM25" s="8"/>
      <c r="AN25" s="8"/>
      <c r="AO25" s="96">
        <f t="shared" si="7"/>
        <v>4</v>
      </c>
      <c r="AP25" s="97">
        <v>1</v>
      </c>
      <c r="AQ25" s="41">
        <f t="shared" si="8"/>
        <v>0.25</v>
      </c>
      <c r="AR25" s="90" t="s">
        <v>176</v>
      </c>
    </row>
    <row r="26" spans="1:44" s="42" customFormat="1" ht="135" x14ac:dyDescent="0.25">
      <c r="A26" s="8">
        <v>7</v>
      </c>
      <c r="B26" s="8" t="s">
        <v>55</v>
      </c>
      <c r="C26" s="56">
        <v>11</v>
      </c>
      <c r="D26" s="47" t="s">
        <v>177</v>
      </c>
      <c r="E26" s="47" t="s">
        <v>57</v>
      </c>
      <c r="F26" s="47" t="s">
        <v>178</v>
      </c>
      <c r="G26" s="8" t="s">
        <v>179</v>
      </c>
      <c r="H26" s="35"/>
      <c r="I26" s="47" t="s">
        <v>167</v>
      </c>
      <c r="J26" s="8" t="s">
        <v>180</v>
      </c>
      <c r="K26" s="48" t="s">
        <v>155</v>
      </c>
      <c r="L26" s="38">
        <v>1</v>
      </c>
      <c r="M26" s="48" t="s">
        <v>155</v>
      </c>
      <c r="N26" s="48" t="s">
        <v>155</v>
      </c>
      <c r="O26" s="37">
        <v>1</v>
      </c>
      <c r="P26" s="50" t="s">
        <v>63</v>
      </c>
      <c r="Q26" s="47" t="s">
        <v>181</v>
      </c>
      <c r="R26" s="47" t="s">
        <v>182</v>
      </c>
      <c r="S26" s="47" t="s">
        <v>183</v>
      </c>
      <c r="T26" s="8" t="s">
        <v>184</v>
      </c>
      <c r="U26" s="39" t="str">
        <f t="shared" si="10"/>
        <v>No programada</v>
      </c>
      <c r="V26" s="56" t="s">
        <v>155</v>
      </c>
      <c r="W26" s="56" t="s">
        <v>155</v>
      </c>
      <c r="X26" s="90" t="s">
        <v>160</v>
      </c>
      <c r="Y26" s="90" t="s">
        <v>155</v>
      </c>
      <c r="Z26" s="46">
        <f t="shared" si="1"/>
        <v>1</v>
      </c>
      <c r="AA26" s="38">
        <v>1</v>
      </c>
      <c r="AB26" s="46">
        <f t="shared" si="2"/>
        <v>1</v>
      </c>
      <c r="AC26" s="8" t="s">
        <v>185</v>
      </c>
      <c r="AD26" s="8" t="s">
        <v>186</v>
      </c>
      <c r="AE26" s="37" t="str">
        <f t="shared" si="3"/>
        <v>No programada</v>
      </c>
      <c r="AF26" s="8"/>
      <c r="AG26" s="46" t="e">
        <f t="shared" si="4"/>
        <v>#VALUE!</v>
      </c>
      <c r="AH26" s="8"/>
      <c r="AI26" s="8"/>
      <c r="AJ26" s="37" t="str">
        <f t="shared" si="5"/>
        <v>No programada</v>
      </c>
      <c r="AK26" s="8"/>
      <c r="AL26" s="46" t="e">
        <f t="shared" si="6"/>
        <v>#VALUE!</v>
      </c>
      <c r="AM26" s="8"/>
      <c r="AN26" s="8"/>
      <c r="AO26" s="46">
        <f t="shared" si="7"/>
        <v>1</v>
      </c>
      <c r="AP26" s="38">
        <v>1</v>
      </c>
      <c r="AQ26" s="46">
        <f t="shared" si="8"/>
        <v>1</v>
      </c>
      <c r="AR26" s="8" t="s">
        <v>185</v>
      </c>
    </row>
    <row r="27" spans="1:44" s="42" customFormat="1" ht="120" x14ac:dyDescent="0.25">
      <c r="A27" s="8">
        <v>7</v>
      </c>
      <c r="B27" s="8" t="s">
        <v>55</v>
      </c>
      <c r="C27" s="56">
        <v>12</v>
      </c>
      <c r="D27" s="8" t="s">
        <v>187</v>
      </c>
      <c r="E27" s="8"/>
      <c r="F27" s="8" t="s">
        <v>188</v>
      </c>
      <c r="G27" s="8" t="s">
        <v>189</v>
      </c>
      <c r="H27" s="8"/>
      <c r="I27" s="47" t="s">
        <v>167</v>
      </c>
      <c r="J27" s="8" t="s">
        <v>190</v>
      </c>
      <c r="K27" s="48" t="s">
        <v>155</v>
      </c>
      <c r="L27" s="48" t="s">
        <v>155</v>
      </c>
      <c r="M27" s="39">
        <v>1</v>
      </c>
      <c r="N27" s="48" t="s">
        <v>155</v>
      </c>
      <c r="O27" s="32">
        <f>SUM(K27:N27)</f>
        <v>1</v>
      </c>
      <c r="P27" s="50" t="s">
        <v>63</v>
      </c>
      <c r="Q27" s="47" t="s">
        <v>191</v>
      </c>
      <c r="R27" s="47" t="s">
        <v>182</v>
      </c>
      <c r="S27" s="47" t="s">
        <v>183</v>
      </c>
      <c r="T27" s="8" t="s">
        <v>184</v>
      </c>
      <c r="U27" s="39" t="str">
        <f t="shared" si="10"/>
        <v>No programada</v>
      </c>
      <c r="V27" s="56" t="s">
        <v>155</v>
      </c>
      <c r="W27" s="56" t="s">
        <v>155</v>
      </c>
      <c r="X27" s="90" t="s">
        <v>160</v>
      </c>
      <c r="Y27" s="90" t="s">
        <v>155</v>
      </c>
      <c r="Z27" s="46" t="str">
        <f t="shared" si="1"/>
        <v>No programada</v>
      </c>
      <c r="AA27" s="46" t="s">
        <v>155</v>
      </c>
      <c r="AB27" s="46" t="s">
        <v>155</v>
      </c>
      <c r="AC27" s="46" t="s">
        <v>192</v>
      </c>
      <c r="AD27" s="46" t="s">
        <v>155</v>
      </c>
      <c r="AE27" s="37">
        <f t="shared" si="3"/>
        <v>1</v>
      </c>
      <c r="AF27" s="8"/>
      <c r="AG27" s="46">
        <f t="shared" si="4"/>
        <v>0</v>
      </c>
      <c r="AH27" s="8"/>
      <c r="AI27" s="8"/>
      <c r="AJ27" s="37" t="str">
        <f t="shared" si="5"/>
        <v>No programada</v>
      </c>
      <c r="AK27" s="8"/>
      <c r="AL27" s="46" t="e">
        <f t="shared" si="6"/>
        <v>#VALUE!</v>
      </c>
      <c r="AM27" s="8"/>
      <c r="AN27" s="8"/>
      <c r="AO27" s="69">
        <f t="shared" si="7"/>
        <v>1</v>
      </c>
      <c r="AP27" s="56">
        <v>0</v>
      </c>
      <c r="AQ27" s="46">
        <f t="shared" si="8"/>
        <v>0</v>
      </c>
      <c r="AR27" s="46" t="s">
        <v>192</v>
      </c>
    </row>
    <row r="28" spans="1:44" s="42" customFormat="1" ht="120" x14ac:dyDescent="0.25">
      <c r="A28" s="8">
        <v>7</v>
      </c>
      <c r="B28" s="8" t="s">
        <v>55</v>
      </c>
      <c r="C28" s="56">
        <v>13</v>
      </c>
      <c r="D28" s="8" t="s">
        <v>193</v>
      </c>
      <c r="E28" s="8"/>
      <c r="F28" s="8" t="s">
        <v>194</v>
      </c>
      <c r="G28" s="8" t="s">
        <v>195</v>
      </c>
      <c r="H28" s="8"/>
      <c r="I28" s="47" t="s">
        <v>167</v>
      </c>
      <c r="J28" s="8" t="s">
        <v>196</v>
      </c>
      <c r="K28" s="48" t="s">
        <v>155</v>
      </c>
      <c r="L28" s="48" t="s">
        <v>155</v>
      </c>
      <c r="M28" s="48" t="s">
        <v>155</v>
      </c>
      <c r="N28" s="51">
        <v>1</v>
      </c>
      <c r="O28" s="32">
        <f>+N28</f>
        <v>1</v>
      </c>
      <c r="P28" s="50" t="s">
        <v>63</v>
      </c>
      <c r="Q28" s="47" t="s">
        <v>197</v>
      </c>
      <c r="R28" s="47" t="s">
        <v>182</v>
      </c>
      <c r="S28" s="47" t="s">
        <v>183</v>
      </c>
      <c r="T28" s="8" t="s">
        <v>184</v>
      </c>
      <c r="U28" s="39" t="str">
        <f t="shared" si="10"/>
        <v>No programada</v>
      </c>
      <c r="V28" s="56" t="s">
        <v>155</v>
      </c>
      <c r="W28" s="56" t="s">
        <v>155</v>
      </c>
      <c r="X28" s="90" t="s">
        <v>160</v>
      </c>
      <c r="Y28" s="90" t="s">
        <v>155</v>
      </c>
      <c r="Z28" s="46" t="str">
        <f t="shared" si="1"/>
        <v>No programada</v>
      </c>
      <c r="AA28" s="46" t="s">
        <v>155</v>
      </c>
      <c r="AB28" s="46" t="s">
        <v>155</v>
      </c>
      <c r="AC28" s="46" t="s">
        <v>192</v>
      </c>
      <c r="AD28" s="46" t="s">
        <v>155</v>
      </c>
      <c r="AE28" s="37" t="str">
        <f t="shared" si="3"/>
        <v>No programada</v>
      </c>
      <c r="AF28" s="8"/>
      <c r="AG28" s="46" t="e">
        <f t="shared" si="4"/>
        <v>#VALUE!</v>
      </c>
      <c r="AH28" s="8"/>
      <c r="AI28" s="8"/>
      <c r="AJ28" s="37">
        <f t="shared" si="5"/>
        <v>1</v>
      </c>
      <c r="AK28" s="8"/>
      <c r="AL28" s="46">
        <f t="shared" si="6"/>
        <v>0</v>
      </c>
      <c r="AM28" s="8"/>
      <c r="AN28" s="8"/>
      <c r="AO28" s="69">
        <f t="shared" si="7"/>
        <v>1</v>
      </c>
      <c r="AP28" s="56">
        <v>0</v>
      </c>
      <c r="AQ28" s="46">
        <f t="shared" si="8"/>
        <v>0</v>
      </c>
      <c r="AR28" s="46" t="s">
        <v>192</v>
      </c>
    </row>
    <row r="29" spans="1:44" s="42" customFormat="1" ht="105" x14ac:dyDescent="0.25">
      <c r="A29" s="8">
        <v>7</v>
      </c>
      <c r="B29" s="8" t="s">
        <v>55</v>
      </c>
      <c r="C29" s="56">
        <v>14</v>
      </c>
      <c r="D29" s="47" t="s">
        <v>198</v>
      </c>
      <c r="E29" s="47" t="s">
        <v>57</v>
      </c>
      <c r="F29" s="47" t="s">
        <v>199</v>
      </c>
      <c r="G29" s="8" t="s">
        <v>200</v>
      </c>
      <c r="H29" s="52" t="s">
        <v>201</v>
      </c>
      <c r="I29" s="47" t="s">
        <v>167</v>
      </c>
      <c r="J29" s="47" t="s">
        <v>202</v>
      </c>
      <c r="K29" s="48" t="s">
        <v>155</v>
      </c>
      <c r="L29" s="48" t="s">
        <v>155</v>
      </c>
      <c r="M29" s="51">
        <v>1</v>
      </c>
      <c r="N29" s="51">
        <v>2</v>
      </c>
      <c r="O29" s="53">
        <v>3</v>
      </c>
      <c r="P29" s="50" t="s">
        <v>63</v>
      </c>
      <c r="Q29" s="47" t="s">
        <v>203</v>
      </c>
      <c r="R29" s="47" t="s">
        <v>204</v>
      </c>
      <c r="S29" s="47" t="s">
        <v>183</v>
      </c>
      <c r="T29" s="34" t="s">
        <v>205</v>
      </c>
      <c r="U29" s="39" t="str">
        <f t="shared" si="10"/>
        <v>No programada</v>
      </c>
      <c r="V29" s="56" t="s">
        <v>155</v>
      </c>
      <c r="W29" s="56" t="s">
        <v>155</v>
      </c>
      <c r="X29" s="90" t="s">
        <v>160</v>
      </c>
      <c r="Y29" s="90" t="s">
        <v>155</v>
      </c>
      <c r="Z29" s="46" t="str">
        <f t="shared" si="1"/>
        <v>No programada</v>
      </c>
      <c r="AA29" s="46" t="s">
        <v>155</v>
      </c>
      <c r="AB29" s="46" t="s">
        <v>155</v>
      </c>
      <c r="AC29" s="46" t="s">
        <v>192</v>
      </c>
      <c r="AD29" s="46" t="s">
        <v>155</v>
      </c>
      <c r="AE29" s="54">
        <f t="shared" si="3"/>
        <v>1</v>
      </c>
      <c r="AF29" s="8"/>
      <c r="AG29" s="46">
        <f t="shared" si="4"/>
        <v>0</v>
      </c>
      <c r="AH29" s="8"/>
      <c r="AI29" s="8"/>
      <c r="AJ29" s="54">
        <f t="shared" si="5"/>
        <v>2</v>
      </c>
      <c r="AK29" s="8"/>
      <c r="AL29" s="46">
        <f t="shared" si="6"/>
        <v>0</v>
      </c>
      <c r="AM29" s="8"/>
      <c r="AN29" s="8"/>
      <c r="AO29" s="69">
        <f t="shared" si="7"/>
        <v>3</v>
      </c>
      <c r="AP29" s="56">
        <v>0</v>
      </c>
      <c r="AQ29" s="46">
        <f t="shared" si="8"/>
        <v>0</v>
      </c>
      <c r="AR29" s="46" t="s">
        <v>192</v>
      </c>
    </row>
    <row r="30" spans="1:44" s="10" customFormat="1" ht="15.75" x14ac:dyDescent="0.25">
      <c r="A30" s="15"/>
      <c r="B30" s="15"/>
      <c r="C30" s="15"/>
      <c r="D30" s="18" t="s">
        <v>206</v>
      </c>
      <c r="E30" s="15"/>
      <c r="F30" s="15"/>
      <c r="G30" s="15"/>
      <c r="H30" s="15"/>
      <c r="I30" s="15"/>
      <c r="J30" s="15"/>
      <c r="K30" s="19"/>
      <c r="L30" s="19"/>
      <c r="M30" s="19"/>
      <c r="N30" s="19"/>
      <c r="O30" s="19"/>
      <c r="P30" s="15"/>
      <c r="Q30" s="15"/>
      <c r="R30" s="15"/>
      <c r="S30" s="15"/>
      <c r="T30" s="15"/>
      <c r="U30" s="64"/>
      <c r="V30" s="64"/>
      <c r="W30" s="70">
        <f>AVERAGE(W16:W29)*80%</f>
        <v>0.73886374543557642</v>
      </c>
      <c r="X30" s="92"/>
      <c r="Y30" s="92"/>
      <c r="Z30" s="64"/>
      <c r="AA30" s="64"/>
      <c r="AB30" s="70">
        <f>AVERAGE(AB16:AB29)*80%</f>
        <v>0.76770971428571433</v>
      </c>
      <c r="AC30" s="15"/>
      <c r="AD30" s="15"/>
      <c r="AE30" s="19"/>
      <c r="AF30" s="19"/>
      <c r="AG30" s="19" t="e">
        <f>AVERAGE(AG16:AG29)*80%</f>
        <v>#VALUE!</v>
      </c>
      <c r="AH30" s="15"/>
      <c r="AI30" s="15"/>
      <c r="AJ30" s="19"/>
      <c r="AK30" s="19"/>
      <c r="AL30" s="19" t="e">
        <f>AVERAGE(AL16:AL29)*80%</f>
        <v>#VALUE!</v>
      </c>
      <c r="AM30" s="15"/>
      <c r="AN30" s="15"/>
      <c r="AO30" s="64"/>
      <c r="AP30" s="64"/>
      <c r="AQ30" s="70">
        <f>AVERAGE(AQ16:AQ29)*80%</f>
        <v>0.32547817460317463</v>
      </c>
      <c r="AR30" s="92"/>
    </row>
    <row r="31" spans="1:44" s="82" customFormat="1" ht="287.25" customHeight="1" x14ac:dyDescent="0.2">
      <c r="A31" s="71">
        <v>7</v>
      </c>
      <c r="B31" s="72" t="s">
        <v>55</v>
      </c>
      <c r="C31" s="71" t="s">
        <v>207</v>
      </c>
      <c r="D31" s="72" t="s">
        <v>208</v>
      </c>
      <c r="E31" s="72" t="s">
        <v>209</v>
      </c>
      <c r="F31" s="72" t="s">
        <v>210</v>
      </c>
      <c r="G31" s="72" t="s">
        <v>211</v>
      </c>
      <c r="H31" s="73"/>
      <c r="I31" s="72" t="s">
        <v>109</v>
      </c>
      <c r="J31" s="74" t="s">
        <v>212</v>
      </c>
      <c r="K31" s="75" t="s">
        <v>155</v>
      </c>
      <c r="L31" s="75">
        <v>0.8</v>
      </c>
      <c r="M31" s="75" t="s">
        <v>155</v>
      </c>
      <c r="N31" s="75">
        <v>0.8</v>
      </c>
      <c r="O31" s="75">
        <f>AVERAGE(L31,N31)</f>
        <v>0.8</v>
      </c>
      <c r="P31" s="76" t="s">
        <v>63</v>
      </c>
      <c r="Q31" s="72" t="s">
        <v>213</v>
      </c>
      <c r="R31" s="72" t="s">
        <v>213</v>
      </c>
      <c r="S31" s="72" t="s">
        <v>214</v>
      </c>
      <c r="T31" s="77" t="s">
        <v>215</v>
      </c>
      <c r="U31" s="78" t="str">
        <f>K31</f>
        <v>No programada</v>
      </c>
      <c r="V31" s="79" t="s">
        <v>155</v>
      </c>
      <c r="W31" s="80" t="s">
        <v>155</v>
      </c>
      <c r="X31" s="93" t="s">
        <v>160</v>
      </c>
      <c r="Y31" s="93" t="s">
        <v>155</v>
      </c>
      <c r="Z31" s="80">
        <f>L31</f>
        <v>0.8</v>
      </c>
      <c r="AA31" s="112">
        <v>0.67</v>
      </c>
      <c r="AB31" s="111">
        <f>IF(AA31/Z31&gt;100%,100%,AA31/Z31)</f>
        <v>0.83750000000000002</v>
      </c>
      <c r="AC31" s="73" t="s">
        <v>216</v>
      </c>
      <c r="AD31" s="73" t="s">
        <v>217</v>
      </c>
      <c r="AE31" s="81" t="str">
        <f>M31</f>
        <v>No programada</v>
      </c>
      <c r="AF31" s="73"/>
      <c r="AG31" s="80" t="e">
        <f>IF(AF31/AE31&gt;100%,100%,AF31/AE31)</f>
        <v>#VALUE!</v>
      </c>
      <c r="AH31" s="73"/>
      <c r="AI31" s="73"/>
      <c r="AJ31" s="81">
        <f>N31</f>
        <v>0.8</v>
      </c>
      <c r="AK31" s="73"/>
      <c r="AL31" s="80">
        <f>IF(AK31/AJ31&gt;100%,100%,AK31/AJ31)</f>
        <v>0</v>
      </c>
      <c r="AM31" s="73"/>
      <c r="AN31" s="73"/>
      <c r="AO31" s="80">
        <f>O31</f>
        <v>0.8</v>
      </c>
      <c r="AP31" s="111">
        <v>0.33500000000000002</v>
      </c>
      <c r="AQ31" s="111">
        <f>IF(AP31/AO31&gt;100%,100%,AP31/AO31)</f>
        <v>0.41875000000000001</v>
      </c>
      <c r="AR31" s="73" t="s">
        <v>216</v>
      </c>
    </row>
    <row r="32" spans="1:44" s="82" customFormat="1" ht="121.5" customHeight="1" x14ac:dyDescent="0.2">
      <c r="A32" s="83">
        <v>7</v>
      </c>
      <c r="B32" s="76" t="s">
        <v>55</v>
      </c>
      <c r="C32" s="83" t="s">
        <v>218</v>
      </c>
      <c r="D32" s="76" t="s">
        <v>219</v>
      </c>
      <c r="E32" s="76" t="s">
        <v>209</v>
      </c>
      <c r="F32" s="76" t="s">
        <v>220</v>
      </c>
      <c r="G32" s="76" t="s">
        <v>221</v>
      </c>
      <c r="H32" s="73"/>
      <c r="I32" s="76" t="s">
        <v>167</v>
      </c>
      <c r="J32" s="84" t="s">
        <v>222</v>
      </c>
      <c r="K32" s="110">
        <v>0.103896</v>
      </c>
      <c r="L32" s="110">
        <v>0.233766</v>
      </c>
      <c r="M32" s="110">
        <v>0.19480500000000001</v>
      </c>
      <c r="N32" s="110">
        <v>0.467532</v>
      </c>
      <c r="O32" s="85">
        <f>SUM(K32:N32)</f>
        <v>0.99999900000000008</v>
      </c>
      <c r="P32" s="76" t="s">
        <v>63</v>
      </c>
      <c r="Q32" s="76" t="s">
        <v>223</v>
      </c>
      <c r="R32" s="76" t="s">
        <v>223</v>
      </c>
      <c r="S32" s="72" t="s">
        <v>214</v>
      </c>
      <c r="T32" s="86" t="s">
        <v>224</v>
      </c>
      <c r="U32" s="108">
        <v>0.10390000000000001</v>
      </c>
      <c r="V32" s="109">
        <v>0.10390000000000001</v>
      </c>
      <c r="W32" s="100">
        <f>IF(V32/U32&gt;100%,100%,V32/U32)</f>
        <v>1</v>
      </c>
      <c r="X32" s="101" t="s">
        <v>225</v>
      </c>
      <c r="Y32" s="101" t="s">
        <v>226</v>
      </c>
      <c r="Z32" s="108">
        <f>L32</f>
        <v>0.233766</v>
      </c>
      <c r="AA32" s="109">
        <v>0.23380000000000001</v>
      </c>
      <c r="AB32" s="100">
        <f>IF(AA32/Z32&gt;100%,100%,AA32/Z32)</f>
        <v>1</v>
      </c>
      <c r="AC32" s="103" t="s">
        <v>227</v>
      </c>
      <c r="AD32" s="103" t="s">
        <v>228</v>
      </c>
      <c r="AE32" s="102">
        <f>M32</f>
        <v>0.19480500000000001</v>
      </c>
      <c r="AF32" s="103"/>
      <c r="AG32" s="100">
        <f>IF(AF32/AE32&gt;100%,100%,AF32/AE32)</f>
        <v>0</v>
      </c>
      <c r="AH32" s="103"/>
      <c r="AI32" s="103"/>
      <c r="AJ32" s="102">
        <f>N32</f>
        <v>0.467532</v>
      </c>
      <c r="AK32" s="103"/>
      <c r="AL32" s="100">
        <f>IF(AK32/AJ32&gt;100%,100%,AK32/AJ32)</f>
        <v>0</v>
      </c>
      <c r="AM32" s="103"/>
      <c r="AN32" s="103"/>
      <c r="AO32" s="100">
        <f>O32</f>
        <v>0.99999900000000008</v>
      </c>
      <c r="AP32" s="108">
        <f>V32+AA32</f>
        <v>0.3377</v>
      </c>
      <c r="AQ32" s="108">
        <f>IF(AP32/AO32&gt;100%,100%,AP32/AO32)</f>
        <v>0.33770033770033769</v>
      </c>
      <c r="AR32" s="103" t="s">
        <v>227</v>
      </c>
    </row>
    <row r="33" spans="1:44" s="82" customFormat="1" ht="89.25" x14ac:dyDescent="0.2">
      <c r="A33" s="83">
        <v>7</v>
      </c>
      <c r="B33" s="76" t="s">
        <v>55</v>
      </c>
      <c r="C33" s="83" t="s">
        <v>229</v>
      </c>
      <c r="D33" s="76" t="s">
        <v>230</v>
      </c>
      <c r="E33" s="76" t="s">
        <v>209</v>
      </c>
      <c r="F33" s="76" t="s">
        <v>231</v>
      </c>
      <c r="G33" s="76" t="s">
        <v>232</v>
      </c>
      <c r="H33" s="73"/>
      <c r="I33" s="76" t="s">
        <v>167</v>
      </c>
      <c r="J33" s="84" t="s">
        <v>233</v>
      </c>
      <c r="K33" s="85">
        <v>1</v>
      </c>
      <c r="L33" s="85" t="s">
        <v>155</v>
      </c>
      <c r="M33" s="85" t="s">
        <v>155</v>
      </c>
      <c r="N33" s="85">
        <v>1</v>
      </c>
      <c r="O33" s="85">
        <v>1</v>
      </c>
      <c r="P33" s="76" t="s">
        <v>63</v>
      </c>
      <c r="Q33" s="76" t="s">
        <v>234</v>
      </c>
      <c r="R33" s="76" t="s">
        <v>235</v>
      </c>
      <c r="S33" s="72" t="s">
        <v>214</v>
      </c>
      <c r="T33" s="86" t="s">
        <v>236</v>
      </c>
      <c r="U33" s="80">
        <f>K33</f>
        <v>1</v>
      </c>
      <c r="V33" s="80">
        <v>1</v>
      </c>
      <c r="W33" s="80">
        <f>IF(V33/U33&gt;100%,100%,V33/U33)</f>
        <v>1</v>
      </c>
      <c r="X33" s="93" t="s">
        <v>237</v>
      </c>
      <c r="Y33" s="93" t="s">
        <v>238</v>
      </c>
      <c r="Z33" s="80" t="str">
        <f>L33</f>
        <v>No programada</v>
      </c>
      <c r="AA33" s="79" t="s">
        <v>155</v>
      </c>
      <c r="AB33" s="79" t="s">
        <v>155</v>
      </c>
      <c r="AC33" s="73" t="s">
        <v>192</v>
      </c>
      <c r="AD33" s="79" t="s">
        <v>155</v>
      </c>
      <c r="AE33" s="81" t="str">
        <f>M33</f>
        <v>No programada</v>
      </c>
      <c r="AF33" s="73"/>
      <c r="AG33" s="80" t="e">
        <f>IF(AF33/AE33&gt;100%,100%,AF33/AE33)</f>
        <v>#VALUE!</v>
      </c>
      <c r="AH33" s="73"/>
      <c r="AI33" s="73"/>
      <c r="AJ33" s="81">
        <f>N33</f>
        <v>1</v>
      </c>
      <c r="AK33" s="73"/>
      <c r="AL33" s="80">
        <f>IF(AK33/AJ33&gt;100%,100%,AK33/AJ33)</f>
        <v>0</v>
      </c>
      <c r="AM33" s="73"/>
      <c r="AN33" s="73"/>
      <c r="AO33" s="80">
        <f>O33</f>
        <v>1</v>
      </c>
      <c r="AP33" s="111">
        <v>0.5</v>
      </c>
      <c r="AQ33" s="111">
        <f>IF(AP33/AO33&gt;100%,100%,AP33/AO33)</f>
        <v>0.5</v>
      </c>
      <c r="AR33" s="93" t="s">
        <v>237</v>
      </c>
    </row>
    <row r="34" spans="1:44" s="10" customFormat="1" ht="15.75" x14ac:dyDescent="0.25">
      <c r="A34" s="15"/>
      <c r="B34" s="15"/>
      <c r="C34" s="15"/>
      <c r="D34" s="16" t="s">
        <v>239</v>
      </c>
      <c r="E34" s="16"/>
      <c r="F34" s="16"/>
      <c r="G34" s="16"/>
      <c r="H34" s="16"/>
      <c r="I34" s="16"/>
      <c r="J34" s="16"/>
      <c r="K34" s="17"/>
      <c r="L34" s="17"/>
      <c r="M34" s="17"/>
      <c r="N34" s="17"/>
      <c r="O34" s="17"/>
      <c r="P34" s="16"/>
      <c r="Q34" s="15"/>
      <c r="R34" s="15"/>
      <c r="S34" s="15"/>
      <c r="T34" s="15"/>
      <c r="U34" s="65"/>
      <c r="V34" s="66"/>
      <c r="W34" s="70">
        <f>AVERAGE(W31:W33)*20%</f>
        <v>0.2</v>
      </c>
      <c r="X34" s="92"/>
      <c r="Y34" s="92"/>
      <c r="Z34" s="65"/>
      <c r="AA34" s="65"/>
      <c r="AB34" s="70">
        <f>AVERAGE(AB31:AB33)*20%</f>
        <v>0.18375</v>
      </c>
      <c r="AC34" s="15"/>
      <c r="AD34" s="15"/>
      <c r="AE34" s="17"/>
      <c r="AF34" s="17"/>
      <c r="AG34" s="26" t="e">
        <f>AVERAGE(AG31:AG33)*20%</f>
        <v>#VALUE!</v>
      </c>
      <c r="AH34" s="15"/>
      <c r="AI34" s="15"/>
      <c r="AJ34" s="17"/>
      <c r="AK34" s="17"/>
      <c r="AL34" s="26">
        <f>AVERAGE(AL31:AL33)*20%</f>
        <v>0</v>
      </c>
      <c r="AM34" s="15"/>
      <c r="AN34" s="15"/>
      <c r="AO34" s="65"/>
      <c r="AP34" s="65"/>
      <c r="AQ34" s="70">
        <f>AVERAGE(AQ31:AQ33)*20%</f>
        <v>8.3763355846689189E-2</v>
      </c>
      <c r="AR34" s="92"/>
    </row>
    <row r="35" spans="1:44" s="14" customFormat="1" ht="18.75" x14ac:dyDescent="0.3">
      <c r="A35" s="11"/>
      <c r="B35" s="11"/>
      <c r="C35" s="11"/>
      <c r="D35" s="12" t="s">
        <v>240</v>
      </c>
      <c r="E35" s="11"/>
      <c r="F35" s="11"/>
      <c r="G35" s="11"/>
      <c r="H35" s="11"/>
      <c r="I35" s="11"/>
      <c r="J35" s="11"/>
      <c r="K35" s="13"/>
      <c r="L35" s="13"/>
      <c r="M35" s="13"/>
      <c r="N35" s="13"/>
      <c r="O35" s="13"/>
      <c r="P35" s="11"/>
      <c r="Q35" s="11"/>
      <c r="R35" s="11"/>
      <c r="S35" s="11"/>
      <c r="T35" s="11"/>
      <c r="U35" s="67"/>
      <c r="V35" s="68"/>
      <c r="W35" s="87">
        <f>W30+W34</f>
        <v>0.93886374543557638</v>
      </c>
      <c r="X35" s="94"/>
      <c r="Y35" s="94"/>
      <c r="Z35" s="67"/>
      <c r="AA35" s="67"/>
      <c r="AB35" s="87">
        <f>AB30+AB34</f>
        <v>0.9514597142857143</v>
      </c>
      <c r="AC35" s="11"/>
      <c r="AD35" s="11"/>
      <c r="AE35" s="13"/>
      <c r="AF35" s="13"/>
      <c r="AG35" s="27" t="e">
        <f>AG30+AG34</f>
        <v>#VALUE!</v>
      </c>
      <c r="AH35" s="11"/>
      <c r="AI35" s="11"/>
      <c r="AJ35" s="13"/>
      <c r="AK35" s="13"/>
      <c r="AL35" s="27" t="e">
        <f>AL30+AL34</f>
        <v>#VALUE!</v>
      </c>
      <c r="AM35" s="11"/>
      <c r="AN35" s="11"/>
      <c r="AO35" s="67"/>
      <c r="AP35" s="67"/>
      <c r="AQ35" s="87">
        <f>AQ30+AQ34</f>
        <v>0.40924153044986383</v>
      </c>
      <c r="AR35" s="94"/>
    </row>
    <row r="40" spans="1:44" x14ac:dyDescent="0.25">
      <c r="E40" s="1">
        <f>55+57+26+1</f>
        <v>139</v>
      </c>
    </row>
  </sheetData>
  <autoFilter ref="A15:AR35" xr:uid="{00000000-0001-0000-0000-000000000000}"/>
  <mergeCells count="26">
    <mergeCell ref="Q13:T14"/>
    <mergeCell ref="A13:B14"/>
    <mergeCell ref="A1:J1"/>
    <mergeCell ref="K1:O1"/>
    <mergeCell ref="D4:D8"/>
    <mergeCell ref="F13:P14"/>
    <mergeCell ref="C13:E14"/>
    <mergeCell ref="E4:J4"/>
    <mergeCell ref="G5:J5"/>
    <mergeCell ref="G6:J6"/>
    <mergeCell ref="G7:J7"/>
    <mergeCell ref="G8:J8"/>
    <mergeCell ref="A2:J2"/>
    <mergeCell ref="A4:C8"/>
    <mergeCell ref="G9:J9"/>
    <mergeCell ref="G10:J10"/>
    <mergeCell ref="AO13:AR13"/>
    <mergeCell ref="AO14:AR14"/>
    <mergeCell ref="U13:Y13"/>
    <mergeCell ref="U14:Y14"/>
    <mergeCell ref="Z14:AD14"/>
    <mergeCell ref="AE14:AI14"/>
    <mergeCell ref="AJ14:AN14"/>
    <mergeCell ref="AJ13:AN13"/>
    <mergeCell ref="AE13:AI13"/>
    <mergeCell ref="Z13:AD13"/>
  </mergeCells>
  <pageMargins left="0.7" right="0.7" top="0.75" bottom="0.75" header="0.3" footer="0.3"/>
  <pageSetup paperSize="9" scale="43" orientation="portrait" r:id="rId1"/>
  <colBreaks count="1" manualBreakCount="1">
    <brk id="11" max="1048575" man="1"/>
  </col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8.85546875" defaultRowHeight="15" x14ac:dyDescent="0.25"/>
  <cols>
    <col min="1" max="1" width="6" bestFit="1" customWidth="1"/>
    <col min="2" max="2" width="27.42578125" customWidth="1"/>
    <col min="3" max="5" width="15.85546875" customWidth="1"/>
    <col min="6" max="256" width="11.42578125" customWidth="1"/>
  </cols>
  <sheetData>
    <row r="1" spans="1:5" ht="45" x14ac:dyDescent="0.25">
      <c r="A1" s="23" t="s">
        <v>29</v>
      </c>
      <c r="B1" s="22" t="s">
        <v>241</v>
      </c>
      <c r="C1" s="22" t="s">
        <v>33</v>
      </c>
      <c r="D1" s="3" t="s">
        <v>37</v>
      </c>
      <c r="E1" s="20" t="s">
        <v>44</v>
      </c>
    </row>
    <row r="2" spans="1:5" x14ac:dyDescent="0.25">
      <c r="A2" s="24">
        <v>1</v>
      </c>
      <c r="B2" s="24" t="s">
        <v>242</v>
      </c>
      <c r="C2" s="24" t="s">
        <v>129</v>
      </c>
      <c r="D2" s="24" t="s">
        <v>167</v>
      </c>
      <c r="E2" s="24" t="s">
        <v>63</v>
      </c>
    </row>
    <row r="3" spans="1:5" x14ac:dyDescent="0.25">
      <c r="A3" s="24">
        <v>2</v>
      </c>
      <c r="B3" s="24" t="s">
        <v>243</v>
      </c>
      <c r="C3" s="24" t="s">
        <v>244</v>
      </c>
      <c r="D3" s="24" t="s">
        <v>61</v>
      </c>
      <c r="E3" s="24" t="s">
        <v>111</v>
      </c>
    </row>
    <row r="4" spans="1:5" x14ac:dyDescent="0.25">
      <c r="A4" s="24">
        <v>3</v>
      </c>
      <c r="B4" s="24" t="s">
        <v>245</v>
      </c>
      <c r="C4" s="24" t="s">
        <v>57</v>
      </c>
      <c r="D4" s="24" t="s">
        <v>246</v>
      </c>
      <c r="E4" s="24" t="s">
        <v>247</v>
      </c>
    </row>
    <row r="5" spans="1:5" x14ac:dyDescent="0.25">
      <c r="A5" s="24">
        <v>4</v>
      </c>
      <c r="B5" s="24" t="s">
        <v>248</v>
      </c>
      <c r="C5" s="24" t="s">
        <v>209</v>
      </c>
      <c r="D5" s="24" t="s">
        <v>109</v>
      </c>
      <c r="E5" s="24"/>
    </row>
    <row r="6" spans="1:5" x14ac:dyDescent="0.25">
      <c r="A6" s="24">
        <v>5</v>
      </c>
      <c r="B6" s="24" t="s">
        <v>249</v>
      </c>
      <c r="C6" s="24"/>
      <c r="D6" s="24"/>
      <c r="E6" s="24"/>
    </row>
    <row r="7" spans="1:5" x14ac:dyDescent="0.25">
      <c r="A7" s="24">
        <v>6</v>
      </c>
      <c r="B7" s="24" t="s">
        <v>250</v>
      </c>
      <c r="C7" s="24"/>
      <c r="D7" s="24"/>
      <c r="E7" s="24"/>
    </row>
    <row r="8" spans="1:5" x14ac:dyDescent="0.25">
      <c r="A8" s="24">
        <v>7</v>
      </c>
      <c r="B8" s="24" t="s">
        <v>55</v>
      </c>
      <c r="C8" s="24"/>
      <c r="D8" s="24"/>
      <c r="E8"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2022-08-01T20:53:05Z</dcterms:modified>
  <cp:category/>
  <cp:contentStatus/>
</cp:coreProperties>
</file>