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7_Servicio a la ciudadania/"/>
    </mc:Choice>
  </mc:AlternateContent>
  <xr:revisionPtr revIDLastSave="1" documentId="8_{9B31B521-E824-4E27-A430-DE0CC787C5D0}" xr6:coauthVersionLast="47" xr6:coauthVersionMax="47" xr10:uidLastSave="{722A3A38-632D-440A-B43F-C0F450B9CA05}"/>
  <bookViews>
    <workbookView xWindow="-120" yWindow="-120" windowWidth="29040" windowHeight="15840" xr2:uid="{00000000-000D-0000-FFFF-FFFF00000000}"/>
  </bookViews>
  <sheets>
    <sheet name="PLAN DE GESTION" sheetId="1" r:id="rId1"/>
    <sheet name="Hoja1" sheetId="2" state="hidden" r:id="rId2"/>
  </sheets>
  <externalReferences>
    <externalReference r:id="rId3"/>
  </externalReferences>
  <definedNames>
    <definedName name="Tipos">[1]TABLA!$G$2:$G$4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15" i="1" l="1"/>
  <c r="V15" i="1"/>
  <c r="V14" i="1"/>
  <c r="AJ21" i="1"/>
  <c r="AL21" i="1" s="1"/>
  <c r="AE21" i="1"/>
  <c r="AG21" i="1"/>
  <c r="Z21" i="1"/>
  <c r="AB21" i="1" s="1"/>
  <c r="U21" i="1"/>
  <c r="W21" i="1" s="1"/>
  <c r="W22" i="1" s="1"/>
  <c r="AQ21" i="1"/>
  <c r="AJ20" i="1"/>
  <c r="AL20" i="1" s="1"/>
  <c r="AE20" i="1"/>
  <c r="AG20" i="1" s="1"/>
  <c r="Z20" i="1"/>
  <c r="AB20" i="1" s="1"/>
  <c r="O20" i="1"/>
  <c r="AO20" i="1" s="1"/>
  <c r="AQ20" i="1" s="1"/>
  <c r="AJ19" i="1"/>
  <c r="AL19" i="1" s="1"/>
  <c r="AE19" i="1"/>
  <c r="AG19" i="1"/>
  <c r="AG22" i="1" s="1"/>
  <c r="Z19" i="1"/>
  <c r="AB19" i="1"/>
  <c r="U19" i="1"/>
  <c r="O19" i="1"/>
  <c r="AO19" i="1" s="1"/>
  <c r="AQ19" i="1" s="1"/>
  <c r="AO15" i="1"/>
  <c r="AQ14" i="1"/>
  <c r="AO14" i="1"/>
  <c r="AJ14" i="1"/>
  <c r="AL14" i="1" s="1"/>
  <c r="AE14" i="1"/>
  <c r="AG14" i="1"/>
  <c r="AG18" i="1" s="1"/>
  <c r="Z14" i="1"/>
  <c r="AB14" i="1"/>
  <c r="U14" i="1"/>
  <c r="O17" i="1"/>
  <c r="AO17" i="1" s="1"/>
  <c r="AQ17" i="1" s="1"/>
  <c r="O16" i="1"/>
  <c r="AO16" i="1" s="1"/>
  <c r="AQ16" i="1" s="1"/>
  <c r="AJ17" i="1"/>
  <c r="AL17" i="1" s="1"/>
  <c r="AJ16" i="1"/>
  <c r="AL16" i="1"/>
  <c r="AJ15" i="1"/>
  <c r="AL15" i="1"/>
  <c r="AE17" i="1"/>
  <c r="AG17" i="1"/>
  <c r="AE16" i="1"/>
  <c r="AG16" i="1"/>
  <c r="AE15" i="1"/>
  <c r="AG15" i="1"/>
  <c r="U17" i="1"/>
  <c r="W17" i="1"/>
  <c r="U16" i="1"/>
  <c r="W16" i="1"/>
  <c r="W18" i="1" s="1"/>
  <c r="U15" i="1"/>
  <c r="W15" i="1"/>
  <c r="W14" i="1"/>
  <c r="Z17" i="1"/>
  <c r="AB17" i="1"/>
  <c r="Z16" i="1"/>
  <c r="AB16" i="1" s="1"/>
  <c r="Z15" i="1"/>
  <c r="AB15" i="1"/>
  <c r="AB18" i="1" s="1"/>
  <c r="AL22" i="1" l="1"/>
  <c r="AL18" i="1"/>
  <c r="AL23" i="1" s="1"/>
  <c r="AQ15" i="1"/>
  <c r="AQ18" i="1"/>
  <c r="AG23" i="1"/>
  <c r="W23" i="1"/>
  <c r="AQ22" i="1"/>
  <c r="AB22" i="1"/>
  <c r="AB23" i="1" s="1"/>
  <c r="AQ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3"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3"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<sst xmlns="http://schemas.openxmlformats.org/spreadsheetml/2006/main" count="222" uniqueCount="146">
  <si>
    <r>
      <rPr>
        <b/>
        <sz val="14"/>
        <color indexed="8"/>
        <rFont val="Calibri Light"/>
        <family val="2"/>
      </rPr>
      <t>FORMULACIÓN Y SEGUIMIENTO PLANES DE GESTIÓN NIVEL CENTRAL</t>
    </r>
    <r>
      <rPr>
        <b/>
        <sz val="11"/>
        <color indexed="8"/>
        <rFont val="Calibri Light"/>
        <family val="2"/>
      </rPr>
      <t xml:space="preserve">
PROCESO</t>
    </r>
    <r>
      <rPr>
        <b/>
        <sz val="11"/>
        <color indexed="8"/>
        <rFont val="Calibri Light"/>
        <family val="2"/>
      </rPr>
      <t xml:space="preserve"> SERVICIO A LA CIUDADANÍA</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</si>
  <si>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Versión: 5</t>
    </r>
    <r>
      <rPr>
        <sz val="11"/>
        <color indexed="8"/>
        <rFont val="Calibri Light"/>
        <family val="2"/>
      </rPr>
      <t xml:space="preserve">
</t>
    </r>
    <r>
      <rPr>
        <b/>
        <sz val="11"/>
        <color indexed="8"/>
        <rFont val="Calibri Light"/>
        <family val="2"/>
      </rPr>
      <t xml:space="preserve">Vigencia desde: </t>
    </r>
    <r>
      <rPr>
        <sz val="11"/>
        <color indexed="8"/>
        <rFont val="Calibri Light"/>
        <family val="2"/>
      </rPr>
      <t>31 de enero de 2022</t>
    </r>
    <r>
      <rPr>
        <sz val="11"/>
        <color indexed="8"/>
        <rFont val="Calibri Light"/>
        <family val="2"/>
      </rPr>
      <t xml:space="preserve">
</t>
    </r>
    <r>
      <rPr>
        <b/>
        <sz val="11"/>
        <color indexed="8"/>
        <rFont val="Calibri Light"/>
        <family val="2"/>
      </rPr>
      <t xml:space="preserve">Caso HOLA: </t>
    </r>
    <r>
      <rPr>
        <sz val="11"/>
        <color indexed="8"/>
        <rFont val="Calibri Light"/>
        <family val="2"/>
      </rPr>
      <t>222703</t>
    </r>
  </si>
  <si>
    <t>VIGENCIA DE LA PLANEACIÓN 2022</t>
  </si>
  <si>
    <t>DEPENDENCIAS ASOCIADAS</t>
  </si>
  <si>
    <t>Subsecretaría de Gestión Institucional - Atención al Ciudadano</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</si>
  <si>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</si>
  <si>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</si>
  <si>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</si>
  <si>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</si>
  <si>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</si>
  <si>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223294</t>
    </r>
  </si>
  <si>
    <t>31 de marzo de 2022</t>
  </si>
  <si>
    <t>Se modifica la programación trimestral de la meta transversal No. 2 "Actualizar el 100% los documentos del proceso conforme al plan de trabajo definido", según cronograma remitido por el área responsable, a través de Caso Hola No. 238823. Se anticipa la programación de la meta transversal No. 3 de capacitación en el sistema de gestión, pasando del II trimestre al I trimestre</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</si>
  <si>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</si>
  <si>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</si>
  <si>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</si>
  <si>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</si>
  <si>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</si>
  <si>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</si>
  <si>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</si>
  <si>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</si>
  <si>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</si>
  <si>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</si>
  <si>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</si>
  <si>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</si>
  <si>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</si>
  <si>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</si>
  <si>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</si>
  <si>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</si>
  <si>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</si>
  <si>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</si>
  <si>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</si>
  <si>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</si>
  <si>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</si>
  <si>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</si>
  <si>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</si>
  <si>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</si>
  <si>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</si>
  <si>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</si>
  <si>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</si>
  <si>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</si>
  <si>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</si>
  <si>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</si>
  <si>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</si>
  <si>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</si>
  <si>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</si>
  <si>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</si>
  <si>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</si>
  <si>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</si>
  <si>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</si>
  <si>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Fomentar la gestión del conocimiento y la innovación para agilizar la comunicación con el ciudadano, la prestación de trámites y servicios, y garantizar la toma de decisiones con base en evidencia.</t>
  </si>
  <si>
    <t>Tramitar el 70% de los documentos extraviados devueltos de acuerdo a la existencia en el Banco de Documentos</t>
  </si>
  <si>
    <t>Gestión</t>
  </si>
  <si>
    <t>Porcentaje de gestión Documentos Extraviados</t>
  </si>
  <si>
    <t>(Número  total de documentos entregados y-o devueltos en 2022 / Número total de documentos que reposan físicamente en la entidad)  X  100%</t>
  </si>
  <si>
    <t>Stock banco de documentos   a  1 de enero de 2022.</t>
  </si>
  <si>
    <t>Creciente</t>
  </si>
  <si>
    <t xml:space="preserve">Porcentaje  </t>
  </si>
  <si>
    <t>Eficacia</t>
  </si>
  <si>
    <t>Consolidado de gestión de Documentos extraviados</t>
  </si>
  <si>
    <r>
      <t xml:space="preserve">Reportes </t>
    </r>
    <r>
      <rPr>
        <sz val="11"/>
        <color indexed="8"/>
        <rFont val="Calibri Light"/>
        <family val="2"/>
      </rPr>
      <t>Aplicativo Banco de Documentos Extraviados.</t>
    </r>
  </si>
  <si>
    <t>Subsecretaría de Gestión Institucional - Servicio a la Ciudadanía</t>
  </si>
  <si>
    <r>
      <t xml:space="preserve">Actas de Entrega a los ciudadanos y </t>
    </r>
    <r>
      <rPr>
        <sz val="11"/>
        <color indexed="10"/>
        <rFont val="Calibri Light"/>
        <family val="2"/>
      </rPr>
      <t xml:space="preserve"> </t>
    </r>
    <r>
      <rPr>
        <sz val="11"/>
        <rFont val="Calibri Light"/>
        <family val="2"/>
      </rPr>
      <t>Oficios</t>
    </r>
    <r>
      <rPr>
        <sz val="11"/>
        <color indexed="10"/>
        <rFont val="Calibri Light"/>
        <family val="2"/>
      </rPr>
      <t xml:space="preserve"> </t>
    </r>
    <r>
      <rPr>
        <sz val="11"/>
        <color indexed="8"/>
        <rFont val="Calibri Light"/>
        <family val="2"/>
      </rPr>
      <t xml:space="preserve"> remisorios de devolución Documentos Extraviados a entidades emisoras.</t>
    </r>
  </si>
  <si>
    <t>Al primero de enero de 2022 habian en stock 5.981 documentos extraviados, en los meses de enero y febrero ingresaron 437 documentos, se entregaron a los titulares siete (7) documentos y remitiendo a las entidades emisoras 3.018 documentos. En el mes de marzo se entregaron a los titulares dos (2) documentos, y remitiendo a las entidades emisoras 213 documentos extraviados.
Para un stock de 2.810 documentos, en el Banco de Documentos Extraviados con corte al 31 de marzo.</t>
  </si>
  <si>
    <t>Actas de entrega de los documentos.
Reporte en excel del la base de documentos extraviados</t>
  </si>
  <si>
    <t>Realizar el cierre en el Bogotá Te Escucha (BTE) del 60% de las peticiones que cumplen con los criterios de calidad de la respuesta.</t>
  </si>
  <si>
    <r>
      <t xml:space="preserve">Porcentaje de  peticiones </t>
    </r>
    <r>
      <rPr>
        <sz val="11"/>
        <rFont val="Calibri Light"/>
        <family val="2"/>
      </rPr>
      <t>cerradas</t>
    </r>
    <r>
      <rPr>
        <sz val="11"/>
        <color indexed="8"/>
        <rFont val="Calibri Light"/>
        <family val="2"/>
      </rPr>
      <t>.</t>
    </r>
  </si>
  <si>
    <t>(Número total de peticiones con cierre en BTE / Número  total de peticiones registradas, recibidas e ingresadas en el BTE) x 100%</t>
  </si>
  <si>
    <r>
      <t xml:space="preserve">Saldo de peticiones registradas, recibidas e ingresadas en el </t>
    </r>
    <r>
      <rPr>
        <sz val="11"/>
        <rFont val="Calibri Light"/>
        <family val="2"/>
      </rPr>
      <t>periodo a analizar BTE con corte al periodo.</t>
    </r>
  </si>
  <si>
    <t>Constante</t>
  </si>
  <si>
    <t>Porcentaje</t>
  </si>
  <si>
    <t>Informe de PQRS del periodo</t>
  </si>
  <si>
    <t>Reportes SAC y Secretaria General (BTE)</t>
  </si>
  <si>
    <t>Presentación avances Reporte de Descongestión.</t>
  </si>
  <si>
    <t>Reporte BOGOTA TE ESCUCHA corte 1 de enero de 2022 Peticiones en tramite.
Reporte BOGOTA TE ESCUCHA corte 31 de marzo de 2022 Peticiones en tramite.
Reportes Semanales BOGOTA TE ESCUCHA por Alcaldías Locales y Dependencias de Nivel Central.</t>
  </si>
  <si>
    <t>Realizar el seguimiento mensual a las peticiones asignadas a las diferentes alcaldías locales y dependencias de nivel central, de acuerdo al reporte de BTE.</t>
  </si>
  <si>
    <t>Número de seguimientos realizados</t>
  </si>
  <si>
    <t>Número de seguimientos realizados a las peticiones del periodo a analizar</t>
  </si>
  <si>
    <t>N/A</t>
  </si>
  <si>
    <t>Suma</t>
  </si>
  <si>
    <t>Número</t>
  </si>
  <si>
    <r>
      <t xml:space="preserve">
</t>
    </r>
    <r>
      <rPr>
        <sz val="11"/>
        <color indexed="8"/>
        <rFont val="Calibri Light"/>
        <family val="2"/>
      </rPr>
      <t>Informe consolidado de los seguimientos realizados.</t>
    </r>
  </si>
  <si>
    <r>
      <t xml:space="preserve">
</t>
    </r>
    <r>
      <rPr>
        <sz val="11"/>
        <color indexed="8"/>
        <rFont val="Calibri Light"/>
        <family val="2"/>
      </rPr>
      <t>Reportes de BTE.</t>
    </r>
  </si>
  <si>
    <t>Informe consolidado de los seguimientos realizados.</t>
  </si>
  <si>
    <t xml:space="preserve">Conforme al reporte oficial entregado por la Secretaría General desde la Dirección Distrital de Calidad del Servicio en informe con corte al 1/1/2022 la Secretaria Distrital de Gobierno contaba con 1.619 peticiones en tramite para gestionar; de acuerdo al informe de Bogota Te Escucha, Para el primer trimestre de 2022 corte al 31 de marzo del año 2022 se realizaron dos informes de seguimiento a las PQRS. </t>
  </si>
  <si>
    <t>Reporte mensual PQRS BOGOTATEESUCHA  de enero y febrero del año 2022.</t>
  </si>
  <si>
    <r>
      <t xml:space="preserve">Realizar 4 ferias </t>
    </r>
    <r>
      <rPr>
        <sz val="11"/>
        <color indexed="8"/>
        <rFont val="Calibri Light"/>
        <family val="2"/>
      </rPr>
      <t>de atención a la ciudadanía  enfocada a las personas en condición de discapacidad y vulnerabilidad.</t>
    </r>
  </si>
  <si>
    <t>Ferias</t>
  </si>
  <si>
    <t>Suma de ferias realizadas</t>
  </si>
  <si>
    <t>Numero</t>
  </si>
  <si>
    <t>Informe de resultados de los servicios prestados en la feria.</t>
  </si>
  <si>
    <t>Cronograma programación ferias.</t>
  </si>
  <si>
    <t>Subsecretaría de Gestión Institucional - Servicio a la Ciudadanía.</t>
  </si>
  <si>
    <t>Informe de resultados de los servicios prestados</t>
  </si>
  <si>
    <t>Planillas de Asistencia</t>
  </si>
  <si>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</si>
  <si>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</si>
  <si>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</si>
  <si>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</si>
  <si>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</si>
  <si>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</si>
  <si>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</si>
  <si>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</si>
  <si>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No programada</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</si>
  <si>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</si>
  <si>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</si>
  <si>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</si>
  <si>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</si>
  <si>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</si>
  <si>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</si>
  <si>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</si>
  <si>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</si>
  <si>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</si>
  <si>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</si>
  <si>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</si>
  <si>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</si>
  <si>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</si>
  <si>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</si>
  <si>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</si>
  <si>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</si>
  <si>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</si>
  <si>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</si>
  <si>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</si>
  <si>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</si>
  <si>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</si>
  <si>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</si>
  <si>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</si>
  <si>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</si>
  <si>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</si>
  <si>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</si>
  <si>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</si>
  <si>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</si>
  <si>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</si>
  <si>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</si>
  <si>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</si>
  <si>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29 de abril de 2022</t>
  </si>
  <si>
    <t xml:space="preserve">Se han entregado en total 3240 documentos, lo que representa un 50% de devoluciones del Banco de Documentos. </t>
  </si>
  <si>
    <t>Conforme al reporte oficial entregado por la Secretaría General desde la Dirección Distrital de Calidad del Servicio en informe con corte al 1/01/2022 la Secretaria Distrital de Gobierno contaba con 1.619 peticiones en tramite para gestionar. Durante el primer trimestre, se realizaron catorce (14) seguimientos semanales a las PQRS de vigencias anteriores (2021) corte a 31 de diciembre 2021 y vigencia actual (2022), tanto de Alcaldías Locales como Dependencias de Nivel Central.
Para el primer trimestre del año 2022 se descongestionó 1.565 peticiones que se encontraban en vencidas o en trámite al 1 de enero de 2022.</t>
  </si>
  <si>
    <t>Para el primer trimestre del año 2022 se descongestionó 1.565 peticiones que se encontraban en vencidas o en trámite al 1 de enero de 2022.</t>
  </si>
  <si>
    <t>Durante el periodo comprendido entre 1/1/2022 al 31/03/2022 se realizó una feria de atención a la ciudadanía con enfoque a las personas en condición de discapacitdad.</t>
  </si>
  <si>
    <t xml:space="preserve">No programada para el I trimestre de 2022. </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</si>
  <si>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</si>
  <si>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</si>
  <si>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Para el primer trimestre de la vigencia 2022, el proceso alcanzó un nivel de desempeño del 100% de acuerdo con lo programado, y del 34,31% acumulado para la vigencia.</t>
  </si>
  <si>
    <t>2 de junio de 2022</t>
  </si>
  <si>
    <t xml:space="preserve">Se modifica la programación trimestral de la meta transversal No. 2 "Actualizar el 100% los documentos del proceso conforme al plan de trabajo definido", según cronograma remitido por el área responsable, en el que se incluyeron nuevos documentos de acuerdo con el memorando remitido por el responsable.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</si>
</sst>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1" x14ac:knownFonts="1">
    <font>
      <sz val="11"/>
      <color theme="1"/>
      <name val="Calibri"/>
      <family val="2"/>
      <scheme val="minor"/>
    </font>
    <font>
      <sz val="11"/>
      <color indexed="8"/>
      <name val="Calibri Light"/>
      <family val="2"/>
    </font>
    <font>
      <b/>
      <sz val="11"/>
      <color indexed="8"/>
      <name val="Calibri Light"/>
      <family val="2"/>
    </font>
    <font>
      <b/>
      <sz val="14"/>
      <color indexed="8"/>
      <name val="Calibri Light"/>
      <family val="2"/>
    </font>
    <font>
      <b/>
      <sz val="9"/>
      <color indexed="81"/>
      <name val="Tahoma"/>
      <family val="2"/>
    </font>
    <font>
      <sz val="10"/>
      <name val="Arial"/>
      <family val="2"/>
    </font>
    <font>
      <sz val="11"/>
      <name val="Calibri Light"/>
      <family val="2"/>
    </font>
    <font>
      <sz val="11"/>
      <color indexed="10"/>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color rgb="FF0070C0"/>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9"/>
      <color rgb="FF323130"/>
      <name val="Segoe UI"/>
      <family val="2"/>
    </font>
    <font>
      <sz val="11"/>
      <name val="Calibri Light"/>
      <family val="2"/>
      <scheme val="major"/>
    </font>
    <font>
      <sz val="11"/>
      <color rgb="FFFF0000"/>
      <name val="Calibri Light"/>
      <family val="2"/>
      <scheme val="major"/>
    </font>
    <font>
      <sz val="11"/>
      <color rgb="FF000000"/>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4">
    <xf numFmtId="0" fontId="0" fillId="0" borderId="0"/>
    <xf numFmtId="41" fontId="8" fillId="0" borderId="0" applyFont="0" applyFill="0" applyBorder="0" applyAlignment="0" applyProtection="0"/>
    <xf numFmtId="0" fontId="5" fillId="0" borderId="0"/>
    <xf numFmtId="9" fontId="8" fillId="0" borderId="0" applyFont="0" applyFill="0" applyBorder="0" applyAlignment="0" applyProtection="0"/>
  </cellStyleXfs>
  <cellXfs count="124">
    <xf numFmtId="0" fontId="0" fillId="0" borderId="0" xfId="0"/>
    <xf numFmtId="0" fontId="9" fillId="0" borderId="0" xfId="0" applyFont="1" applyAlignment="1">
      <alignment wrapText="1"/>
    </xf>
    <xf numFmtId="0" fontId="10" fillId="2" borderId="1" xfId="0" applyFont="1" applyFill="1" applyBorder="1" applyAlignment="1">
      <alignment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9" fillId="0" borderId="0" xfId="0" applyFont="1" applyAlignment="1">
      <alignment vertical="center" wrapText="1"/>
    </xf>
    <xf numFmtId="0" fontId="12" fillId="0" borderId="0" xfId="0" applyFont="1" applyAlignment="1">
      <alignment wrapText="1"/>
    </xf>
    <xf numFmtId="0" fontId="13" fillId="8" borderId="1" xfId="0" applyFont="1" applyFill="1" applyBorder="1" applyAlignment="1">
      <alignment wrapText="1"/>
    </xf>
    <xf numFmtId="0" fontId="14" fillId="8" borderId="1" xfId="0" applyFont="1" applyFill="1" applyBorder="1" applyAlignment="1">
      <alignment wrapText="1"/>
    </xf>
    <xf numFmtId="9" fontId="13" fillId="8" borderId="1" xfId="3" applyFont="1" applyFill="1" applyBorder="1" applyAlignment="1">
      <alignment wrapText="1"/>
    </xf>
    <xf numFmtId="0" fontId="13" fillId="0" borderId="0" xfId="0" applyFont="1" applyAlignment="1">
      <alignment wrapText="1"/>
    </xf>
    <xf numFmtId="0" fontId="12" fillId="2" borderId="1" xfId="0" applyFont="1" applyFill="1" applyBorder="1" applyAlignment="1">
      <alignment wrapText="1"/>
    </xf>
    <xf numFmtId="0" fontId="15" fillId="2" borderId="1" xfId="0" applyFont="1" applyFill="1" applyBorder="1" applyAlignment="1">
      <alignment wrapText="1"/>
    </xf>
    <xf numFmtId="9" fontId="15" fillId="2" borderId="1" xfId="0" applyNumberFormat="1" applyFont="1" applyFill="1" applyBorder="1" applyAlignment="1">
      <alignment wrapText="1"/>
    </xf>
    <xf numFmtId="0" fontId="10" fillId="8" borderId="1" xfId="0" applyFont="1" applyFill="1" applyBorder="1" applyAlignment="1">
      <alignment horizontal="center" vertical="center" wrapText="1"/>
    </xf>
    <xf numFmtId="0" fontId="17" fillId="0" borderId="0" xfId="0" applyFont="1"/>
    <xf numFmtId="0" fontId="0" fillId="2" borderId="1" xfId="0" applyFill="1" applyBorder="1" applyAlignment="1">
      <alignment horizontal="center" vertical="center" wrapText="1"/>
    </xf>
    <xf numFmtId="0" fontId="0" fillId="2" borderId="1" xfId="0" applyFill="1" applyBorder="1"/>
    <xf numFmtId="0" fontId="0" fillId="0" borderId="1" xfId="0" applyBorder="1"/>
    <xf numFmtId="0" fontId="9" fillId="0" borderId="1" xfId="0" applyFont="1" applyBorder="1" applyAlignment="1">
      <alignment horizontal="center" vertical="center" wrapText="1"/>
    </xf>
    <xf numFmtId="0" fontId="16" fillId="2" borderId="1" xfId="0" applyFont="1" applyFill="1" applyBorder="1" applyAlignment="1">
      <alignment wrapText="1"/>
    </xf>
    <xf numFmtId="9" fontId="14" fillId="8" borderId="1" xfId="0" applyNumberFormat="1" applyFont="1" applyFill="1" applyBorder="1" applyAlignment="1">
      <alignment wrapText="1"/>
    </xf>
    <xf numFmtId="0" fontId="9" fillId="0" borderId="1" xfId="0" applyFont="1" applyBorder="1" applyAlignment="1" applyProtection="1">
      <alignment horizontal="justify" vertical="center" wrapText="1"/>
      <protection hidden="1"/>
    </xf>
    <xf numFmtId="0" fontId="1" fillId="0" borderId="1" xfId="0" applyFont="1" applyBorder="1" applyAlignment="1" applyProtection="1">
      <alignment horizontal="justify" vertical="center" wrapText="1"/>
      <protection hidden="1"/>
    </xf>
    <xf numFmtId="0" fontId="1" fillId="0" borderId="1" xfId="0" applyFont="1" applyBorder="1" applyAlignment="1">
      <alignment horizontal="left" vertical="center" wrapText="1"/>
    </xf>
    <xf numFmtId="0" fontId="9" fillId="0" borderId="1" xfId="0" applyFont="1" applyBorder="1" applyAlignment="1" applyProtection="1">
      <alignment horizontal="center" vertical="center" wrapText="1"/>
      <protection hidden="1"/>
    </xf>
    <xf numFmtId="0" fontId="9" fillId="0" borderId="1" xfId="0" applyFont="1" applyBorder="1" applyAlignment="1">
      <alignment horizontal="left" vertical="center" wrapText="1"/>
    </xf>
    <xf numFmtId="41" fontId="9" fillId="0" borderId="1" xfId="1" applyFont="1" applyBorder="1" applyAlignment="1" applyProtection="1">
      <alignment horizontal="left" vertical="center" wrapText="1"/>
      <protection hidden="1"/>
    </xf>
    <xf numFmtId="0" fontId="18" fillId="0" borderId="1" xfId="0" applyFont="1" applyBorder="1" applyAlignment="1" applyProtection="1">
      <alignment horizontal="left" vertical="center" wrapText="1"/>
      <protection hidden="1"/>
    </xf>
    <xf numFmtId="9" fontId="18" fillId="0" borderId="1" xfId="0" applyNumberFormat="1" applyFont="1" applyBorder="1" applyAlignment="1">
      <alignment horizontal="left" vertical="center" wrapText="1"/>
    </xf>
    <xf numFmtId="0" fontId="9" fillId="0" borderId="1" xfId="0" applyFont="1" applyBorder="1" applyAlignment="1" applyProtection="1">
      <alignment horizontal="left" vertical="center" wrapText="1"/>
      <protection hidden="1"/>
    </xf>
    <xf numFmtId="9" fontId="9"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2" xfId="0" applyFont="1" applyBorder="1" applyAlignment="1" applyProtection="1">
      <alignment horizontal="justify" vertical="center" wrapText="1"/>
      <protection hidden="1"/>
    </xf>
    <xf numFmtId="0" fontId="19" fillId="0" borderId="1" xfId="0" applyFont="1" applyBorder="1" applyAlignment="1" applyProtection="1">
      <alignment horizontal="justify" vertical="center" wrapText="1"/>
      <protection hidden="1"/>
    </xf>
    <xf numFmtId="0" fontId="1" fillId="0" borderId="2" xfId="0" applyFont="1" applyBorder="1" applyAlignment="1" applyProtection="1">
      <alignment horizontal="justify" vertical="center" wrapText="1"/>
      <protection hidden="1"/>
    </xf>
    <xf numFmtId="0" fontId="10" fillId="2" borderId="1" xfId="0" applyFont="1" applyFill="1" applyBorder="1" applyAlignment="1">
      <alignment horizontal="center" wrapText="1"/>
    </xf>
    <xf numFmtId="0" fontId="12" fillId="2" borderId="1" xfId="0" applyFont="1" applyFill="1" applyBorder="1" applyAlignment="1">
      <alignment horizontal="center" vertical="center" wrapText="1"/>
    </xf>
    <xf numFmtId="0" fontId="10" fillId="0" borderId="0" xfId="0" applyFont="1" applyAlignment="1">
      <alignment vertical="center" wrapText="1"/>
    </xf>
    <xf numFmtId="0" fontId="11" fillId="0" borderId="3" xfId="0" applyFont="1" applyBorder="1" applyAlignment="1" applyProtection="1">
      <alignment horizontal="center" vertical="center" wrapText="1"/>
      <protection hidden="1"/>
    </xf>
    <xf numFmtId="0" fontId="11" fillId="0" borderId="3" xfId="0" applyFont="1" applyBorder="1" applyAlignment="1" applyProtection="1">
      <alignment horizontal="left" vertical="center" wrapText="1"/>
      <protection hidden="1"/>
    </xf>
    <xf numFmtId="0" fontId="11" fillId="9" borderId="3" xfId="0" applyFont="1" applyFill="1" applyBorder="1" applyAlignment="1" applyProtection="1">
      <alignment horizontal="left" vertical="center" wrapText="1"/>
      <protection hidden="1"/>
    </xf>
    <xf numFmtId="9" fontId="11" fillId="9" borderId="1" xfId="0" applyNumberFormat="1" applyFont="1" applyFill="1" applyBorder="1" applyAlignment="1" applyProtection="1">
      <alignment horizontal="center" vertical="center" wrapText="1"/>
      <protection hidden="1"/>
    </xf>
    <xf numFmtId="0" fontId="11" fillId="0" borderId="1"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1" xfId="0" applyFont="1" applyBorder="1" applyAlignment="1" applyProtection="1">
      <alignment horizontal="center" vertical="center" wrapText="1"/>
      <protection hidden="1"/>
    </xf>
    <xf numFmtId="0" fontId="11" fillId="9" borderId="1" xfId="0" applyFont="1" applyFill="1" applyBorder="1" applyAlignment="1" applyProtection="1">
      <alignment horizontal="left" vertical="center" wrapText="1"/>
      <protection hidden="1"/>
    </xf>
    <xf numFmtId="9" fontId="11" fillId="9" borderId="1" xfId="3" applyFont="1" applyFill="1" applyBorder="1" applyAlignment="1" applyProtection="1">
      <alignment horizontal="center" vertical="center" wrapText="1"/>
      <protection hidden="1"/>
    </xf>
    <xf numFmtId="0" fontId="11" fillId="0" borderId="2" xfId="0" applyFont="1" applyBorder="1" applyAlignment="1" applyProtection="1">
      <alignment horizontal="left" vertical="center" wrapText="1"/>
      <protection hidden="1"/>
    </xf>
    <xf numFmtId="0" fontId="9"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9" fontId="9" fillId="0" borderId="1" xfId="3" applyFont="1" applyBorder="1" applyAlignment="1">
      <alignment horizontal="right" vertical="center" wrapText="1"/>
    </xf>
    <xf numFmtId="9" fontId="20" fillId="0" borderId="1" xfId="0" applyNumberFormat="1" applyFont="1" applyFill="1" applyBorder="1" applyAlignment="1">
      <alignment horizontal="center" vertical="center" wrapText="1"/>
    </xf>
    <xf numFmtId="9" fontId="9" fillId="0" borderId="1" xfId="3" applyFont="1" applyBorder="1" applyAlignment="1">
      <alignment horizontal="center" vertical="center" wrapText="1"/>
    </xf>
    <xf numFmtId="0" fontId="20" fillId="0" borderId="1" xfId="0" applyFont="1" applyFill="1" applyBorder="1" applyAlignment="1">
      <alignment vertical="center" wrapText="1"/>
    </xf>
    <xf numFmtId="0" fontId="20" fillId="0" borderId="2" xfId="0" applyFont="1" applyFill="1" applyBorder="1" applyAlignment="1">
      <alignment vertical="center" wrapText="1"/>
    </xf>
    <xf numFmtId="0" fontId="9" fillId="0" borderId="1" xfId="0" applyFont="1" applyBorder="1" applyAlignment="1">
      <alignment horizontal="right" vertical="center" wrapText="1"/>
    </xf>
    <xf numFmtId="0" fontId="9" fillId="0" borderId="0" xfId="0" applyFont="1" applyAlignment="1">
      <alignment horizontal="left" vertical="center" wrapText="1"/>
    </xf>
    <xf numFmtId="0" fontId="20" fillId="0" borderId="10" xfId="0" applyFont="1" applyFill="1" applyBorder="1" applyAlignment="1">
      <alignment vertical="center" wrapText="1"/>
    </xf>
    <xf numFmtId="1" fontId="9" fillId="0" borderId="1" xfId="0" applyNumberFormat="1" applyFont="1" applyBorder="1" applyAlignment="1">
      <alignment horizontal="right" vertical="center" wrapText="1"/>
    </xf>
    <xf numFmtId="0" fontId="20"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2" fillId="2" borderId="1" xfId="0" applyFont="1" applyFill="1" applyBorder="1" applyAlignment="1">
      <alignment vertical="center" wrapText="1"/>
    </xf>
    <xf numFmtId="0" fontId="16" fillId="2" borderId="1" xfId="0" applyFont="1" applyFill="1" applyBorder="1" applyAlignment="1">
      <alignment vertical="center"/>
    </xf>
    <xf numFmtId="9" fontId="16" fillId="2" borderId="1" xfId="3" applyFont="1" applyFill="1" applyBorder="1" applyAlignment="1">
      <alignment vertical="center" wrapText="1"/>
    </xf>
    <xf numFmtId="0" fontId="12" fillId="0" borderId="0" xfId="0" applyFont="1" applyAlignment="1">
      <alignment vertical="center" wrapText="1"/>
    </xf>
    <xf numFmtId="0" fontId="11" fillId="0" borderId="1" xfId="0" applyFont="1" applyBorder="1" applyAlignment="1">
      <alignment horizontal="left" vertical="center" wrapText="1"/>
    </xf>
    <xf numFmtId="9" fontId="11" fillId="0" borderId="1" xfId="3" applyFont="1" applyBorder="1" applyAlignment="1">
      <alignment horizontal="center" vertical="center" wrapText="1"/>
    </xf>
    <xf numFmtId="9" fontId="11" fillId="0" borderId="1" xfId="3" applyFont="1" applyBorder="1" applyAlignment="1">
      <alignment horizontal="right" vertical="center" wrapText="1"/>
    </xf>
    <xf numFmtId="0" fontId="11" fillId="0" borderId="0" xfId="0" applyFont="1" applyAlignment="1">
      <alignment vertical="center" wrapText="1"/>
    </xf>
    <xf numFmtId="0" fontId="9" fillId="0" borderId="1" xfId="0" applyFont="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vertical="center" wrapText="1"/>
    </xf>
    <xf numFmtId="9" fontId="16" fillId="2" borderId="1" xfId="3" applyFont="1" applyFill="1" applyBorder="1" applyAlignment="1">
      <alignment horizontal="center" vertical="center" wrapText="1"/>
    </xf>
    <xf numFmtId="1"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9" fontId="15" fillId="2" borderId="1" xfId="0" applyNumberFormat="1" applyFont="1" applyFill="1" applyBorder="1" applyAlignment="1">
      <alignment horizontal="center" wrapText="1"/>
    </xf>
    <xf numFmtId="0" fontId="16" fillId="2" borderId="1" xfId="0" applyFont="1" applyFill="1" applyBorder="1" applyAlignment="1">
      <alignment horizontal="center" wrapText="1"/>
    </xf>
    <xf numFmtId="9" fontId="13" fillId="8" borderId="1" xfId="3" applyFont="1" applyFill="1" applyBorder="1" applyAlignment="1">
      <alignment horizontal="center" wrapText="1"/>
    </xf>
    <xf numFmtId="9" fontId="14" fillId="8" borderId="1" xfId="0" applyNumberFormat="1" applyFont="1" applyFill="1" applyBorder="1" applyAlignment="1">
      <alignment horizontal="center" wrapText="1"/>
    </xf>
    <xf numFmtId="9" fontId="9" fillId="0" borderId="1" xfId="0" applyNumberFormat="1" applyFont="1" applyBorder="1" applyAlignment="1">
      <alignment horizontal="right" vertical="center" wrapText="1"/>
    </xf>
    <xf numFmtId="10" fontId="20" fillId="0" borderId="1" xfId="0" applyNumberFormat="1" applyFont="1" applyFill="1" applyBorder="1" applyAlignment="1">
      <alignment horizontal="center" vertical="center" wrapText="1"/>
    </xf>
    <xf numFmtId="10" fontId="16" fillId="2" borderId="1" xfId="3" applyNumberFormat="1" applyFont="1" applyFill="1" applyBorder="1" applyAlignment="1">
      <alignment horizontal="center" wrapText="1"/>
    </xf>
    <xf numFmtId="10" fontId="14" fillId="8" borderId="1" xfId="3" applyNumberFormat="1" applyFont="1" applyFill="1" applyBorder="1" applyAlignment="1">
      <alignment horizontal="center" wrapText="1"/>
    </xf>
    <xf numFmtId="10" fontId="16" fillId="2" borderId="1" xfId="3" applyNumberFormat="1" applyFont="1" applyFill="1" applyBorder="1" applyAlignment="1">
      <alignment horizontal="center" vertical="center" wrapText="1"/>
    </xf>
    <xf numFmtId="10" fontId="9" fillId="0" borderId="1" xfId="0" applyNumberFormat="1" applyFont="1" applyBorder="1" applyAlignment="1">
      <alignment horizontal="center" vertical="center" wrapText="1"/>
    </xf>
    <xf numFmtId="0" fontId="10" fillId="7" borderId="2"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wrapText="1"/>
    </xf>
    <xf numFmtId="0" fontId="9" fillId="0" borderId="1" xfId="0" applyFont="1" applyBorder="1" applyAlignment="1">
      <alignment horizontal="justify"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center" wrapText="1"/>
    </xf>
    <xf numFmtId="0" fontId="9" fillId="0" borderId="12" xfId="0" applyFont="1" applyBorder="1" applyAlignment="1">
      <alignment horizontal="left" vertical="center" wrapText="1"/>
    </xf>
    <xf numFmtId="0" fontId="9" fillId="0" borderId="9" xfId="0" applyFont="1" applyBorder="1" applyAlignment="1">
      <alignment horizontal="left" vertical="center" wrapText="1"/>
    </xf>
    <xf numFmtId="0" fontId="10" fillId="8"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2"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Alignment="1">
      <alignment wrapText="1"/>
    </xf>
    <xf numFmtId="0" fontId="9" fillId="0" borderId="0" xfId="0" applyFont="1" applyFill="1" applyAlignment="1">
      <alignment horizontal="center" wrapText="1"/>
    </xf>
  </cellXfs>
  <cellStyles count="4">
    <cellStyle name="Millares [0]" xfId="1" builtinId="6"/>
    <cellStyle name="Normal" xfId="0" builtinId="0"/>
    <cellStyle name="Normal 2" xfId="2" xr:uid="{00000000-0005-0000-0000-000002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2</xdr:col>
      <xdr:colOff>257175</xdr:colOff>
      <xdr:row>0</xdr:row>
      <xdr:rowOff>809625</xdr:rowOff>
    </xdr:to>
    <xdr:pic>
      <xdr:nvPicPr>
        <xdr:cNvPr id="1047" name="Imagen 1">
          <a:extLst>
            <a:ext uri="{FF2B5EF4-FFF2-40B4-BE49-F238E27FC236}">
              <a16:creationId xmlns:a16="http://schemas.microsoft.com/office/drawing/2014/main" id="{23423697-7C31-405E-A7EB-DC298BB6F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5725"/>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3"/>
  <sheetViews>
    <sheetView tabSelected="1" zoomScale="90" zoomScaleNormal="90" workbookViewId="0">
      <selection activeCell="G9" sqref="G9:J9"/>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7" style="1" customWidth="1"/>
    <col min="7" max="7" width="23.5703125" style="1" customWidth="1"/>
    <col min="8" max="8" width="16.7109375"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76" customWidth="1"/>
    <col min="22" max="23" width="16.5703125" style="76" customWidth="1"/>
    <col min="24" max="24" width="57" style="1" customWidth="1"/>
    <col min="25" max="25" width="19.7109375" style="1" customWidth="1"/>
    <col min="26" max="28" width="16.5703125" style="1" hidden="1" customWidth="1"/>
    <col min="29" max="29" width="39.28515625" style="1" hidden="1" customWidth="1"/>
    <col min="30" max="30" width="22.85546875" style="1" hidden="1" customWidth="1"/>
    <col min="31" max="31" width="21.28515625" style="1" hidden="1" customWidth="1"/>
    <col min="32" max="33" width="16.5703125" style="1" hidden="1" customWidth="1"/>
    <col min="34" max="34" width="40.42578125" style="1" hidden="1" customWidth="1"/>
    <col min="35" max="35" width="21.42578125" style="1" hidden="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76" customWidth="1"/>
    <col min="42" max="42" width="16.5703125" style="76" customWidth="1"/>
    <col min="43" max="43" width="21.5703125" style="76" customWidth="1"/>
    <col min="44" max="44" width="40.7109375" style="1" customWidth="1"/>
    <col min="45" max="16384" width="10.85546875" style="1"/>
  </cols>
  <sheetData>
    <row r="1" spans="1:44" ht="70.5" customHeight="1" x14ac:dyDescent="0.25">
      <c r="A1" s="107" t="s">
        <v>0</v>
      </c>
      <c r="B1" s="108"/>
      <c r="C1" s="108"/>
      <c r="D1" s="108"/>
      <c r="E1" s="108"/>
      <c r="F1" s="108"/>
      <c r="G1" s="108"/>
      <c r="H1" s="108"/>
      <c r="I1" s="108"/>
      <c r="J1" s="108"/>
      <c r="K1" s="109" t="s">
        <v>1</v>
      </c>
      <c r="L1" s="110"/>
      <c r="M1" s="110"/>
      <c r="N1" s="110"/>
      <c r="O1" s="110"/>
    </row>
    <row r="2" spans="1:44" s="9" customFormat="1" ht="23.45" customHeight="1" x14ac:dyDescent="0.25">
      <c r="A2" s="118" t="s">
        <v>2</v>
      </c>
      <c r="B2" s="119"/>
      <c r="C2" s="119"/>
      <c r="D2" s="119"/>
      <c r="E2" s="119"/>
      <c r="F2" s="119"/>
      <c r="G2" s="119"/>
      <c r="H2" s="119"/>
      <c r="I2" s="119"/>
      <c r="J2" s="119"/>
      <c r="K2" s="42"/>
      <c r="L2" s="42"/>
      <c r="M2" s="42"/>
      <c r="N2" s="42"/>
      <c r="O2" s="42"/>
      <c r="U2" s="77"/>
      <c r="V2" s="77"/>
      <c r="W2" s="77"/>
      <c r="AO2" s="77"/>
      <c r="AP2" s="77"/>
      <c r="AQ2" s="77"/>
    </row>
    <row r="3" spans="1:44" x14ac:dyDescent="0.25">
      <c r="D3" s="19"/>
    </row>
    <row r="4" spans="1:44" ht="29.1" customHeight="1" x14ac:dyDescent="0.25">
      <c r="A4" s="101" t="s">
        <v>3</v>
      </c>
      <c r="B4" s="102"/>
      <c r="C4" s="103"/>
      <c r="D4" s="111" t="s">
        <v>4</v>
      </c>
      <c r="E4" s="98" t="s">
        <v>5</v>
      </c>
      <c r="F4" s="98"/>
      <c r="G4" s="98"/>
      <c r="H4" s="98"/>
      <c r="I4" s="98"/>
      <c r="J4" s="98"/>
    </row>
    <row r="5" spans="1:44" x14ac:dyDescent="0.25">
      <c r="A5" s="115"/>
      <c r="B5" s="116"/>
      <c r="C5" s="117"/>
      <c r="D5" s="112"/>
      <c r="E5" s="2" t="s">
        <v>6</v>
      </c>
      <c r="F5" s="40" t="s">
        <v>7</v>
      </c>
      <c r="G5" s="99" t="s">
        <v>8</v>
      </c>
      <c r="H5" s="99"/>
      <c r="I5" s="99"/>
      <c r="J5" s="99"/>
    </row>
    <row r="6" spans="1:44" x14ac:dyDescent="0.25">
      <c r="A6" s="115"/>
      <c r="B6" s="116"/>
      <c r="C6" s="117"/>
      <c r="D6" s="112"/>
      <c r="E6" s="23">
        <v>1</v>
      </c>
      <c r="F6" s="23" t="s">
        <v>9</v>
      </c>
      <c r="G6" s="100" t="s">
        <v>10</v>
      </c>
      <c r="H6" s="100"/>
      <c r="I6" s="100"/>
      <c r="J6" s="100"/>
    </row>
    <row r="7" spans="1:44" ht="87" customHeight="1" x14ac:dyDescent="0.25">
      <c r="A7" s="115"/>
      <c r="B7" s="116"/>
      <c r="C7" s="117"/>
      <c r="D7" s="112"/>
      <c r="E7" s="23">
        <v>2</v>
      </c>
      <c r="F7" s="23" t="s">
        <v>11</v>
      </c>
      <c r="G7" s="100" t="s">
        <v>12</v>
      </c>
      <c r="H7" s="100"/>
      <c r="I7" s="100"/>
      <c r="J7" s="100"/>
    </row>
    <row r="8" spans="1:44" ht="42.75" customHeight="1" x14ac:dyDescent="0.25">
      <c r="A8" s="104"/>
      <c r="B8" s="105"/>
      <c r="C8" s="106"/>
      <c r="D8" s="113"/>
      <c r="E8" s="23">
        <v>3</v>
      </c>
      <c r="F8" s="23" t="s">
        <v>135</v>
      </c>
      <c r="G8" s="100" t="s">
        <v>143</v>
      </c>
      <c r="H8" s="100"/>
      <c r="I8" s="100"/>
      <c r="J8" s="100"/>
    </row>
    <row r="9" spans="1:44" s="122" customFormat="1" ht="71.25" customHeight="1" x14ac:dyDescent="0.25">
      <c r="A9" s="120"/>
      <c r="B9" s="120"/>
      <c r="C9" s="120"/>
      <c r="D9" s="121"/>
      <c r="E9" s="75">
        <v>4</v>
      </c>
      <c r="F9" s="75" t="s">
        <v>144</v>
      </c>
      <c r="G9" s="100" t="s">
        <v>145</v>
      </c>
      <c r="H9" s="100"/>
      <c r="I9" s="100"/>
      <c r="J9" s="100"/>
      <c r="U9" s="123"/>
      <c r="V9" s="123"/>
      <c r="W9" s="123"/>
      <c r="AO9" s="123"/>
      <c r="AP9" s="123"/>
      <c r="AQ9" s="123"/>
    </row>
    <row r="11" spans="1:44" s="9" customFormat="1" ht="22.5" customHeight="1" x14ac:dyDescent="0.25">
      <c r="A11" s="98" t="s">
        <v>13</v>
      </c>
      <c r="B11" s="98"/>
      <c r="C11" s="98" t="s">
        <v>14</v>
      </c>
      <c r="D11" s="98"/>
      <c r="E11" s="98"/>
      <c r="F11" s="114" t="s">
        <v>15</v>
      </c>
      <c r="G11" s="114"/>
      <c r="H11" s="114"/>
      <c r="I11" s="114"/>
      <c r="J11" s="114"/>
      <c r="K11" s="114"/>
      <c r="L11" s="114"/>
      <c r="M11" s="114"/>
      <c r="N11" s="114"/>
      <c r="O11" s="114"/>
      <c r="P11" s="114"/>
      <c r="Q11" s="101" t="s">
        <v>16</v>
      </c>
      <c r="R11" s="102"/>
      <c r="S11" s="102"/>
      <c r="T11" s="103"/>
      <c r="U11" s="94" t="s">
        <v>17</v>
      </c>
      <c r="V11" s="94"/>
      <c r="W11" s="94"/>
      <c r="X11" s="94"/>
      <c r="Y11" s="94"/>
      <c r="Z11" s="95" t="s">
        <v>17</v>
      </c>
      <c r="AA11" s="95"/>
      <c r="AB11" s="95"/>
      <c r="AC11" s="95"/>
      <c r="AD11" s="95"/>
      <c r="AE11" s="96" t="s">
        <v>17</v>
      </c>
      <c r="AF11" s="96"/>
      <c r="AG11" s="96"/>
      <c r="AH11" s="96"/>
      <c r="AI11" s="96"/>
      <c r="AJ11" s="97" t="s">
        <v>17</v>
      </c>
      <c r="AK11" s="97"/>
      <c r="AL11" s="97"/>
      <c r="AM11" s="97"/>
      <c r="AN11" s="97"/>
      <c r="AO11" s="91" t="s">
        <v>18</v>
      </c>
      <c r="AP11" s="92"/>
      <c r="AQ11" s="92"/>
      <c r="AR11" s="93"/>
    </row>
    <row r="12" spans="1:44" ht="14.45" customHeight="1" x14ac:dyDescent="0.25">
      <c r="A12" s="98"/>
      <c r="B12" s="98"/>
      <c r="C12" s="98"/>
      <c r="D12" s="98"/>
      <c r="E12" s="98"/>
      <c r="F12" s="114"/>
      <c r="G12" s="114"/>
      <c r="H12" s="114"/>
      <c r="I12" s="114"/>
      <c r="J12" s="114"/>
      <c r="K12" s="114"/>
      <c r="L12" s="114"/>
      <c r="M12" s="114"/>
      <c r="N12" s="114"/>
      <c r="O12" s="114"/>
      <c r="P12" s="114"/>
      <c r="Q12" s="104"/>
      <c r="R12" s="105"/>
      <c r="S12" s="105"/>
      <c r="T12" s="106"/>
      <c r="U12" s="94" t="s">
        <v>19</v>
      </c>
      <c r="V12" s="94"/>
      <c r="W12" s="94"/>
      <c r="X12" s="94"/>
      <c r="Y12" s="94"/>
      <c r="Z12" s="95" t="s">
        <v>20</v>
      </c>
      <c r="AA12" s="95"/>
      <c r="AB12" s="95"/>
      <c r="AC12" s="95"/>
      <c r="AD12" s="95"/>
      <c r="AE12" s="96" t="s">
        <v>21</v>
      </c>
      <c r="AF12" s="96"/>
      <c r="AG12" s="96"/>
      <c r="AH12" s="96"/>
      <c r="AI12" s="96"/>
      <c r="AJ12" s="97" t="s">
        <v>22</v>
      </c>
      <c r="AK12" s="97"/>
      <c r="AL12" s="97"/>
      <c r="AM12" s="97"/>
      <c r="AN12" s="97"/>
      <c r="AO12" s="91" t="s">
        <v>23</v>
      </c>
      <c r="AP12" s="92"/>
      <c r="AQ12" s="92"/>
      <c r="AR12" s="93"/>
    </row>
    <row r="13" spans="1:44" ht="60" x14ac:dyDescent="0.25">
      <c r="A13" s="3" t="s">
        <v>24</v>
      </c>
      <c r="B13" s="3" t="s">
        <v>25</v>
      </c>
      <c r="C13" s="3" t="s">
        <v>26</v>
      </c>
      <c r="D13" s="3" t="s">
        <v>27</v>
      </c>
      <c r="E13" s="3" t="s">
        <v>28</v>
      </c>
      <c r="F13" s="18" t="s">
        <v>29</v>
      </c>
      <c r="G13" s="18" t="s">
        <v>30</v>
      </c>
      <c r="H13" s="18" t="s">
        <v>31</v>
      </c>
      <c r="I13" s="18" t="s">
        <v>32</v>
      </c>
      <c r="J13" s="18" t="s">
        <v>33</v>
      </c>
      <c r="K13" s="18" t="s">
        <v>34</v>
      </c>
      <c r="L13" s="18" t="s">
        <v>35</v>
      </c>
      <c r="M13" s="18" t="s">
        <v>36</v>
      </c>
      <c r="N13" s="18" t="s">
        <v>37</v>
      </c>
      <c r="O13" s="18" t="s">
        <v>38</v>
      </c>
      <c r="P13" s="18" t="s">
        <v>39</v>
      </c>
      <c r="Q13" s="3" t="s">
        <v>40</v>
      </c>
      <c r="R13" s="3" t="s">
        <v>41</v>
      </c>
      <c r="S13" s="3" t="s">
        <v>42</v>
      </c>
      <c r="T13" s="3" t="s">
        <v>43</v>
      </c>
      <c r="U13" s="54" t="s">
        <v>44</v>
      </c>
      <c r="V13" s="54" t="s">
        <v>45</v>
      </c>
      <c r="W13" s="54" t="s">
        <v>46</v>
      </c>
      <c r="X13" s="4" t="s">
        <v>47</v>
      </c>
      <c r="Y13" s="4" t="s">
        <v>48</v>
      </c>
      <c r="Z13" s="5" t="s">
        <v>44</v>
      </c>
      <c r="AA13" s="5" t="s">
        <v>45</v>
      </c>
      <c r="AB13" s="5" t="s">
        <v>46</v>
      </c>
      <c r="AC13" s="5" t="s">
        <v>47</v>
      </c>
      <c r="AD13" s="5" t="s">
        <v>48</v>
      </c>
      <c r="AE13" s="6" t="s">
        <v>44</v>
      </c>
      <c r="AF13" s="6" t="s">
        <v>45</v>
      </c>
      <c r="AG13" s="6" t="s">
        <v>46</v>
      </c>
      <c r="AH13" s="6" t="s">
        <v>47</v>
      </c>
      <c r="AI13" s="6" t="s">
        <v>48</v>
      </c>
      <c r="AJ13" s="7" t="s">
        <v>44</v>
      </c>
      <c r="AK13" s="7" t="s">
        <v>45</v>
      </c>
      <c r="AL13" s="7" t="s">
        <v>46</v>
      </c>
      <c r="AM13" s="7" t="s">
        <v>47</v>
      </c>
      <c r="AN13" s="7" t="s">
        <v>48</v>
      </c>
      <c r="AO13" s="8" t="s">
        <v>44</v>
      </c>
      <c r="AP13" s="8" t="s">
        <v>45</v>
      </c>
      <c r="AQ13" s="8" t="s">
        <v>46</v>
      </c>
      <c r="AR13" s="8" t="s">
        <v>49</v>
      </c>
    </row>
    <row r="14" spans="1:44" s="62" customFormat="1" ht="156.75" customHeight="1" x14ac:dyDescent="0.25">
      <c r="A14" s="30"/>
      <c r="B14" s="30" t="s">
        <v>50</v>
      </c>
      <c r="C14" s="53">
        <v>1</v>
      </c>
      <c r="D14" s="26" t="s">
        <v>51</v>
      </c>
      <c r="E14" s="29" t="s">
        <v>52</v>
      </c>
      <c r="F14" s="26" t="s">
        <v>53</v>
      </c>
      <c r="G14" s="30" t="s">
        <v>54</v>
      </c>
      <c r="H14" s="31" t="s">
        <v>55</v>
      </c>
      <c r="I14" s="34" t="s">
        <v>56</v>
      </c>
      <c r="J14" s="34" t="s">
        <v>57</v>
      </c>
      <c r="K14" s="35">
        <v>0.1</v>
      </c>
      <c r="L14" s="35">
        <v>0.25</v>
      </c>
      <c r="M14" s="35">
        <v>0.45</v>
      </c>
      <c r="N14" s="35">
        <v>0.7</v>
      </c>
      <c r="O14" s="35">
        <v>0.7</v>
      </c>
      <c r="P14" s="34" t="s">
        <v>58</v>
      </c>
      <c r="Q14" s="26" t="s">
        <v>59</v>
      </c>
      <c r="R14" s="26" t="s">
        <v>60</v>
      </c>
      <c r="S14" s="26" t="s">
        <v>61</v>
      </c>
      <c r="T14" s="37" t="s">
        <v>62</v>
      </c>
      <c r="U14" s="58">
        <f>+K14</f>
        <v>0.1</v>
      </c>
      <c r="V14" s="57">
        <f>(7+3018+2+213)/(5981+437)</f>
        <v>0.50483016516048618</v>
      </c>
      <c r="W14" s="58">
        <f>IF(V14/U14&gt;100%,100%,V14/U14)</f>
        <v>1</v>
      </c>
      <c r="X14" s="59" t="s">
        <v>63</v>
      </c>
      <c r="Y14" s="60" t="s">
        <v>64</v>
      </c>
      <c r="Z14" s="56">
        <f>+L14</f>
        <v>0.25</v>
      </c>
      <c r="AA14" s="61"/>
      <c r="AB14" s="58">
        <f>IF(AA14/Z14&gt;100%,100%,AA14/Z14)</f>
        <v>0</v>
      </c>
      <c r="AC14" s="30"/>
      <c r="AD14" s="30"/>
      <c r="AE14" s="56">
        <f>+M14</f>
        <v>0.45</v>
      </c>
      <c r="AF14" s="61"/>
      <c r="AG14" s="58">
        <f>IF(AF14/AE14&gt;100%,100%,AF14/AE14)</f>
        <v>0</v>
      </c>
      <c r="AH14" s="30"/>
      <c r="AI14" s="30"/>
      <c r="AJ14" s="56">
        <f>+N14</f>
        <v>0.7</v>
      </c>
      <c r="AK14" s="61"/>
      <c r="AL14" s="58">
        <f>IF(AK14/AJ14&gt;100%,100%,AK14/AJ14)</f>
        <v>0</v>
      </c>
      <c r="AM14" s="30"/>
      <c r="AN14" s="30"/>
      <c r="AO14" s="58">
        <f>+O14</f>
        <v>0.7</v>
      </c>
      <c r="AP14" s="35">
        <v>0.5</v>
      </c>
      <c r="AQ14" s="58">
        <f>IF(AP14/AO14&gt;100%,100%,AP14/AO14)</f>
        <v>0.7142857142857143</v>
      </c>
      <c r="AR14" s="30" t="s">
        <v>136</v>
      </c>
    </row>
    <row r="15" spans="1:44" s="62" customFormat="1" ht="289.5" customHeight="1" x14ac:dyDescent="0.25">
      <c r="A15" s="30"/>
      <c r="B15" s="30" t="s">
        <v>50</v>
      </c>
      <c r="C15" s="53">
        <v>2</v>
      </c>
      <c r="D15" s="27" t="s">
        <v>65</v>
      </c>
      <c r="E15" s="29" t="s">
        <v>52</v>
      </c>
      <c r="F15" s="26" t="s">
        <v>66</v>
      </c>
      <c r="G15" s="30" t="s">
        <v>67</v>
      </c>
      <c r="H15" s="32" t="s">
        <v>68</v>
      </c>
      <c r="I15" s="30" t="s">
        <v>69</v>
      </c>
      <c r="J15" s="34" t="s">
        <v>70</v>
      </c>
      <c r="K15" s="35">
        <v>0.6</v>
      </c>
      <c r="L15" s="35">
        <v>0.6</v>
      </c>
      <c r="M15" s="35">
        <v>0.6</v>
      </c>
      <c r="N15" s="35">
        <v>0.6</v>
      </c>
      <c r="O15" s="35">
        <v>0.6</v>
      </c>
      <c r="P15" s="34" t="s">
        <v>58</v>
      </c>
      <c r="Q15" s="27" t="s">
        <v>71</v>
      </c>
      <c r="R15" s="26" t="s">
        <v>72</v>
      </c>
      <c r="S15" s="26" t="s">
        <v>61</v>
      </c>
      <c r="T15" s="37" t="s">
        <v>73</v>
      </c>
      <c r="U15" s="58">
        <f>K15</f>
        <v>0.6</v>
      </c>
      <c r="V15" s="86">
        <f>+((1619-54)/1619)*100%</f>
        <v>0.96664607782581846</v>
      </c>
      <c r="W15" s="58">
        <f>IF(V15/U15&gt;100%,100%,V15/U15)</f>
        <v>1</v>
      </c>
      <c r="X15" s="59" t="s">
        <v>137</v>
      </c>
      <c r="Y15" s="63" t="s">
        <v>74</v>
      </c>
      <c r="Z15" s="56">
        <f>L15</f>
        <v>0.6</v>
      </c>
      <c r="AA15" s="85">
        <v>0</v>
      </c>
      <c r="AB15" s="58">
        <f>IF(AA15/Z15&gt;100%,100%,AA15/Z15)</f>
        <v>0</v>
      </c>
      <c r="AC15" s="30"/>
      <c r="AD15" s="30"/>
      <c r="AE15" s="56">
        <f>M15</f>
        <v>0.6</v>
      </c>
      <c r="AF15" s="85">
        <v>0</v>
      </c>
      <c r="AG15" s="58">
        <f>IF(AF15/AE15&gt;100%,100%,AF15/AE15)</f>
        <v>0</v>
      </c>
      <c r="AH15" s="30"/>
      <c r="AI15" s="30"/>
      <c r="AJ15" s="56">
        <f>N15</f>
        <v>0.6</v>
      </c>
      <c r="AK15" s="85">
        <v>0</v>
      </c>
      <c r="AL15" s="58">
        <f>IF(AK15/AJ15&gt;100%,100%,AK15/AJ15)</f>
        <v>0</v>
      </c>
      <c r="AM15" s="30"/>
      <c r="AN15" s="30"/>
      <c r="AO15" s="58">
        <f>+O15</f>
        <v>0.6</v>
      </c>
      <c r="AP15" s="90">
        <f>AVERAGE(V15,AA15,AF15,AK15)</f>
        <v>0.24166151945645462</v>
      </c>
      <c r="AQ15" s="58">
        <f>IF(AP15/AO15&gt;100%,100%,AP15/AO15)</f>
        <v>0.40276919909409103</v>
      </c>
      <c r="AR15" s="30" t="s">
        <v>138</v>
      </c>
    </row>
    <row r="16" spans="1:44" s="62" customFormat="1" ht="154.5" customHeight="1" x14ac:dyDescent="0.25">
      <c r="A16" s="30"/>
      <c r="B16" s="30" t="s">
        <v>50</v>
      </c>
      <c r="C16" s="53">
        <v>3</v>
      </c>
      <c r="D16" s="28" t="s">
        <v>75</v>
      </c>
      <c r="E16" s="29" t="s">
        <v>52</v>
      </c>
      <c r="F16" s="27" t="s">
        <v>76</v>
      </c>
      <c r="G16" s="28" t="s">
        <v>77</v>
      </c>
      <c r="H16" s="33" t="s">
        <v>78</v>
      </c>
      <c r="I16" s="30" t="s">
        <v>79</v>
      </c>
      <c r="J16" s="29" t="s">
        <v>80</v>
      </c>
      <c r="K16" s="36">
        <v>2</v>
      </c>
      <c r="L16" s="36">
        <v>3</v>
      </c>
      <c r="M16" s="36">
        <v>3</v>
      </c>
      <c r="N16" s="36">
        <v>3</v>
      </c>
      <c r="O16" s="36">
        <f>SUM(K16:N16)</f>
        <v>11</v>
      </c>
      <c r="P16" s="34" t="s">
        <v>58</v>
      </c>
      <c r="Q16" s="38" t="s">
        <v>81</v>
      </c>
      <c r="R16" s="38" t="s">
        <v>82</v>
      </c>
      <c r="S16" s="26" t="s">
        <v>61</v>
      </c>
      <c r="T16" s="39" t="s">
        <v>83</v>
      </c>
      <c r="U16" s="36">
        <f>K16</f>
        <v>2</v>
      </c>
      <c r="V16" s="65">
        <v>2</v>
      </c>
      <c r="W16" s="58">
        <f>IF(V16/U16&gt;100%,100%,V16/U16)</f>
        <v>1</v>
      </c>
      <c r="X16" s="59" t="s">
        <v>84</v>
      </c>
      <c r="Y16" s="63" t="s">
        <v>85</v>
      </c>
      <c r="Z16" s="64">
        <f>L16</f>
        <v>3</v>
      </c>
      <c r="AA16" s="61"/>
      <c r="AB16" s="58">
        <f>IF(AA16/Z16&gt;100%,100%,AA16/Z16)</f>
        <v>0</v>
      </c>
      <c r="AC16" s="30"/>
      <c r="AD16" s="30"/>
      <c r="AE16" s="64">
        <f>M16</f>
        <v>3</v>
      </c>
      <c r="AF16" s="61"/>
      <c r="AG16" s="58">
        <f>IF(AF16/AE16&gt;100%,100%,AF16/AE16)</f>
        <v>0</v>
      </c>
      <c r="AH16" s="30"/>
      <c r="AI16" s="30"/>
      <c r="AJ16" s="64">
        <f>N16</f>
        <v>3</v>
      </c>
      <c r="AK16" s="61"/>
      <c r="AL16" s="58">
        <f>IF(AK16/AJ16&gt;100%,100%,AK16/AJ16)</f>
        <v>0</v>
      </c>
      <c r="AM16" s="30"/>
      <c r="AN16" s="30"/>
      <c r="AO16" s="36">
        <f>O16</f>
        <v>11</v>
      </c>
      <c r="AP16" s="55">
        <v>2</v>
      </c>
      <c r="AQ16" s="58">
        <f>IF(AP16/AO16&gt;100%,100%,AP16/AO16)</f>
        <v>0.18181818181818182</v>
      </c>
      <c r="AR16" s="59" t="s">
        <v>84</v>
      </c>
    </row>
    <row r="17" spans="1:44" s="62" customFormat="1" ht="93.75" customHeight="1" x14ac:dyDescent="0.25">
      <c r="A17" s="30"/>
      <c r="B17" s="30" t="s">
        <v>50</v>
      </c>
      <c r="C17" s="53">
        <v>4</v>
      </c>
      <c r="D17" s="30" t="s">
        <v>86</v>
      </c>
      <c r="E17" s="29" t="s">
        <v>52</v>
      </c>
      <c r="F17" s="30" t="s">
        <v>87</v>
      </c>
      <c r="G17" s="28" t="s">
        <v>88</v>
      </c>
      <c r="H17" s="33" t="s">
        <v>78</v>
      </c>
      <c r="I17" s="30" t="s">
        <v>79</v>
      </c>
      <c r="J17" s="29" t="s">
        <v>89</v>
      </c>
      <c r="K17" s="36">
        <v>1</v>
      </c>
      <c r="L17" s="36">
        <v>1</v>
      </c>
      <c r="M17" s="36">
        <v>1</v>
      </c>
      <c r="N17" s="36">
        <v>1</v>
      </c>
      <c r="O17" s="36">
        <f>SUM(K17:N17)</f>
        <v>4</v>
      </c>
      <c r="P17" s="34" t="s">
        <v>58</v>
      </c>
      <c r="Q17" s="66" t="s">
        <v>90</v>
      </c>
      <c r="R17" s="30" t="s">
        <v>91</v>
      </c>
      <c r="S17" s="26" t="s">
        <v>92</v>
      </c>
      <c r="T17" s="30" t="s">
        <v>93</v>
      </c>
      <c r="U17" s="36">
        <f>K17</f>
        <v>1</v>
      </c>
      <c r="V17" s="65">
        <v>1</v>
      </c>
      <c r="W17" s="58">
        <f>IF(V17/U17&gt;100%,100%,V17/U17)</f>
        <v>1</v>
      </c>
      <c r="X17" s="59" t="s">
        <v>139</v>
      </c>
      <c r="Y17" s="63" t="s">
        <v>94</v>
      </c>
      <c r="Z17" s="64">
        <f>L17</f>
        <v>1</v>
      </c>
      <c r="AA17" s="61"/>
      <c r="AB17" s="58">
        <f>IF(AA17/Z17&gt;100%,100%,AA17/Z17)</f>
        <v>0</v>
      </c>
      <c r="AC17" s="30"/>
      <c r="AD17" s="30"/>
      <c r="AE17" s="64">
        <f>M17</f>
        <v>1</v>
      </c>
      <c r="AF17" s="61"/>
      <c r="AG17" s="58">
        <f>IF(AF17/AE17&gt;100%,100%,AF17/AE17)</f>
        <v>0</v>
      </c>
      <c r="AH17" s="30"/>
      <c r="AI17" s="30"/>
      <c r="AJ17" s="64">
        <f>N17</f>
        <v>1</v>
      </c>
      <c r="AK17" s="61"/>
      <c r="AL17" s="58">
        <f>IF(AK17/AJ17&gt;100%,100%,AK17/AJ17)</f>
        <v>0</v>
      </c>
      <c r="AM17" s="30"/>
      <c r="AN17" s="30"/>
      <c r="AO17" s="36">
        <f>O17</f>
        <v>4</v>
      </c>
      <c r="AP17" s="55">
        <v>1</v>
      </c>
      <c r="AQ17" s="58">
        <f>IF(AP17/AO17&gt;100%,100%,AP17/AO17)</f>
        <v>0.25</v>
      </c>
      <c r="AR17" s="59" t="s">
        <v>139</v>
      </c>
    </row>
    <row r="18" spans="1:44" s="70" customFormat="1" ht="15.75" x14ac:dyDescent="0.25">
      <c r="A18" s="67"/>
      <c r="B18" s="67"/>
      <c r="C18" s="41"/>
      <c r="D18" s="68" t="s">
        <v>95</v>
      </c>
      <c r="E18" s="67"/>
      <c r="F18" s="67"/>
      <c r="G18" s="67"/>
      <c r="H18" s="67"/>
      <c r="I18" s="67"/>
      <c r="J18" s="67"/>
      <c r="K18" s="69"/>
      <c r="L18" s="69"/>
      <c r="M18" s="69"/>
      <c r="N18" s="69"/>
      <c r="O18" s="69"/>
      <c r="P18" s="67"/>
      <c r="Q18" s="67"/>
      <c r="R18" s="67"/>
      <c r="S18" s="67"/>
      <c r="T18" s="67"/>
      <c r="U18" s="78"/>
      <c r="V18" s="78"/>
      <c r="W18" s="89">
        <f>AVERAGE(W14:W17)*80%</f>
        <v>0.8</v>
      </c>
      <c r="X18" s="67"/>
      <c r="Y18" s="67"/>
      <c r="Z18" s="69"/>
      <c r="AA18" s="69"/>
      <c r="AB18" s="69">
        <f>AVERAGE(AB14:AB17)*80%</f>
        <v>0</v>
      </c>
      <c r="AC18" s="67"/>
      <c r="AD18" s="67"/>
      <c r="AE18" s="69"/>
      <c r="AF18" s="69"/>
      <c r="AG18" s="69">
        <f>AVERAGE(AG14:AG17)*80%</f>
        <v>0</v>
      </c>
      <c r="AH18" s="67"/>
      <c r="AI18" s="67"/>
      <c r="AJ18" s="69"/>
      <c r="AK18" s="69"/>
      <c r="AL18" s="69">
        <f>AVERAGE(AL14:AL17)*80%</f>
        <v>0</v>
      </c>
      <c r="AM18" s="67"/>
      <c r="AN18" s="67"/>
      <c r="AO18" s="78"/>
      <c r="AP18" s="78"/>
      <c r="AQ18" s="89">
        <f>AVERAGE(AQ14:AQ17)*80%</f>
        <v>0.30977461903959747</v>
      </c>
      <c r="AR18" s="67"/>
    </row>
    <row r="19" spans="1:44" s="74" customFormat="1" ht="105" x14ac:dyDescent="0.25">
      <c r="A19" s="43">
        <v>7</v>
      </c>
      <c r="B19" s="44" t="s">
        <v>96</v>
      </c>
      <c r="C19" s="43" t="s">
        <v>97</v>
      </c>
      <c r="D19" s="44" t="s">
        <v>98</v>
      </c>
      <c r="E19" s="44" t="s">
        <v>99</v>
      </c>
      <c r="F19" s="44" t="s">
        <v>100</v>
      </c>
      <c r="G19" s="44" t="s">
        <v>101</v>
      </c>
      <c r="H19" s="71"/>
      <c r="I19" s="44" t="s">
        <v>69</v>
      </c>
      <c r="J19" s="45" t="s">
        <v>102</v>
      </c>
      <c r="K19" s="46" t="s">
        <v>103</v>
      </c>
      <c r="L19" s="46">
        <v>0.8</v>
      </c>
      <c r="M19" s="46" t="s">
        <v>103</v>
      </c>
      <c r="N19" s="46">
        <v>0.8</v>
      </c>
      <c r="O19" s="46">
        <f>AVERAGE(L19,N19)</f>
        <v>0.8</v>
      </c>
      <c r="P19" s="47" t="s">
        <v>58</v>
      </c>
      <c r="Q19" s="44" t="s">
        <v>104</v>
      </c>
      <c r="R19" s="44" t="s">
        <v>104</v>
      </c>
      <c r="S19" s="44" t="s">
        <v>105</v>
      </c>
      <c r="T19" s="48" t="s">
        <v>106</v>
      </c>
      <c r="U19" s="79" t="str">
        <f>K19</f>
        <v>No programada</v>
      </c>
      <c r="V19" s="80" t="s">
        <v>103</v>
      </c>
      <c r="W19" s="80" t="s">
        <v>103</v>
      </c>
      <c r="X19" s="71" t="s">
        <v>140</v>
      </c>
      <c r="Y19" s="80" t="s">
        <v>103</v>
      </c>
      <c r="Z19" s="73">
        <f>L19</f>
        <v>0.8</v>
      </c>
      <c r="AA19" s="71"/>
      <c r="AB19" s="72">
        <f>IF(AA19/Z19&gt;100%,100%,AA19/Z19)</f>
        <v>0</v>
      </c>
      <c r="AC19" s="71"/>
      <c r="AD19" s="71"/>
      <c r="AE19" s="73" t="str">
        <f>M19</f>
        <v>No programada</v>
      </c>
      <c r="AF19" s="71"/>
      <c r="AG19" s="72" t="e">
        <f>IF(AF19/AE19&gt;100%,100%,AF19/AE19)</f>
        <v>#VALUE!</v>
      </c>
      <c r="AH19" s="71"/>
      <c r="AI19" s="71"/>
      <c r="AJ19" s="73">
        <f>N19</f>
        <v>0.8</v>
      </c>
      <c r="AK19" s="71"/>
      <c r="AL19" s="72">
        <f>IF(AK19/AJ19&gt;100%,100%,AK19/AJ19)</f>
        <v>0</v>
      </c>
      <c r="AM19" s="71"/>
      <c r="AN19" s="71"/>
      <c r="AO19" s="72">
        <f>O19</f>
        <v>0.8</v>
      </c>
      <c r="AP19" s="72">
        <v>0</v>
      </c>
      <c r="AQ19" s="72">
        <f>IF(AP19/AO19&gt;100%,100%,AP19/AO19)</f>
        <v>0</v>
      </c>
      <c r="AR19" s="71" t="s">
        <v>140</v>
      </c>
    </row>
    <row r="20" spans="1:44" s="74" customFormat="1" ht="105" x14ac:dyDescent="0.25">
      <c r="A20" s="49">
        <v>7</v>
      </c>
      <c r="B20" s="47" t="s">
        <v>96</v>
      </c>
      <c r="C20" s="49" t="s">
        <v>107</v>
      </c>
      <c r="D20" s="47" t="s">
        <v>108</v>
      </c>
      <c r="E20" s="47" t="s">
        <v>99</v>
      </c>
      <c r="F20" s="47" t="s">
        <v>109</v>
      </c>
      <c r="G20" s="47" t="s">
        <v>110</v>
      </c>
      <c r="H20" s="71"/>
      <c r="I20" s="47" t="s">
        <v>79</v>
      </c>
      <c r="J20" s="50" t="s">
        <v>111</v>
      </c>
      <c r="K20" s="51">
        <v>0</v>
      </c>
      <c r="L20" s="51">
        <v>0.11</v>
      </c>
      <c r="M20" s="51">
        <v>0.67</v>
      </c>
      <c r="N20" s="51">
        <v>0.22</v>
      </c>
      <c r="O20" s="51">
        <f>SUM(K20:N20)</f>
        <v>1</v>
      </c>
      <c r="P20" s="47" t="s">
        <v>58</v>
      </c>
      <c r="Q20" s="47" t="s">
        <v>112</v>
      </c>
      <c r="R20" s="47" t="s">
        <v>112</v>
      </c>
      <c r="S20" s="44" t="s">
        <v>105</v>
      </c>
      <c r="T20" s="52" t="s">
        <v>113</v>
      </c>
      <c r="U20" s="72" t="s">
        <v>103</v>
      </c>
      <c r="V20" s="80" t="s">
        <v>103</v>
      </c>
      <c r="W20" s="72" t="s">
        <v>103</v>
      </c>
      <c r="X20" s="71" t="s">
        <v>140</v>
      </c>
      <c r="Y20" s="71" t="s">
        <v>103</v>
      </c>
      <c r="Z20" s="73">
        <f>L20</f>
        <v>0.11</v>
      </c>
      <c r="AA20" s="71"/>
      <c r="AB20" s="72">
        <f>IF(AA20/Z20&gt;100%,100%,AA20/Z20)</f>
        <v>0</v>
      </c>
      <c r="AC20" s="71"/>
      <c r="AD20" s="71"/>
      <c r="AE20" s="73">
        <f>M20</f>
        <v>0.67</v>
      </c>
      <c r="AF20" s="71"/>
      <c r="AG20" s="72">
        <f>IF(AF20/AE20&gt;100%,100%,AF20/AE20)</f>
        <v>0</v>
      </c>
      <c r="AH20" s="71"/>
      <c r="AI20" s="71"/>
      <c r="AJ20" s="73">
        <f>N20</f>
        <v>0.22</v>
      </c>
      <c r="AK20" s="71"/>
      <c r="AL20" s="72">
        <f>IF(AK20/AJ20&gt;100%,100%,AK20/AJ20)</f>
        <v>0</v>
      </c>
      <c r="AM20" s="71"/>
      <c r="AN20" s="71"/>
      <c r="AO20" s="72">
        <f>O20</f>
        <v>1</v>
      </c>
      <c r="AP20" s="72">
        <v>0</v>
      </c>
      <c r="AQ20" s="72">
        <f>IF(AP20/AO20&gt;100%,100%,AP20/AO20)</f>
        <v>0</v>
      </c>
      <c r="AR20" s="71" t="s">
        <v>140</v>
      </c>
    </row>
    <row r="21" spans="1:44" s="74" customFormat="1" ht="105" x14ac:dyDescent="0.25">
      <c r="A21" s="49">
        <v>7</v>
      </c>
      <c r="B21" s="47" t="s">
        <v>96</v>
      </c>
      <c r="C21" s="49" t="s">
        <v>114</v>
      </c>
      <c r="D21" s="47" t="s">
        <v>115</v>
      </c>
      <c r="E21" s="47" t="s">
        <v>99</v>
      </c>
      <c r="F21" s="47" t="s">
        <v>116</v>
      </c>
      <c r="G21" s="47" t="s">
        <v>117</v>
      </c>
      <c r="H21" s="71"/>
      <c r="I21" s="47" t="s">
        <v>79</v>
      </c>
      <c r="J21" s="50" t="s">
        <v>118</v>
      </c>
      <c r="K21" s="51">
        <v>1</v>
      </c>
      <c r="L21" s="51" t="s">
        <v>103</v>
      </c>
      <c r="M21" s="51" t="s">
        <v>103</v>
      </c>
      <c r="N21" s="51">
        <v>1</v>
      </c>
      <c r="O21" s="51">
        <v>1</v>
      </c>
      <c r="P21" s="47" t="s">
        <v>58</v>
      </c>
      <c r="Q21" s="47" t="s">
        <v>119</v>
      </c>
      <c r="R21" s="47" t="s">
        <v>120</v>
      </c>
      <c r="S21" s="44" t="s">
        <v>105</v>
      </c>
      <c r="T21" s="52" t="s">
        <v>121</v>
      </c>
      <c r="U21" s="72">
        <f>K21</f>
        <v>1</v>
      </c>
      <c r="V21" s="72">
        <v>1</v>
      </c>
      <c r="W21" s="72">
        <f>IF(V21/U21&gt;100%,100%,V21/U21)</f>
        <v>1</v>
      </c>
      <c r="X21" s="71" t="s">
        <v>141</v>
      </c>
      <c r="Y21" s="71" t="s">
        <v>142</v>
      </c>
      <c r="Z21" s="73" t="str">
        <f>L21</f>
        <v>No programada</v>
      </c>
      <c r="AA21" s="71"/>
      <c r="AB21" s="72" t="e">
        <f>IF(AA21/Z21&gt;100%,100%,AA21/Z21)</f>
        <v>#VALUE!</v>
      </c>
      <c r="AC21" s="71"/>
      <c r="AD21" s="71"/>
      <c r="AE21" s="73" t="str">
        <f>M21</f>
        <v>No programada</v>
      </c>
      <c r="AF21" s="71"/>
      <c r="AG21" s="72" t="e">
        <f>IF(AF21/AE21&gt;100%,100%,AF21/AE21)</f>
        <v>#VALUE!</v>
      </c>
      <c r="AH21" s="71"/>
      <c r="AI21" s="71"/>
      <c r="AJ21" s="73">
        <f>N21</f>
        <v>1</v>
      </c>
      <c r="AK21" s="71"/>
      <c r="AL21" s="72">
        <f>IF(AK21/AJ21&gt;100%,100%,AK21/AJ21)</f>
        <v>0</v>
      </c>
      <c r="AM21" s="71"/>
      <c r="AN21" s="71"/>
      <c r="AO21" s="72">
        <v>1</v>
      </c>
      <c r="AP21" s="72">
        <v>0.5</v>
      </c>
      <c r="AQ21" s="72">
        <f>IF(AP21/AO21&gt;100%,100%,AP21/AO21)</f>
        <v>0.5</v>
      </c>
      <c r="AR21" s="71" t="s">
        <v>141</v>
      </c>
    </row>
    <row r="22" spans="1:44" s="10" customFormat="1" ht="15.75" x14ac:dyDescent="0.25">
      <c r="A22" s="15"/>
      <c r="B22" s="15"/>
      <c r="C22" s="15"/>
      <c r="D22" s="16" t="s">
        <v>122</v>
      </c>
      <c r="E22" s="16"/>
      <c r="F22" s="16"/>
      <c r="G22" s="16"/>
      <c r="H22" s="16"/>
      <c r="I22" s="16"/>
      <c r="J22" s="16"/>
      <c r="K22" s="17"/>
      <c r="L22" s="17"/>
      <c r="M22" s="17"/>
      <c r="N22" s="17"/>
      <c r="O22" s="17"/>
      <c r="P22" s="16"/>
      <c r="Q22" s="15"/>
      <c r="R22" s="15"/>
      <c r="S22" s="15"/>
      <c r="T22" s="15"/>
      <c r="U22" s="81"/>
      <c r="V22" s="82"/>
      <c r="W22" s="87">
        <f>AVERAGE(W19:W21)*20%</f>
        <v>0.2</v>
      </c>
      <c r="X22" s="15"/>
      <c r="Y22" s="15"/>
      <c r="Z22" s="17"/>
      <c r="AA22" s="17"/>
      <c r="AB22" s="24" t="e">
        <f>AVERAGE(AB19:AB21)*20%</f>
        <v>#VALUE!</v>
      </c>
      <c r="AC22" s="15"/>
      <c r="AD22" s="15"/>
      <c r="AE22" s="17"/>
      <c r="AF22" s="17"/>
      <c r="AG22" s="24" t="e">
        <f>AVERAGE(AG19:AG21)*20%</f>
        <v>#VALUE!</v>
      </c>
      <c r="AH22" s="15"/>
      <c r="AI22" s="15"/>
      <c r="AJ22" s="17"/>
      <c r="AK22" s="17"/>
      <c r="AL22" s="24">
        <f>AVERAGE(AL19:AL21)*20%</f>
        <v>0</v>
      </c>
      <c r="AM22" s="15"/>
      <c r="AN22" s="15"/>
      <c r="AO22" s="81"/>
      <c r="AP22" s="81"/>
      <c r="AQ22" s="87">
        <f>AVERAGE(AQ19:AQ21)*20%</f>
        <v>3.3333333333333333E-2</v>
      </c>
      <c r="AR22" s="15"/>
    </row>
    <row r="23" spans="1:44" s="14" customFormat="1" ht="18.75" x14ac:dyDescent="0.3">
      <c r="A23" s="11"/>
      <c r="B23" s="11"/>
      <c r="C23" s="11"/>
      <c r="D23" s="12" t="s">
        <v>123</v>
      </c>
      <c r="E23" s="11"/>
      <c r="F23" s="11"/>
      <c r="G23" s="11"/>
      <c r="H23" s="11"/>
      <c r="I23" s="11"/>
      <c r="J23" s="11"/>
      <c r="K23" s="13"/>
      <c r="L23" s="13"/>
      <c r="M23" s="13"/>
      <c r="N23" s="13"/>
      <c r="O23" s="13"/>
      <c r="P23" s="11"/>
      <c r="Q23" s="11"/>
      <c r="R23" s="11"/>
      <c r="S23" s="11"/>
      <c r="T23" s="11"/>
      <c r="U23" s="83"/>
      <c r="V23" s="84"/>
      <c r="W23" s="88">
        <f>W18+W22</f>
        <v>1</v>
      </c>
      <c r="X23" s="11"/>
      <c r="Y23" s="11"/>
      <c r="Z23" s="13"/>
      <c r="AA23" s="13"/>
      <c r="AB23" s="25" t="e">
        <f>AB18+AB22</f>
        <v>#VALUE!</v>
      </c>
      <c r="AC23" s="11"/>
      <c r="AD23" s="11"/>
      <c r="AE23" s="13"/>
      <c r="AF23" s="13"/>
      <c r="AG23" s="25" t="e">
        <f>AG18+AG22</f>
        <v>#VALUE!</v>
      </c>
      <c r="AH23" s="11"/>
      <c r="AI23" s="11"/>
      <c r="AJ23" s="13"/>
      <c r="AK23" s="13"/>
      <c r="AL23" s="25">
        <f>AL18+AL22</f>
        <v>0</v>
      </c>
      <c r="AM23" s="11"/>
      <c r="AN23" s="11"/>
      <c r="AO23" s="83"/>
      <c r="AP23" s="83"/>
      <c r="AQ23" s="88">
        <f>AQ18+AQ22</f>
        <v>0.34310795237293079</v>
      </c>
      <c r="AR23" s="11"/>
    </row>
  </sheetData>
  <mergeCells count="25">
    <mergeCell ref="Q11:T12"/>
    <mergeCell ref="A11:B12"/>
    <mergeCell ref="A1:J1"/>
    <mergeCell ref="K1:O1"/>
    <mergeCell ref="D4:D8"/>
    <mergeCell ref="F11:P12"/>
    <mergeCell ref="A4:C8"/>
    <mergeCell ref="A2:J2"/>
    <mergeCell ref="C11:E12"/>
    <mergeCell ref="G9:J9"/>
    <mergeCell ref="E4:J4"/>
    <mergeCell ref="G5:J5"/>
    <mergeCell ref="G6:J6"/>
    <mergeCell ref="G7:J7"/>
    <mergeCell ref="G8:J8"/>
    <mergeCell ref="AO11:AR11"/>
    <mergeCell ref="AO12:AR12"/>
    <mergeCell ref="U11:Y11"/>
    <mergeCell ref="U12:Y12"/>
    <mergeCell ref="Z12:AD12"/>
    <mergeCell ref="AE12:AI12"/>
    <mergeCell ref="AJ12:AN12"/>
    <mergeCell ref="AJ11:AN11"/>
    <mergeCell ref="AE11:AI11"/>
    <mergeCell ref="Z11:AD11"/>
  </mergeCells>
  <pageMargins left="0.7" right="0.7" top="0.75" bottom="0.75" header="0.3" footer="0.3"/>
  <pageSetup paperSize="9" scale="43" orientation="portrait" r:id="rId1"/>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1" t="s">
        <v>24</v>
      </c>
      <c r="B1" s="20" t="s">
        <v>124</v>
      </c>
      <c r="C1" s="20" t="s">
        <v>28</v>
      </c>
      <c r="D1" s="3" t="s">
        <v>32</v>
      </c>
      <c r="E1" s="18" t="s">
        <v>39</v>
      </c>
    </row>
    <row r="2" spans="1:5" x14ac:dyDescent="0.25">
      <c r="A2" s="22">
        <v>1</v>
      </c>
      <c r="B2" s="22" t="s">
        <v>50</v>
      </c>
      <c r="C2" s="22" t="s">
        <v>125</v>
      </c>
      <c r="D2" s="22" t="s">
        <v>79</v>
      </c>
      <c r="E2" s="22" t="s">
        <v>58</v>
      </c>
    </row>
    <row r="3" spans="1:5" x14ac:dyDescent="0.25">
      <c r="A3" s="22">
        <v>2</v>
      </c>
      <c r="B3" s="22" t="s">
        <v>126</v>
      </c>
      <c r="C3" s="22" t="s">
        <v>127</v>
      </c>
      <c r="D3" s="22" t="s">
        <v>56</v>
      </c>
      <c r="E3" s="22" t="s">
        <v>128</v>
      </c>
    </row>
    <row r="4" spans="1:5" x14ac:dyDescent="0.25">
      <c r="A4" s="22">
        <v>3</v>
      </c>
      <c r="B4" s="22" t="s">
        <v>129</v>
      </c>
      <c r="C4" s="22" t="s">
        <v>52</v>
      </c>
      <c r="D4" s="22" t="s">
        <v>130</v>
      </c>
      <c r="E4" s="22" t="s">
        <v>131</v>
      </c>
    </row>
    <row r="5" spans="1:5" x14ac:dyDescent="0.25">
      <c r="A5" s="22">
        <v>4</v>
      </c>
      <c r="B5" s="22" t="s">
        <v>132</v>
      </c>
      <c r="C5" s="22" t="s">
        <v>99</v>
      </c>
      <c r="D5" s="22" t="s">
        <v>69</v>
      </c>
      <c r="E5" s="22"/>
    </row>
    <row r="6" spans="1:5" x14ac:dyDescent="0.25">
      <c r="A6" s="22">
        <v>5</v>
      </c>
      <c r="B6" s="22" t="s">
        <v>133</v>
      </c>
      <c r="C6" s="22"/>
      <c r="D6" s="22"/>
      <c r="E6" s="22"/>
    </row>
    <row r="7" spans="1:5" x14ac:dyDescent="0.25">
      <c r="A7" s="22">
        <v>6</v>
      </c>
      <c r="B7" s="22" t="s">
        <v>134</v>
      </c>
      <c r="C7" s="22"/>
      <c r="D7" s="22"/>
      <c r="E7" s="22"/>
    </row>
    <row r="8" spans="1:5" x14ac:dyDescent="0.25">
      <c r="A8" s="22">
        <v>7</v>
      </c>
      <c r="B8" s="22" t="s">
        <v>96</v>
      </c>
      <c r="C8" s="22"/>
      <c r="D8" s="22"/>
      <c r="E8"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2022-06-02T15:08:09Z</dcterms:modified>
  <cp:category/>
  <cp:contentStatus/>
</cp:coreProperties>
</file>