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PLANES GESTION 2021/Nivel Central/OTROS DOCUMENTOS/II TRIMESTRE/PUBLICACIONES II TRIM - BLOQ/"/>
    </mc:Choice>
  </mc:AlternateContent>
  <xr:revisionPtr revIDLastSave="7" documentId="8_{C67B423D-5C0F-4A4F-966D-1FBD6ADB9F44}" xr6:coauthVersionLast="47" xr6:coauthVersionMax="47" xr10:uidLastSave="{3F27CB09-A10A-4D5D-88CC-70EA0DBD1A73}"/>
  <workbookProtection workbookAlgorithmName="SHA-512" workbookHashValue="oA9gE+OpOxc3lloTgWiFRu9ewANNZ4QhDmm8U4Y6ZfZJWeKcZDYW/y1+yLSGCK2mmvV45dKnSzhDyHqblVckhw==" workbookSaltValue="ASPDfWKf1QkiFXw7ACK99w==" workbookSpinCount="100000" lockStructure="1"/>
  <bookViews>
    <workbookView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3" i="1" l="1"/>
  <c r="AT22" i="1"/>
  <c r="AT21" i="1"/>
  <c r="AS21" i="1"/>
  <c r="AE23" i="1"/>
  <c r="AE22" i="1"/>
  <c r="AE24" i="1" s="1"/>
  <c r="AE21" i="1"/>
  <c r="AT20" i="1"/>
  <c r="AT19" i="1"/>
  <c r="AT17" i="1"/>
  <c r="AT16" i="1"/>
  <c r="AT15" i="1"/>
  <c r="AO24" i="1"/>
  <c r="AJ24" i="1"/>
  <c r="AE17" i="1"/>
  <c r="Z24" i="1"/>
  <c r="Z20" i="1"/>
  <c r="AR16" i="1"/>
  <c r="X16" i="1"/>
  <c r="F19" i="1"/>
  <c r="F18" i="1"/>
  <c r="F17" i="1"/>
  <c r="F16" i="1"/>
  <c r="F15" i="1"/>
  <c r="AS18" i="1"/>
  <c r="AT18" i="1" s="1"/>
  <c r="AS17" i="1"/>
  <c r="AS16" i="1"/>
  <c r="AS22" i="1"/>
  <c r="X15" i="1"/>
  <c r="F23" i="1"/>
  <c r="F22" i="1"/>
  <c r="F21" i="1"/>
  <c r="R24" i="1"/>
  <c r="AR23" i="1"/>
  <c r="AR22" i="1"/>
  <c r="AR21" i="1"/>
  <c r="AR19" i="1"/>
  <c r="AR18" i="1"/>
  <c r="AR17" i="1"/>
  <c r="AR15" i="1"/>
  <c r="AM23" i="1"/>
  <c r="AM22" i="1"/>
  <c r="AM21" i="1"/>
  <c r="AM19" i="1"/>
  <c r="AO19" i="1" s="1"/>
  <c r="AM18" i="1"/>
  <c r="AO18" i="1" s="1"/>
  <c r="AM17" i="1"/>
  <c r="AO17" i="1" s="1"/>
  <c r="AM16" i="1"/>
  <c r="AO16" i="1" s="1"/>
  <c r="AM15" i="1"/>
  <c r="AO15" i="1" s="1"/>
  <c r="AO20" i="1" s="1"/>
  <c r="AH23" i="1"/>
  <c r="AH22" i="1"/>
  <c r="AH21" i="1"/>
  <c r="AH19" i="1"/>
  <c r="AJ19" i="1" s="1"/>
  <c r="AH18" i="1"/>
  <c r="AJ18" i="1" s="1"/>
  <c r="AH17" i="1"/>
  <c r="AJ17" i="1" s="1"/>
  <c r="AH16" i="1"/>
  <c r="AJ16" i="1" s="1"/>
  <c r="AH15" i="1"/>
  <c r="AJ15" i="1" s="1"/>
  <c r="AC23" i="1"/>
  <c r="AC22" i="1"/>
  <c r="AC21" i="1"/>
  <c r="AC19" i="1"/>
  <c r="AC18" i="1"/>
  <c r="AC16" i="1"/>
  <c r="AE16" i="1" s="1"/>
  <c r="AC15" i="1"/>
  <c r="AE15" i="1" s="1"/>
  <c r="X23" i="1"/>
  <c r="X22" i="1"/>
  <c r="X21" i="1"/>
  <c r="X19" i="1"/>
  <c r="X18" i="1"/>
  <c r="X17" i="1"/>
  <c r="AT24" i="1" l="1"/>
  <c r="AT25" i="1" s="1"/>
  <c r="F24" i="1"/>
  <c r="AJ20" i="1"/>
  <c r="AJ25" i="1" s="1"/>
  <c r="R25" i="1"/>
  <c r="F20" i="1"/>
  <c r="F25" i="1" s="1"/>
  <c r="Z25" i="1"/>
  <c r="AO25" i="1"/>
  <c r="AE20" i="1"/>
  <c r="AE25" i="1" s="1"/>
</calcChain>
</file>

<file path=xl/sharedStrings.xml><?xml version="1.0" encoding="utf-8"?>
<sst xmlns="http://schemas.openxmlformats.org/spreadsheetml/2006/main" count="276" uniqueCount="169">
  <si>
    <t>PROCESO
GERENCIA DEL TALENTO HUMANO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</si>
  <si>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</si>
  <si>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</si>
  <si>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</si>
  <si>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Subsecretaríade Gestion Institucional
Dirección de Gestión del Talento Humano</t>
  </si>
  <si>
    <t>CONTROL DE CAMBIOS</t>
  </si>
  <si>
    <t>VERSIÓN</t>
  </si>
  <si>
    <t>FECHA</t>
  </si>
  <si>
    <t>DESCRIPCIÓN DE LA MODIFICACIÓN</t>
  </si>
  <si>
    <t>marzo de 2021</t>
  </si>
  <si>
    <t>Publicación del plan de gestión aprobado. Caso HOLA: 154087</t>
  </si>
  <si>
    <t>27 de abril de 2021</t>
  </si>
  <si>
    <t xml:space="preserve">Para el primer trimestre de la vigencia 2021, el plan de gestión del proceso alcanzó un nivel de desempeño del 76% de acuerdo con lo programado, y del 16% acumulado para la vigencia.  Se actualiza programación de la meta transversal "Actualizar el 100% los documentos del proceso conforme al plan de trabajo definido" según comunicación del proceso.  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</si>
  <si>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</si>
  <si>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</si>
  <si>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</si>
  <si>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</si>
  <si>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</si>
  <si>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</si>
  <si>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</si>
  <si>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</si>
  <si>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</si>
  <si>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</si>
  <si>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</si>
  <si>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</si>
  <si>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</si>
  <si>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</si>
  <si>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</si>
  <si>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</si>
  <si>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</si>
  <si>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</si>
  <si>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</si>
  <si>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</si>
  <si>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</si>
  <si>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</si>
  <si>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</si>
  <si>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</si>
  <si>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</si>
  <si>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</si>
  <si>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</si>
  <si>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</si>
  <si>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</si>
  <si>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</si>
  <si>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</si>
  <si>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</si>
  <si>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Numerador</t>
  </si>
  <si>
    <t>Demoninador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</si>
  <si>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</si>
  <si>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</si>
  <si>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</si>
  <si>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</si>
  <si>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</si>
  <si>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</si>
  <si>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</si>
  <si>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</si>
  <si>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</si>
  <si>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 xml:space="preserve">Proveer el 100% de los 193 empleos de planta parmanente en la Secretaria Distrital de Gobierno, para el fortalecimiento de la Gestión Policía  </t>
  </si>
  <si>
    <t>Gestión</t>
  </si>
  <si>
    <t xml:space="preserve">empleos de planta permanente provistos </t>
  </si>
  <si>
    <t># de empleos provistos</t>
  </si>
  <si>
    <t>193 de empleos a proveer)*100</t>
  </si>
  <si>
    <t>Suma</t>
  </si>
  <si>
    <t xml:space="preserve"># de empleos provistos </t>
  </si>
  <si>
    <t>No programada</t>
  </si>
  <si>
    <t>No  programada</t>
  </si>
  <si>
    <t>Eficacia</t>
  </si>
  <si>
    <t>actos administrativos de nombramiento</t>
  </si>
  <si>
    <t>Reporte provisión talento humano</t>
  </si>
  <si>
    <t>Dirección de Gestión del Talento Humano</t>
  </si>
  <si>
    <t>reporte 193 empleos de planta permanente provistos</t>
  </si>
  <si>
    <t>Mediante el Decreto 302 de 2020, la planta permanente de la SDG se amplió en 193 empleos, y hasta la fecha se encuentran provistos 135 empleos con servidores en encargo y en nombramiento en provisionalidad, lo cual equivale a un 70% de provisión.</t>
  </si>
  <si>
    <t>Base de planta permanente, donde se especifican los actos administrativos de nombramiento</t>
  </si>
  <si>
    <t xml:space="preserve">Proveer 320 empleos de planta temporal en la Secretaria Distrital de Gobierno, para la descongestión de las Inspecciones de Policía  </t>
  </si>
  <si>
    <t>empleos provistos de inspecciones de policía</t>
  </si>
  <si>
    <t>(# de empleos provistos</t>
  </si>
  <si>
    <t>320 de empleos a proveer)*100</t>
  </si>
  <si>
    <t>reporte 320 empleos de planta temporal provistos</t>
  </si>
  <si>
    <t>Mediante el Decreto 346 de 2020 se creó la planta temporal con 320 empleos, de los cuales se han provisto 64 empleos, lo cual equivale a un 20% de provisión. Esto debido a que, por priorización en la vigencia se está dando mayor impulso a los procesos relacionados con la planta permanente.</t>
  </si>
  <si>
    <t>Base de planta temporal, donde se especifican los actos administrativos de nombramiento.</t>
  </si>
  <si>
    <t>Implementar una (1) estrategia integral de Teletrabajo y Trabajo Inteligente en la Secretaría Distrital de Gobierno de forma progresiva con miras a promover la mejora en la calidad de vida de los trabajadores, a mejorar el cumplimiento de la gestión institucional, a generar una movilidad más sostenible y a incentivar el uso efectivo de las TIC.</t>
  </si>
  <si>
    <t>Retadora (Mejora)</t>
  </si>
  <si>
    <t xml:space="preserve">Estrategia de teletrabajo implementada </t>
  </si>
  <si>
    <t>(# de actividades ejecutadas/# de actividades establecidas en la Estrategia de teletrabajo) * 100</t>
  </si>
  <si>
    <t>N/A</t>
  </si>
  <si>
    <t># de actividades ejecutadas</t>
  </si>
  <si>
    <t>Documeto que contiene la estrategia aprobado, socializado</t>
  </si>
  <si>
    <t>Informe de estrategia de implementación de teletrabajo en la SDG</t>
  </si>
  <si>
    <t>URL de publicacion</t>
  </si>
  <si>
    <t xml:space="preserve">No programada </t>
  </si>
  <si>
    <t>No programada para el I Trimestre de 2021.</t>
  </si>
  <si>
    <t>Elaborar una (1) herramienta virtual que permita fortalecer y complementar los procesos de capacitación (inducción y reinducción) en la entidad, utilizando medios tecnológicos y digitales</t>
  </si>
  <si>
    <t>Herramienta Implementada</t>
  </si>
  <si>
    <t xml:space="preserve">Una herramienta virtual de capacitación implementada </t>
  </si>
  <si>
    <t>Herramienta elaborada</t>
  </si>
  <si>
    <t>Herramienta implementada</t>
  </si>
  <si>
    <t>URL de la Herramienta implementada</t>
  </si>
  <si>
    <t>Implementar al 100% el Programa de Salud Mental de la Secretaría Distrital de Gobierno, con el objetivo de buscar el óptimo desarrollo de las personas en su trabajo a través de la promoción de hábitos saludables que fortalezcan la salud mental y mitiguen el riesgo psicosocial. Adicional, establecer el desarrollo de acciones preventivas, tanto de los trastornos mentales como del uso nocivo y abuso de sustancias psicoactivas por parte de los Servidores Públicos y Contratistas en la Entidad.</t>
  </si>
  <si>
    <t>% de implementación del Programa</t>
  </si>
  <si>
    <t>(Actividades ejecutadas en el periodo/#de actividades planeadas para el periodo)</t>
  </si>
  <si>
    <t>Constante</t>
  </si>
  <si>
    <t>Actividades ejecutadas del Programa de Salud Mental</t>
  </si>
  <si>
    <t>Evidencias al cumplimiento de actividades (Actas, registros, informes, presentaciones, etc.)</t>
  </si>
  <si>
    <t>Plan-Programa de Salud Mental archivo de gestion de la Dirección</t>
  </si>
  <si>
    <t>Total metas procesos Alcaldía local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</si>
  <si>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</si>
  <si>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</si>
  <si>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</si>
  <si>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Criteros ambientales</t>
  </si>
  <si>
    <t># de criterios ambientales cumplidos</t>
  </si>
  <si>
    <t>Total de criterios ambientales establecidos</t>
  </si>
  <si>
    <t>Porcentaje de buenas prácticas ambientales implementadas</t>
  </si>
  <si>
    <t>EFICACIA</t>
  </si>
  <si>
    <t>Herramienta Oficina Asesora de Planeación</t>
  </si>
  <si>
    <t>Aplicación de la meta: dependencias del proceso.
Reporte de la meta: Oficina Asessora de Planeación</t>
  </si>
  <si>
    <t>Listas de chequeo al cumplimiento de criterios ambientales remitidos por la OAP</t>
  </si>
  <si>
    <t>T2</t>
  </si>
  <si>
    <t>Actualización documental</t>
  </si>
  <si>
    <t># de documentos actualizados del proceso</t>
  </si>
  <si>
    <t># de documentos programados a actualizar en el plan de trabajo)*100</t>
  </si>
  <si>
    <t>suma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</si>
  <si>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</si>
  <si>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</si>
  <si>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</si>
  <si>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Se actualizaron los seis (6) planes institucionales del Decreto 612 de 2018 a cargo del proceso Gerencia del Talento Humano, para la vigencia 2021.</t>
  </si>
  <si>
    <t>Matiz</t>
  </si>
  <si>
    <t>T3</t>
  </si>
  <si>
    <t>Participar del 100% de las capacitaciones que se realicen en gestión de riesgos, planes de mejora, y sistema de gestión institucional</t>
  </si>
  <si>
    <t>Partipación en capacitaciones</t>
  </si>
  <si>
    <t># de capacitaciones en las que se participó</t>
  </si>
  <si>
    <t># de capacitaciones convocadas)*100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</si>
  <si>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</si>
  <si>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</si>
  <si>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</si>
  <si>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</si>
  <si>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</si>
  <si>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</si>
  <si>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</si>
  <si>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</si>
  <si>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</si>
  <si>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</si>
  <si>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</si>
  <si>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</si>
  <si>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</si>
  <si>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</si>
  <si>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</si>
  <si>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</si>
  <si>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</si>
  <si>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</si>
  <si>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2 de junio de 2021</t>
  </si>
  <si>
    <t xml:space="preserve">De acuerdo con la comunicación de la Directora de Gestión del Talento Humano, del día 31/05/2021, y la evaluación de la justificación por parte de la Oficina Asesora de Planeación,  se modifica la programación trimestral de las metas No. 1, 2, 4, 5 y meta transversal de actualización de documentos. </t>
  </si>
  <si>
    <t>La planta permanente de la SDG actualmente cuenta con 1202 cargos. A 30 de junio de 2021, se encuentran provistos 1052 lo que corresponde a un 87,52% de provisión. 
De estos empleos, 193 son de ampliación de planta. Con respecto a estos empleos, a 30 de junio de 2021, se encuentran provistos 156, que corresponden a un 80,83%, dando como ejecutado para este trimestre el 30,83%.</t>
  </si>
  <si>
    <t>Se anexa Base de Planta Permanente a 30/06/2021, en donde se relacionan los actos administrativos de nombramiento en la columna "Observaciones".</t>
  </si>
  <si>
    <t>Se anexa Base de Planta Temporal, en donde se relacionan los actos administrativos de nombramiento en la columna "Observaciones".</t>
  </si>
  <si>
    <t>Mediante el Decreto 346 de 2020 se creó la planta temporal con 320 empleos, para el trimestre evaluado se realiza el reporte de 22 provisiones lo que equivaldría a un 6.87%</t>
  </si>
  <si>
    <t>Para la vigencia se han venido adelantando diferentes actividades relacionadas con la estrategia integral de Teletrabajo y Trabajo Inteligente en la Secretaría Distrital de Gobierno, dichas actividades se describen en el informe de implementación que se encuentra actualmente publicado en la sección de transparencia de la Entidad.</t>
  </si>
  <si>
    <t>Se anexa el informe correspondiente y adicional en enlace de publicación: http://www.gobiernobogota.gov.co/sites/gobiernobogota.gov.co/files/planeacion/teletrabajo_2021-1_semestre.pdf</t>
  </si>
  <si>
    <t>30 de julio de 2021</t>
  </si>
  <si>
    <t>Mediante el Decreto 302 de 2020, la planta permanente de la SDG se amplió en 193 empleos, y hasta la fecha se encuentran provistos 156 empleos, lo cual equivale a un 80,83% de provisión.</t>
  </si>
  <si>
    <t xml:space="preserve">Mediante el Decreto 346 de 2020 se creó la planta temporal con 320 empleos, de los cuales se han provisto 86 empleos, lo cual equivale a un 26,87% de provisión. </t>
  </si>
  <si>
    <t>No programada para el I ITrimestre de 2021.</t>
  </si>
  <si>
    <t>No programada para el I y II Trimestre de 2021.</t>
  </si>
  <si>
    <t>Dirección para la Gestión del Talento Humano
Total de servidores reportados:49
Participación en huella de carbono: (19)
Reporte consumo de papel a cuarta semana de Mayo
Semana Ambiental: (13) 
Participación actividades movilidad: Ley probici (0), malla vial (0)
Participación actividades ambientales: día del agua (0), energías renovables (0), buenas prácticas ambientales (0 )</t>
  </si>
  <si>
    <t>Reporte de gestión ambiental OAP</t>
  </si>
  <si>
    <t>El proceso actualizó cuatro (4) documentos del proceso de Gerencia del TH: GCO-GTH-P007 procedimiento de evaluación del desempeño laboral de servidores de carrera administrativa, GCO-GTH-IN010 instrucciones para novedades ante entidades de seguridad social, GCO-GTH-F001 formato entrevista de seguridad social, y GCO-GTH-F046 formato recargos nocturnos</t>
  </si>
  <si>
    <t>Matiz. Listado Maestro de Documentos</t>
  </si>
  <si>
    <t>La Dirección de Gestión del Talento Humano asistió a la capacitación brindada a los promotores de mejora, en la que se brindaron lineamientos sobre la gestión de riesgos, planes de mejora, planeación institucional y PAAC.</t>
  </si>
  <si>
    <t xml:space="preserve">Registro de asistencia Teams. </t>
  </si>
  <si>
    <t>Actualizar el 100% los documentos del proceso conforme al plan de trabajo definido.</t>
  </si>
  <si>
    <t>Para el segundo trimestre de la vigencia 2021, el plan de gestión del proceso alcanzó un nivel de desempeño del 97% de acuerdo con lo programado, y del 31%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</si>
</sst>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8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1" fillId="0" borderId="0" xfId="0" applyFont="1" applyProtection="1"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0" fontId="1" fillId="0" borderId="24" xfId="0" applyFont="1" applyBorder="1" applyAlignment="1" applyProtection="1">
      <alignment horizontal="left" vertical="top" wrapText="1"/>
      <protection hidden="1"/>
    </xf>
    <xf numFmtId="0" fontId="1" fillId="0" borderId="23" xfId="0" applyFont="1" applyBorder="1" applyAlignment="1" applyProtection="1">
      <alignment horizontal="left" vertical="top" wrapText="1"/>
      <protection hidden="1"/>
    </xf>
    <xf numFmtId="41" fontId="1" fillId="0" borderId="24" xfId="2" applyFont="1" applyBorder="1" applyAlignment="1" applyProtection="1">
      <alignment horizontal="right" vertical="top" wrapText="1"/>
      <protection hidden="1"/>
    </xf>
    <xf numFmtId="41" fontId="1" fillId="0" borderId="10" xfId="2" applyFont="1" applyBorder="1" applyAlignment="1" applyProtection="1">
      <alignment horizontal="right" vertical="top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10" fontId="1" fillId="0" borderId="10" xfId="1" applyNumberFormat="1" applyFont="1" applyBorder="1" applyAlignment="1" applyProtection="1">
      <alignment horizontal="right" vertical="top" wrapText="1"/>
      <protection hidden="1"/>
    </xf>
    <xf numFmtId="9" fontId="1" fillId="0" borderId="10" xfId="2" applyNumberFormat="1" applyFont="1" applyBorder="1" applyAlignment="1" applyProtection="1">
      <alignment horizontal="right" vertical="top" wrapText="1"/>
      <protection hidden="1"/>
    </xf>
    <xf numFmtId="9" fontId="1" fillId="0" borderId="23" xfId="0" applyNumberFormat="1" applyFont="1" applyBorder="1" applyAlignment="1" applyProtection="1">
      <alignment horizontal="right"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17" xfId="0" applyFont="1" applyBorder="1" applyAlignment="1" applyProtection="1">
      <alignment horizontal="left" vertical="top" wrapText="1"/>
      <protection hidden="1"/>
    </xf>
    <xf numFmtId="41" fontId="1" fillId="0" borderId="16" xfId="2" applyFont="1" applyBorder="1" applyAlignment="1" applyProtection="1">
      <alignment horizontal="right" vertical="top" wrapText="1"/>
      <protection hidden="1"/>
    </xf>
    <xf numFmtId="41" fontId="1" fillId="0" borderId="1" xfId="2" applyFont="1" applyBorder="1" applyAlignment="1" applyProtection="1">
      <alignment horizontal="right" vertical="top" wrapText="1"/>
      <protection hidden="1"/>
    </xf>
    <xf numFmtId="10" fontId="1" fillId="0" borderId="1" xfId="1" applyNumberFormat="1" applyFont="1" applyBorder="1" applyAlignment="1" applyProtection="1">
      <alignment horizontal="right" vertical="top" wrapText="1"/>
      <protection hidden="1"/>
    </xf>
    <xf numFmtId="0" fontId="3" fillId="0" borderId="1" xfId="0" applyFont="1" applyBorder="1" applyAlignment="1" applyProtection="1">
      <alignment horizontal="right" vertical="top" wrapText="1"/>
      <protection hidden="1"/>
    </xf>
    <xf numFmtId="0" fontId="1" fillId="0" borderId="1" xfId="0" applyFont="1" applyBorder="1" applyAlignment="1" applyProtection="1">
      <alignment horizontal="right" vertical="top" wrapText="1"/>
      <protection hidden="1"/>
    </xf>
    <xf numFmtId="0" fontId="3" fillId="0" borderId="1" xfId="0" applyFont="1" applyBorder="1" applyAlignment="1" applyProtection="1">
      <alignment horizontal="right" vertical="top"/>
      <protection hidden="1"/>
    </xf>
    <xf numFmtId="41" fontId="1" fillId="0" borderId="17" xfId="0" applyNumberFormat="1" applyFont="1" applyBorder="1" applyAlignment="1" applyProtection="1">
      <alignment horizontal="right" vertical="top" wrapText="1"/>
      <protection hidden="1"/>
    </xf>
    <xf numFmtId="9" fontId="1" fillId="0" borderId="16" xfId="2" applyNumberFormat="1" applyFont="1" applyBorder="1" applyAlignment="1" applyProtection="1">
      <alignment horizontal="right" vertical="top" wrapText="1"/>
      <protection hidden="1"/>
    </xf>
    <xf numFmtId="9" fontId="1" fillId="0" borderId="1" xfId="0" applyNumberFormat="1" applyFont="1" applyBorder="1" applyAlignment="1" applyProtection="1">
      <alignment horizontal="right" vertical="top" wrapText="1"/>
      <protection hidden="1"/>
    </xf>
    <xf numFmtId="9" fontId="3" fillId="0" borderId="1" xfId="1" applyFont="1" applyBorder="1" applyAlignment="1" applyProtection="1">
      <alignment horizontal="right" vertical="top"/>
      <protection hidden="1"/>
    </xf>
    <xf numFmtId="9" fontId="1" fillId="0" borderId="17" xfId="1" applyFont="1" applyBorder="1" applyAlignment="1" applyProtection="1">
      <alignment horizontal="right" vertical="top" wrapText="1"/>
      <protection hidden="1"/>
    </xf>
    <xf numFmtId="0" fontId="6" fillId="3" borderId="18" xfId="0" applyFont="1" applyFill="1" applyBorder="1" applyAlignment="1" applyProtection="1">
      <alignment wrapText="1"/>
      <protection hidden="1"/>
    </xf>
    <xf numFmtId="0" fontId="6" fillId="3" borderId="19" xfId="0" applyFont="1" applyFill="1" applyBorder="1" applyAlignment="1" applyProtection="1">
      <alignment wrapText="1"/>
      <protection hidden="1"/>
    </xf>
    <xf numFmtId="0" fontId="6" fillId="3" borderId="11" xfId="0" applyFont="1" applyFill="1" applyBorder="1" applyAlignment="1" applyProtection="1">
      <alignment wrapText="1"/>
      <protection hidden="1"/>
    </xf>
    <xf numFmtId="0" fontId="7" fillId="3" borderId="11" xfId="0" applyFont="1" applyFill="1" applyBorder="1" applyAlignment="1" applyProtection="1">
      <protection hidden="1"/>
    </xf>
    <xf numFmtId="9" fontId="7" fillId="3" borderId="11" xfId="1" applyFont="1" applyFill="1" applyBorder="1" applyAlignment="1" applyProtection="1">
      <alignment wrapText="1"/>
      <protection hidden="1"/>
    </xf>
    <xf numFmtId="9" fontId="7" fillId="3" borderId="11" xfId="1" applyFont="1" applyFill="1" applyBorder="1" applyAlignment="1" applyProtection="1">
      <alignment horizontal="right" wrapText="1"/>
      <protection hidden="1"/>
    </xf>
    <xf numFmtId="9" fontId="7" fillId="3" borderId="19" xfId="1" applyFont="1" applyFill="1" applyBorder="1" applyAlignment="1" applyProtection="1">
      <alignment horizontal="right" wrapText="1"/>
      <protection hidden="1"/>
    </xf>
    <xf numFmtId="0" fontId="5" fillId="0" borderId="24" xfId="0" applyFont="1" applyBorder="1" applyAlignment="1" applyProtection="1">
      <alignment horizontal="left" vertical="top" wrapText="1"/>
      <protection hidden="1"/>
    </xf>
    <xf numFmtId="0" fontId="5" fillId="0" borderId="23" xfId="0" applyFont="1" applyBorder="1" applyAlignment="1" applyProtection="1">
      <alignment horizontal="left" vertical="top" wrapText="1"/>
      <protection hidden="1"/>
    </xf>
    <xf numFmtId="9" fontId="5" fillId="0" borderId="24" xfId="0" applyNumberFormat="1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9" fontId="5" fillId="0" borderId="10" xfId="1" applyFont="1" applyBorder="1" applyAlignment="1" applyProtection="1">
      <alignment horizontal="right" vertical="top" wrapText="1"/>
      <protection hidden="1"/>
    </xf>
    <xf numFmtId="0" fontId="5" fillId="9" borderId="10" xfId="0" applyFont="1" applyFill="1" applyBorder="1" applyAlignment="1" applyProtection="1">
      <alignment horizontal="left" vertical="top" wrapText="1"/>
      <protection hidden="1"/>
    </xf>
    <xf numFmtId="9" fontId="5" fillId="9" borderId="10" xfId="0" applyNumberFormat="1" applyFont="1" applyFill="1" applyBorder="1" applyAlignment="1" applyProtection="1">
      <alignment horizontal="right" vertical="top" wrapText="1"/>
      <protection hidden="1"/>
    </xf>
    <xf numFmtId="9" fontId="5" fillId="9" borderId="23" xfId="0" applyNumberFormat="1" applyFont="1" applyFill="1" applyBorder="1" applyAlignment="1" applyProtection="1">
      <alignment horizontal="righ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9" fontId="5" fillId="0" borderId="16" xfId="0" applyNumberFormat="1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9" fontId="5" fillId="0" borderId="1" xfId="1" applyFont="1" applyBorder="1" applyAlignment="1" applyProtection="1">
      <alignment horizontal="right" vertical="top" wrapText="1"/>
      <protection hidden="1"/>
    </xf>
    <xf numFmtId="0" fontId="5" fillId="9" borderId="1" xfId="0" applyFont="1" applyFill="1" applyBorder="1" applyAlignment="1" applyProtection="1">
      <alignment horizontal="left" vertical="top" wrapText="1"/>
      <protection hidden="1"/>
    </xf>
    <xf numFmtId="9" fontId="5" fillId="9" borderId="1" xfId="1" applyNumberFormat="1" applyFont="1" applyFill="1" applyBorder="1" applyAlignment="1" applyProtection="1">
      <alignment horizontal="right" vertical="top" wrapText="1"/>
      <protection hidden="1"/>
    </xf>
    <xf numFmtId="9" fontId="5" fillId="9" borderId="1" xfId="1" applyFont="1" applyFill="1" applyBorder="1" applyAlignment="1" applyProtection="1">
      <alignment horizontal="right" vertical="top" wrapText="1"/>
      <protection hidden="1"/>
    </xf>
    <xf numFmtId="9" fontId="5" fillId="9" borderId="17" xfId="1" applyFont="1" applyFill="1" applyBorder="1" applyAlignment="1" applyProtection="1">
      <alignment horizontal="right" vertical="top" wrapText="1"/>
      <protection hidden="1"/>
    </xf>
    <xf numFmtId="0" fontId="6" fillId="3" borderId="16" xfId="0" applyFont="1" applyFill="1" applyBorder="1" applyAlignment="1" applyProtection="1">
      <alignment wrapText="1"/>
      <protection hidden="1"/>
    </xf>
    <xf numFmtId="0" fontId="6" fillId="3" borderId="17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0" fillId="3" borderId="1" xfId="0" applyFont="1" applyFill="1" applyBorder="1" applyAlignment="1" applyProtection="1">
      <alignment wrapText="1"/>
      <protection hidden="1"/>
    </xf>
    <xf numFmtId="9" fontId="10" fillId="3" borderId="1" xfId="1" applyFont="1" applyFill="1" applyBorder="1" applyAlignment="1" applyProtection="1">
      <alignment wrapText="1"/>
      <protection hidden="1"/>
    </xf>
    <xf numFmtId="9" fontId="10" fillId="3" borderId="1" xfId="0" applyNumberFormat="1" applyFont="1" applyFill="1" applyBorder="1" applyAlignment="1" applyProtection="1">
      <alignment horizontal="right" wrapText="1"/>
      <protection hidden="1"/>
    </xf>
    <xf numFmtId="9" fontId="10" fillId="3" borderId="17" xfId="0" applyNumberFormat="1" applyFont="1" applyFill="1" applyBorder="1" applyAlignment="1" applyProtection="1">
      <alignment horizontal="right" wrapText="1"/>
      <protection hidden="1"/>
    </xf>
    <xf numFmtId="0" fontId="10" fillId="3" borderId="16" xfId="0" applyFont="1" applyFill="1" applyBorder="1" applyAlignment="1" applyProtection="1">
      <alignment wrapText="1"/>
      <protection hidden="1"/>
    </xf>
    <xf numFmtId="0" fontId="8" fillId="2" borderId="18" xfId="0" applyFont="1" applyFill="1" applyBorder="1" applyAlignment="1" applyProtection="1">
      <alignment wrapText="1"/>
      <protection hidden="1"/>
    </xf>
    <xf numFmtId="0" fontId="8" fillId="2" borderId="19" xfId="0" applyFont="1" applyFill="1" applyBorder="1" applyAlignment="1" applyProtection="1">
      <alignment wrapText="1"/>
      <protection hidden="1"/>
    </xf>
    <xf numFmtId="0" fontId="8" fillId="2" borderId="11" xfId="0" applyFont="1" applyFill="1" applyBorder="1" applyAlignment="1" applyProtection="1">
      <alignment wrapText="1"/>
      <protection hidden="1"/>
    </xf>
    <xf numFmtId="0" fontId="9" fillId="2" borderId="11" xfId="0" applyFont="1" applyFill="1" applyBorder="1" applyAlignment="1" applyProtection="1">
      <alignment wrapText="1"/>
      <protection hidden="1"/>
    </xf>
    <xf numFmtId="9" fontId="9" fillId="2" borderId="11" xfId="1" applyFont="1" applyFill="1" applyBorder="1" applyAlignment="1" applyProtection="1">
      <alignment wrapText="1"/>
      <protection hidden="1"/>
    </xf>
    <xf numFmtId="9" fontId="8" fillId="2" borderId="11" xfId="1" applyFont="1" applyFill="1" applyBorder="1" applyAlignment="1" applyProtection="1">
      <alignment horizontal="right" wrapText="1"/>
      <protection hidden="1"/>
    </xf>
    <xf numFmtId="9" fontId="8" fillId="2" borderId="19" xfId="1" applyFont="1" applyFill="1" applyBorder="1" applyAlignment="1" applyProtection="1">
      <alignment horizontal="right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0" fontId="2" fillId="6" borderId="18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hidden="1"/>
    </xf>
    <xf numFmtId="0" fontId="2" fillId="7" borderId="18" xfId="0" applyFont="1" applyFill="1" applyBorder="1" applyAlignment="1" applyProtection="1">
      <alignment horizontal="center" vertical="center" wrapText="1"/>
      <protection hidden="1"/>
    </xf>
    <xf numFmtId="0" fontId="2" fillId="7" borderId="11" xfId="0" applyFont="1" applyFill="1" applyBorder="1" applyAlignment="1" applyProtection="1">
      <alignment horizontal="center" vertical="center" wrapText="1"/>
      <protection hidden="1"/>
    </xf>
    <xf numFmtId="0" fontId="2" fillId="7" borderId="19" xfId="0" applyFont="1" applyFill="1" applyBorder="1" applyAlignment="1" applyProtection="1">
      <alignment horizontal="center" vertical="center" wrapText="1"/>
      <protection hidden="1"/>
    </xf>
    <xf numFmtId="0" fontId="2" fillId="8" borderId="18" xfId="0" applyFont="1" applyFill="1" applyBorder="1" applyAlignment="1" applyProtection="1">
      <alignment horizontal="center" vertical="center" wrapText="1"/>
      <protection hidden="1"/>
    </xf>
    <xf numFmtId="0" fontId="2" fillId="8" borderId="11" xfId="0" applyFont="1" applyFill="1" applyBorder="1" applyAlignment="1" applyProtection="1">
      <alignment horizontal="center" vertical="center" wrapText="1"/>
      <protection hidden="1"/>
    </xf>
    <xf numFmtId="0" fontId="2" fillId="8" borderId="19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right" vertical="top" wrapText="1"/>
      <protection hidden="1"/>
    </xf>
    <xf numFmtId="0" fontId="1" fillId="0" borderId="14" xfId="0" applyFont="1" applyBorder="1" applyAlignment="1" applyProtection="1">
      <alignment horizontal="left" vertical="top" wrapText="1"/>
      <protection hidden="1"/>
    </xf>
    <xf numFmtId="0" fontId="1" fillId="0" borderId="15" xfId="0" applyFont="1" applyBorder="1" applyAlignment="1" applyProtection="1">
      <alignment horizontal="left" vertical="top" wrapText="1"/>
      <protection hidden="1"/>
    </xf>
    <xf numFmtId="41" fontId="1" fillId="0" borderId="13" xfId="2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164" fontId="1" fillId="0" borderId="16" xfId="2" applyNumberFormat="1" applyFont="1" applyBorder="1" applyAlignment="1" applyProtection="1">
      <alignment horizontal="right" vertical="top" wrapText="1"/>
      <protection hidden="1"/>
    </xf>
    <xf numFmtId="9" fontId="1" fillId="0" borderId="16" xfId="1" applyFont="1" applyBorder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wrapText="1"/>
      <protection hidden="1"/>
    </xf>
    <xf numFmtId="9" fontId="5" fillId="0" borderId="13" xfId="0" applyNumberFormat="1" applyFont="1" applyBorder="1" applyAlignment="1" applyProtection="1">
      <alignment horizontal="right" vertical="top" wrapText="1"/>
      <protection hidden="1"/>
    </xf>
    <xf numFmtId="0" fontId="5" fillId="0" borderId="14" xfId="0" applyFont="1" applyBorder="1" applyAlignment="1" applyProtection="1">
      <alignment horizontal="right" vertical="top" wrapText="1"/>
      <protection hidden="1"/>
    </xf>
    <xf numFmtId="0" fontId="5" fillId="0" borderId="0" xfId="0" applyFont="1" applyAlignment="1" applyProtection="1">
      <alignment wrapText="1"/>
      <protection hidden="1"/>
    </xf>
    <xf numFmtId="9" fontId="5" fillId="0" borderId="16" xfId="0" applyNumberFormat="1" applyFont="1" applyBorder="1" applyAlignment="1" applyProtection="1">
      <alignment horizontal="right" vertical="top" wrapText="1"/>
      <protection hidden="1"/>
    </xf>
    <xf numFmtId="0" fontId="5" fillId="0" borderId="1" xfId="0" applyFont="1" applyBorder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wrapText="1"/>
      <protection hidden="1"/>
    </xf>
    <xf numFmtId="3" fontId="0" fillId="0" borderId="0" xfId="0" applyNumberFormat="1" applyProtection="1"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6" fillId="3" borderId="40" xfId="0" applyFont="1" applyFill="1" applyBorder="1" applyAlignment="1" applyProtection="1">
      <alignment wrapText="1"/>
      <protection hidden="1"/>
    </xf>
    <xf numFmtId="0" fontId="8" fillId="2" borderId="41" xfId="0" applyFont="1" applyFill="1" applyBorder="1" applyAlignment="1" applyProtection="1">
      <alignment wrapText="1"/>
      <protection hidden="1"/>
    </xf>
    <xf numFmtId="0" fontId="6" fillId="3" borderId="29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9" fontId="1" fillId="0" borderId="13" xfId="1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41" fontId="1" fillId="0" borderId="16" xfId="2" applyFont="1" applyBorder="1" applyAlignment="1" applyProtection="1">
      <alignment horizontal="center" vertical="top" wrapText="1"/>
      <protection hidden="1"/>
    </xf>
    <xf numFmtId="9" fontId="5" fillId="0" borderId="13" xfId="0" applyNumberFormat="1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9" fontId="5" fillId="0" borderId="16" xfId="0" applyNumberFormat="1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9" fontId="10" fillId="3" borderId="16" xfId="0" applyNumberFormat="1" applyFont="1" applyFill="1" applyBorder="1" applyAlignment="1" applyProtection="1">
      <alignment horizontal="center" vertical="top" wrapText="1"/>
      <protection hidden="1"/>
    </xf>
    <xf numFmtId="9" fontId="10" fillId="3" borderId="1" xfId="0" applyNumberFormat="1" applyFont="1" applyFill="1" applyBorder="1" applyAlignment="1" applyProtection="1">
      <alignment horizontal="center" vertical="top" wrapText="1"/>
      <protection hidden="1"/>
    </xf>
    <xf numFmtId="9" fontId="8" fillId="2" borderId="18" xfId="1" applyFont="1" applyFill="1" applyBorder="1" applyAlignment="1" applyProtection="1">
      <alignment horizontal="center" vertical="top" wrapText="1"/>
      <protection hidden="1"/>
    </xf>
    <xf numFmtId="9" fontId="8" fillId="2" borderId="11" xfId="1" applyFont="1" applyFill="1" applyBorder="1" applyAlignment="1" applyProtection="1">
      <alignment horizontal="center" vertical="top" wrapText="1"/>
      <protection hidden="1"/>
    </xf>
    <xf numFmtId="9" fontId="1" fillId="0" borderId="14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1" fillId="0" borderId="0" xfId="0" applyFont="1" applyAlignment="1" applyProtection="1">
      <alignment horizontal="justify" vertical="center" wrapText="1"/>
      <protection hidden="1"/>
    </xf>
    <xf numFmtId="0" fontId="6" fillId="3" borderId="12" xfId="0" applyFont="1" applyFill="1" applyBorder="1" applyAlignment="1" applyProtection="1">
      <alignment horizontal="justify" wrapText="1"/>
      <protection hidden="1"/>
    </xf>
    <xf numFmtId="0" fontId="5" fillId="0" borderId="14" xfId="0" applyFont="1" applyBorder="1" applyAlignment="1" applyProtection="1">
      <alignment horizontal="justify" vertical="top" wrapText="1"/>
      <protection hidden="1"/>
    </xf>
    <xf numFmtId="0" fontId="5" fillId="0" borderId="1" xfId="0" applyFont="1" applyBorder="1" applyAlignment="1" applyProtection="1">
      <alignment horizontal="justify" vertical="top" wrapText="1"/>
      <protection hidden="1"/>
    </xf>
    <xf numFmtId="0" fontId="6" fillId="3" borderId="1" xfId="0" applyFont="1" applyFill="1" applyBorder="1" applyAlignment="1" applyProtection="1">
      <alignment horizontal="justify" wrapText="1"/>
      <protection hidden="1"/>
    </xf>
    <xf numFmtId="0" fontId="8" fillId="2" borderId="11" xfId="0" applyFont="1" applyFill="1" applyBorder="1" applyAlignment="1" applyProtection="1">
      <alignment horizontal="justify" wrapText="1"/>
      <protection hidden="1"/>
    </xf>
    <xf numFmtId="0" fontId="1" fillId="0" borderId="15" xfId="0" applyFont="1" applyBorder="1" applyAlignment="1" applyProtection="1">
      <alignment horizontal="justify" vertical="top" wrapText="1"/>
      <protection hidden="1"/>
    </xf>
    <xf numFmtId="0" fontId="1" fillId="0" borderId="17" xfId="0" applyFont="1" applyBorder="1" applyAlignment="1" applyProtection="1">
      <alignment horizontal="justify" vertical="top" wrapText="1"/>
      <protection hidden="1"/>
    </xf>
    <xf numFmtId="0" fontId="5" fillId="0" borderId="15" xfId="0" applyFont="1" applyBorder="1" applyAlignment="1" applyProtection="1">
      <alignment horizontal="justify" vertical="top" wrapText="1"/>
      <protection hidden="1"/>
    </xf>
    <xf numFmtId="0" fontId="5" fillId="0" borderId="17" xfId="0" applyFont="1" applyBorder="1" applyAlignment="1" applyProtection="1">
      <alignment horizontal="justify" vertical="top" wrapText="1"/>
      <protection hidden="1"/>
    </xf>
    <xf numFmtId="0" fontId="6" fillId="3" borderId="17" xfId="0" applyFont="1" applyFill="1" applyBorder="1" applyAlignment="1" applyProtection="1">
      <alignment horizontal="justify" wrapText="1"/>
      <protection hidden="1"/>
    </xf>
    <xf numFmtId="0" fontId="8" fillId="2" borderId="19" xfId="0" applyFont="1" applyFill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9" fontId="1" fillId="0" borderId="24" xfId="1" applyFont="1" applyBorder="1" applyAlignment="1" applyProtection="1">
      <alignment horizontal="center" vertical="top" wrapText="1"/>
      <protection hidden="1"/>
    </xf>
    <xf numFmtId="9" fontId="7" fillId="3" borderId="28" xfId="1" applyFont="1" applyFill="1" applyBorder="1" applyAlignment="1" applyProtection="1">
      <alignment horizontal="center" wrapText="1"/>
      <protection hidden="1"/>
    </xf>
    <xf numFmtId="9" fontId="7" fillId="3" borderId="12" xfId="1" applyFont="1" applyFill="1" applyBorder="1" applyAlignment="1" applyProtection="1">
      <alignment horizontal="center" wrapText="1"/>
      <protection hidden="1"/>
    </xf>
    <xf numFmtId="9" fontId="5" fillId="0" borderId="13" xfId="1" applyFont="1" applyBorder="1" applyAlignment="1" applyProtection="1">
      <alignment horizontal="center" vertical="top" wrapText="1"/>
      <protection hidden="1"/>
    </xf>
    <xf numFmtId="9" fontId="5" fillId="0" borderId="16" xfId="1" applyFont="1" applyBorder="1" applyAlignment="1" applyProtection="1">
      <alignment horizontal="center" vertical="top" wrapText="1"/>
      <protection hidden="1"/>
    </xf>
    <xf numFmtId="9" fontId="10" fillId="3" borderId="16" xfId="0" applyNumberFormat="1" applyFont="1" applyFill="1" applyBorder="1" applyAlignment="1" applyProtection="1">
      <alignment horizontal="center" wrapText="1"/>
      <protection hidden="1"/>
    </xf>
    <xf numFmtId="9" fontId="10" fillId="3" borderId="1" xfId="0" applyNumberFormat="1" applyFont="1" applyFill="1" applyBorder="1" applyAlignment="1" applyProtection="1">
      <alignment horizontal="center" wrapText="1"/>
      <protection hidden="1"/>
    </xf>
    <xf numFmtId="9" fontId="8" fillId="2" borderId="18" xfId="1" applyFont="1" applyFill="1" applyBorder="1" applyAlignment="1" applyProtection="1">
      <alignment horizontal="center" wrapText="1"/>
      <protection hidden="1"/>
    </xf>
    <xf numFmtId="9" fontId="8" fillId="2" borderId="11" xfId="1" applyFont="1" applyFill="1" applyBorder="1" applyAlignment="1" applyProtection="1">
      <alignment horizontal="center" wrapText="1"/>
      <protection hidden="1"/>
    </xf>
    <xf numFmtId="9" fontId="1" fillId="0" borderId="16" xfId="1" applyFont="1" applyBorder="1" applyAlignment="1" applyProtection="1">
      <alignment horizontal="center" vertical="top" wrapText="1"/>
      <protection hidden="1"/>
    </xf>
    <xf numFmtId="9" fontId="1" fillId="0" borderId="1" xfId="0" applyNumberFormat="1" applyFont="1" applyBorder="1" applyAlignment="1" applyProtection="1">
      <alignment horizontal="center" vertical="top" wrapText="1"/>
      <protection hidden="1"/>
    </xf>
    <xf numFmtId="1" fontId="1" fillId="0" borderId="16" xfId="2" applyNumberFormat="1" applyFont="1" applyBorder="1" applyAlignment="1" applyProtection="1">
      <alignment horizontal="center" vertical="top" wrapText="1"/>
      <protection hidden="1"/>
    </xf>
    <xf numFmtId="9" fontId="7" fillId="3" borderId="12" xfId="0" applyNumberFormat="1" applyFont="1" applyFill="1" applyBorder="1" applyAlignment="1" applyProtection="1">
      <alignment horizontal="center" wrapText="1"/>
      <protection hidden="1"/>
    </xf>
    <xf numFmtId="9" fontId="5" fillId="0" borderId="14" xfId="0" applyNumberFormat="1" applyFont="1" applyBorder="1" applyAlignment="1" applyProtection="1">
      <alignment horizontal="center" vertical="top" wrapText="1"/>
      <protection hidden="1"/>
    </xf>
    <xf numFmtId="9" fontId="5" fillId="0" borderId="1" xfId="0" applyNumberFormat="1" applyFont="1" applyBorder="1" applyAlignment="1" applyProtection="1">
      <alignment horizontal="center" vertical="top" wrapText="1"/>
      <protection hidden="1"/>
    </xf>
    <xf numFmtId="9" fontId="7" fillId="3" borderId="1" xfId="1" applyFont="1" applyFill="1" applyBorder="1" applyAlignment="1" applyProtection="1">
      <alignment horizontal="center" wrapText="1"/>
      <protection hidden="1"/>
    </xf>
    <xf numFmtId="9" fontId="9" fillId="2" borderId="11" xfId="1" applyFont="1" applyFill="1" applyBorder="1" applyAlignment="1" applyProtection="1">
      <alignment horizontal="center" wrapText="1"/>
      <protection hidden="1"/>
    </xf>
    <xf numFmtId="9" fontId="5" fillId="0" borderId="1" xfId="1" applyFont="1" applyBorder="1" applyAlignment="1" applyProtection="1">
      <alignment horizontal="center" vertical="top" wrapText="1"/>
      <protection hidden="1"/>
    </xf>
    <xf numFmtId="9" fontId="3" fillId="0" borderId="1" xfId="0" applyNumberFormat="1" applyFont="1" applyBorder="1" applyAlignment="1" applyProtection="1">
      <alignment horizontal="right" vertical="top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10" fontId="1" fillId="0" borderId="1" xfId="1" applyNumberFormat="1" applyFont="1" applyBorder="1" applyAlignment="1" applyProtection="1">
      <alignment horizontal="center" vertical="top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wrapText="1"/>
      <protection hidden="1"/>
    </xf>
    <xf numFmtId="0" fontId="1" fillId="9" borderId="0" xfId="0" applyFont="1" applyFill="1" applyAlignment="1" applyProtection="1">
      <alignment horizontal="justify" wrapText="1"/>
      <protection hidden="1"/>
    </xf>
    <xf numFmtId="0" fontId="1" fillId="9" borderId="0" xfId="0" applyFont="1" applyFill="1" applyAlignment="1" applyProtection="1">
      <alignment horizontal="center" vertical="top" wrapText="1"/>
      <protection hidden="1"/>
    </xf>
    <xf numFmtId="9" fontId="7" fillId="3" borderId="28" xfId="1" applyFont="1" applyFill="1" applyBorder="1" applyAlignment="1" applyProtection="1">
      <alignment horizontal="center" vertical="top" wrapText="1"/>
      <protection hidden="1"/>
    </xf>
    <xf numFmtId="9" fontId="7" fillId="3" borderId="12" xfId="1" applyFont="1" applyFill="1" applyBorder="1" applyAlignment="1" applyProtection="1">
      <alignment horizontal="center" vertical="top" wrapText="1"/>
      <protection hidden="1"/>
    </xf>
    <xf numFmtId="9" fontId="1" fillId="0" borderId="13" xfId="0" applyNumberFormat="1" applyFont="1" applyBorder="1" applyAlignment="1" applyProtection="1">
      <alignment horizontal="center" vertical="top" wrapText="1"/>
      <protection hidden="1"/>
    </xf>
    <xf numFmtId="9" fontId="1" fillId="0" borderId="16" xfId="0" applyNumberFormat="1" applyFont="1" applyBorder="1" applyAlignment="1" applyProtection="1">
      <alignment horizontal="center" vertical="top" wrapText="1"/>
      <protection hidden="1"/>
    </xf>
    <xf numFmtId="164" fontId="1" fillId="0" borderId="16" xfId="2" applyNumberFormat="1" applyFont="1" applyBorder="1" applyAlignment="1" applyProtection="1">
      <alignment horizontal="center" vertical="top" wrapText="1"/>
      <protection hidden="1"/>
    </xf>
    <xf numFmtId="9" fontId="5" fillId="0" borderId="42" xfId="1" applyFont="1" applyBorder="1" applyAlignment="1" applyProtection="1">
      <alignment horizontal="center" vertical="top" wrapText="1"/>
      <protection hidden="1"/>
    </xf>
    <xf numFmtId="9" fontId="5" fillId="0" borderId="43" xfId="1" applyFont="1" applyBorder="1" applyAlignment="1" applyProtection="1">
      <alignment horizontal="center" vertical="top" wrapText="1"/>
      <protection hidden="1"/>
    </xf>
    <xf numFmtId="10" fontId="1" fillId="0" borderId="14" xfId="1" applyNumberFormat="1" applyFont="1" applyBorder="1" applyAlignment="1" applyProtection="1">
      <alignment horizontal="center" vertical="top" wrapText="1"/>
      <protection hidden="1"/>
    </xf>
    <xf numFmtId="10" fontId="1" fillId="0" borderId="14" xfId="0" applyNumberFormat="1" applyFont="1" applyBorder="1" applyAlignment="1" applyProtection="1">
      <alignment horizontal="center" vertical="top" wrapText="1"/>
      <protection hidden="1"/>
    </xf>
    <xf numFmtId="10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justify" vertical="top" wrapText="1"/>
      <protection hidden="1"/>
    </xf>
    <xf numFmtId="0" fontId="5" fillId="0" borderId="45" xfId="0" applyFont="1" applyBorder="1" applyAlignment="1" applyProtection="1">
      <alignment horizontal="left" vertical="top" wrapText="1"/>
      <protection hidden="1"/>
    </xf>
    <xf numFmtId="0" fontId="6" fillId="3" borderId="29" xfId="0" applyFont="1" applyFill="1" applyBorder="1" applyAlignment="1" applyProtection="1">
      <alignment horizontal="justify" wrapText="1"/>
      <protection hidden="1"/>
    </xf>
    <xf numFmtId="9" fontId="5" fillId="0" borderId="14" xfId="1" applyFont="1" applyBorder="1" applyAlignment="1" applyProtection="1">
      <alignment horizontal="center" vertical="top" wrapText="1"/>
      <protection hidden="1"/>
    </xf>
    <xf numFmtId="165" fontId="7" fillId="3" borderId="1" xfId="1" applyNumberFormat="1" applyFont="1" applyFill="1" applyBorder="1" applyAlignment="1" applyProtection="1">
      <alignment horizontal="center" vertical="top" wrapText="1"/>
      <protection hidden="1"/>
    </xf>
    <xf numFmtId="165" fontId="9" fillId="2" borderId="11" xfId="1" applyNumberFormat="1" applyFont="1" applyFill="1" applyBorder="1" applyAlignment="1" applyProtection="1">
      <alignment horizontal="center" vertical="top" wrapText="1"/>
      <protection hidden="1"/>
    </xf>
    <xf numFmtId="165" fontId="7" fillId="3" borderId="1" xfId="1" applyNumberFormat="1" applyFont="1" applyFill="1" applyBorder="1" applyAlignment="1" applyProtection="1">
      <alignment horizontal="center" wrapText="1"/>
      <protection hidden="1"/>
    </xf>
    <xf numFmtId="165" fontId="9" fillId="2" borderId="11" xfId="1" applyNumberFormat="1" applyFont="1" applyFill="1" applyBorder="1" applyAlignment="1" applyProtection="1">
      <alignment horizontal="center" wrapText="1"/>
      <protection hidden="1"/>
    </xf>
    <xf numFmtId="165" fontId="7" fillId="3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2" fillId="4" borderId="39" xfId="0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22" xfId="0" applyFont="1" applyFill="1" applyBorder="1" applyAlignment="1" applyProtection="1">
      <alignment horizontal="center" vertical="center" wrapText="1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horizontal="center" vertical="center" wrapText="1"/>
      <protection hidden="1"/>
    </xf>
    <xf numFmtId="0" fontId="2" fillId="5" borderId="32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2" fillId="5" borderId="22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3" borderId="28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0" fontId="2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8" borderId="25" xfId="0" applyFont="1" applyFill="1" applyBorder="1" applyAlignment="1" applyProtection="1">
      <alignment horizontal="center" vertical="center" wrapText="1"/>
      <protection hidden="1"/>
    </xf>
    <xf numFmtId="0" fontId="2" fillId="8" borderId="26" xfId="0" applyFont="1" applyFill="1" applyBorder="1" applyAlignment="1" applyProtection="1">
      <alignment horizontal="center" vertical="center" wrapText="1"/>
      <protection hidden="1"/>
    </xf>
    <xf numFmtId="0" fontId="2" fillId="8" borderId="27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38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2" fillId="7" borderId="13" xfId="0" applyFont="1" applyFill="1" applyBorder="1" applyAlignment="1" applyProtection="1">
      <alignment horizontal="center" vertical="center" wrapText="1"/>
      <protection hidden="1"/>
    </xf>
    <xf numFmtId="0" fontId="2" fillId="7" borderId="1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14" xfId="0" applyFont="1" applyFill="1" applyBorder="1" applyAlignment="1" applyProtection="1">
      <alignment horizontal="center" vertical="center" wrapText="1"/>
      <protection hidden="1"/>
    </xf>
    <xf numFmtId="0" fontId="2" fillId="6" borderId="15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5" borderId="15" xfId="0" applyFont="1" applyFill="1" applyBorder="1" applyAlignment="1" applyProtection="1">
      <alignment horizontal="center" vertical="center" wrapText="1"/>
      <protection hidden="1"/>
    </xf>
    <xf numFmtId="0" fontId="2" fillId="6" borderId="31" xfId="0" applyFont="1" applyFill="1" applyBorder="1" applyAlignment="1" applyProtection="1">
      <alignment horizontal="center" vertical="center" wrapText="1"/>
      <protection hidden="1"/>
    </xf>
    <xf numFmtId="0" fontId="2" fillId="6" borderId="8" xfId="0" applyFont="1" applyFill="1" applyBorder="1" applyAlignment="1" applyProtection="1">
      <alignment horizontal="center" vertical="center" wrapText="1"/>
      <protection hidden="1"/>
    </xf>
    <xf numFmtId="0" fontId="2" fillId="6" borderId="30" xfId="0" applyFont="1" applyFill="1" applyBorder="1" applyAlignment="1" applyProtection="1">
      <alignment horizontal="center" vertical="center" wrapText="1"/>
      <protection hidden="1"/>
    </xf>
    <xf numFmtId="0" fontId="2" fillId="6" borderId="32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0" fontId="2" fillId="6" borderId="22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8" xfId="0" applyFont="1" applyFill="1" applyBorder="1" applyAlignment="1" applyProtection="1">
      <alignment horizontal="center" vertical="center" wrapText="1"/>
      <protection hidden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2" xfId="0" applyFont="1" applyFill="1" applyBorder="1" applyAlignment="1" applyProtection="1">
      <alignment horizontal="center" vertical="center" wrapText="1"/>
      <protection hidden="1"/>
    </xf>
    <xf numFmtId="0" fontId="2" fillId="7" borderId="9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center" vertical="center" wrapText="1"/>
      <protection hidden="1"/>
    </xf>
    <xf numFmtId="0" fontId="2" fillId="8" borderId="31" xfId="0" applyFont="1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 applyProtection="1">
      <alignment horizontal="center" vertical="center" wrapText="1"/>
      <protection hidden="1"/>
    </xf>
    <xf numFmtId="0" fontId="2" fillId="8" borderId="30" xfId="0" applyFont="1" applyFill="1" applyBorder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vertical="center" wrapText="1"/>
      <protection hidden="1"/>
    </xf>
    <xf numFmtId="0" fontId="2" fillId="8" borderId="22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left" vertical="center" wrapText="1"/>
      <protection hidden="1"/>
    </xf>
    <xf numFmtId="0" fontId="1" fillId="0" borderId="44" xfId="0" applyFont="1" applyBorder="1" applyAlignment="1" applyProtection="1">
      <alignment horizontal="left" vertical="center" wrapText="1"/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" fillId="0" borderId="40" xfId="0" applyFont="1" applyBorder="1" applyAlignment="1" applyProtection="1">
      <alignment horizontal="justify" vertical="center" wrapText="1"/>
      <protection hidden="1"/>
    </xf>
    <xf numFmtId="0" fontId="1" fillId="0" borderId="44" xfId="0" applyFont="1" applyBorder="1" applyAlignment="1" applyProtection="1">
      <alignment horizontal="justify" vertical="center" wrapText="1"/>
      <protection hidden="1"/>
    </xf>
    <xf numFmtId="0" fontId="1" fillId="0" borderId="43" xfId="0" applyFont="1" applyBorder="1" applyAlignment="1" applyProtection="1">
      <alignment horizontal="justify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9" fontId="1" fillId="0" borderId="10" xfId="0" applyNumberFormat="1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justify" vertical="top" wrapText="1"/>
    </xf>
    <xf numFmtId="0" fontId="1" fillId="0" borderId="23" xfId="0" applyFont="1" applyBorder="1" applyAlignment="1" applyProtection="1">
      <alignment horizontal="justify" vertical="top" wrapText="1"/>
    </xf>
    <xf numFmtId="9" fontId="1" fillId="0" borderId="1" xfId="0" applyNumberFormat="1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left" vertical="top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143411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U48"/>
  <sheetViews>
    <sheetView showGridLines="0" tabSelected="1" zoomScale="70" zoomScaleNormal="70" workbookViewId="0">
      <selection activeCell="F3" sqref="F3"/>
    </sheetView>
  </sheetViews>
  <sheetFormatPr baseColWidth="10" defaultColWidth="10.85546875" defaultRowHeight="15" zeroHeight="1" x14ac:dyDescent="0.25"/>
  <cols>
    <col min="1" max="1" width="6.5703125" style="6" customWidth="1"/>
    <col min="2" max="2" width="25.5703125" style="6" customWidth="1"/>
    <col min="3" max="3" width="12.28515625" style="6" customWidth="1"/>
    <col min="4" max="4" width="7.42578125" style="6" customWidth="1"/>
    <col min="5" max="5" width="44.28515625" style="6" bestFit="1" customWidth="1"/>
    <col min="6" max="6" width="15.5703125" style="6" customWidth="1"/>
    <col min="7" max="7" width="15.7109375" style="6" customWidth="1"/>
    <col min="8" max="8" width="15.85546875" style="6" customWidth="1"/>
    <col min="9" max="10" width="19.140625" style="6" customWidth="1"/>
    <col min="11" max="11" width="8.140625" style="6" customWidth="1"/>
    <col min="12" max="12" width="18.42578125" style="6" customWidth="1"/>
    <col min="13" max="13" width="15.85546875" style="6" customWidth="1"/>
    <col min="14" max="17" width="16.7109375" style="6" customWidth="1"/>
    <col min="18" max="18" width="17.42578125" style="6" customWidth="1"/>
    <col min="19" max="19" width="17.85546875" style="6" customWidth="1"/>
    <col min="20" max="20" width="20.5703125" style="6" customWidth="1"/>
    <col min="21" max="21" width="23.7109375" style="6" customWidth="1"/>
    <col min="22" max="22" width="17.85546875" style="6" customWidth="1"/>
    <col min="23" max="23" width="21.5703125" style="6" customWidth="1"/>
    <col min="24" max="24" width="20.28515625" style="133" customWidth="1"/>
    <col min="25" max="25" width="16.5703125" style="133" customWidth="1"/>
    <col min="26" max="26" width="17.5703125" style="133" customWidth="1"/>
    <col min="27" max="27" width="28.28515625" style="120" customWidth="1"/>
    <col min="28" max="28" width="19.5703125" style="6" customWidth="1"/>
    <col min="29" max="31" width="18.42578125" style="107" customWidth="1"/>
    <col min="32" max="32" width="63.28515625" style="6" customWidth="1"/>
    <col min="33" max="33" width="25.28515625" style="6" customWidth="1"/>
    <col min="34" max="43" width="16.5703125" style="6" hidden="1" customWidth="1"/>
    <col min="44" max="44" width="19.28515625" style="107" customWidth="1"/>
    <col min="45" max="45" width="23" style="107" customWidth="1"/>
    <col min="46" max="46" width="21.5703125" style="107" customWidth="1"/>
    <col min="47" max="47" width="48.5703125" style="120" customWidth="1"/>
    <col min="48" max="16384" width="10.85546875" style="6"/>
  </cols>
  <sheetData>
    <row r="1" spans="1:47" ht="70.5" customHeight="1" x14ac:dyDescent="0.2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 t="s">
        <v>1</v>
      </c>
      <c r="O1" s="256"/>
      <c r="P1" s="256"/>
      <c r="Q1" s="256"/>
      <c r="R1" s="256"/>
    </row>
    <row r="2" spans="1:47" s="7" customFormat="1" ht="23.45" customHeight="1" x14ac:dyDescent="0.25">
      <c r="A2" s="257" t="s">
        <v>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X2" s="134"/>
      <c r="Y2" s="134"/>
      <c r="Z2" s="134"/>
      <c r="AA2" s="121"/>
      <c r="AC2" s="107"/>
      <c r="AD2" s="107"/>
      <c r="AE2" s="107"/>
      <c r="AR2" s="107"/>
      <c r="AS2" s="107"/>
      <c r="AT2" s="107"/>
      <c r="AU2" s="121"/>
    </row>
    <row r="3" spans="1:47" x14ac:dyDescent="0.25">
      <c r="E3" s="8"/>
    </row>
    <row r="4" spans="1:47" ht="29.1" customHeight="1" x14ac:dyDescent="0.25">
      <c r="A4" s="184" t="s">
        <v>3</v>
      </c>
      <c r="B4" s="184"/>
      <c r="C4" s="259" t="s">
        <v>4</v>
      </c>
      <c r="D4" s="260"/>
      <c r="E4" s="261"/>
      <c r="G4" s="184" t="s">
        <v>5</v>
      </c>
      <c r="H4" s="184"/>
      <c r="I4" s="184"/>
      <c r="J4" s="184"/>
      <c r="K4" s="184"/>
      <c r="L4" s="184"/>
      <c r="M4" s="184"/>
    </row>
    <row r="5" spans="1:47" x14ac:dyDescent="0.25">
      <c r="A5" s="184"/>
      <c r="B5" s="184"/>
      <c r="C5" s="262"/>
      <c r="D5" s="263"/>
      <c r="E5" s="264"/>
      <c r="G5" s="9" t="s">
        <v>6</v>
      </c>
      <c r="H5" s="9" t="s">
        <v>7</v>
      </c>
      <c r="I5" s="9"/>
      <c r="J5" s="218" t="s">
        <v>8</v>
      </c>
      <c r="K5" s="218"/>
      <c r="L5" s="218"/>
      <c r="M5" s="218"/>
    </row>
    <row r="6" spans="1:47" ht="15" customHeight="1" x14ac:dyDescent="0.25">
      <c r="A6" s="184"/>
      <c r="B6" s="184"/>
      <c r="C6" s="262"/>
      <c r="D6" s="263"/>
      <c r="E6" s="264"/>
      <c r="G6" s="181">
        <v>1</v>
      </c>
      <c r="H6" s="181" t="s">
        <v>9</v>
      </c>
      <c r="I6" s="269" t="s">
        <v>10</v>
      </c>
      <c r="J6" s="270"/>
      <c r="K6" s="270"/>
      <c r="L6" s="270"/>
      <c r="M6" s="271"/>
    </row>
    <row r="7" spans="1:47" ht="81" customHeight="1" x14ac:dyDescent="0.25">
      <c r="A7" s="184"/>
      <c r="B7" s="184"/>
      <c r="C7" s="262"/>
      <c r="D7" s="263"/>
      <c r="E7" s="264"/>
      <c r="G7" s="181">
        <v>2</v>
      </c>
      <c r="H7" s="181" t="s">
        <v>11</v>
      </c>
      <c r="I7" s="272" t="s">
        <v>12</v>
      </c>
      <c r="J7" s="273"/>
      <c r="K7" s="273"/>
      <c r="L7" s="273"/>
      <c r="M7" s="274"/>
    </row>
    <row r="8" spans="1:47" ht="75.75" customHeight="1" x14ac:dyDescent="0.25">
      <c r="A8" s="184"/>
      <c r="B8" s="184"/>
      <c r="C8" s="265"/>
      <c r="D8" s="266"/>
      <c r="E8" s="267"/>
      <c r="G8" s="181">
        <v>3</v>
      </c>
      <c r="H8" s="181" t="s">
        <v>148</v>
      </c>
      <c r="I8" s="275" t="s">
        <v>149</v>
      </c>
      <c r="J8" s="276"/>
      <c r="K8" s="276"/>
      <c r="L8" s="276"/>
      <c r="M8" s="277"/>
    </row>
    <row r="9" spans="1:47" s="158" customFormat="1" ht="75.75" customHeight="1" x14ac:dyDescent="0.25">
      <c r="A9" s="156"/>
      <c r="B9" s="156"/>
      <c r="C9" s="157"/>
      <c r="D9" s="157"/>
      <c r="E9" s="157"/>
      <c r="G9" s="181">
        <v>4</v>
      </c>
      <c r="H9" s="181" t="s">
        <v>156</v>
      </c>
      <c r="I9" s="275" t="s">
        <v>168</v>
      </c>
      <c r="J9" s="276"/>
      <c r="K9" s="276"/>
      <c r="L9" s="276"/>
      <c r="M9" s="277"/>
      <c r="X9" s="159"/>
      <c r="Y9" s="159"/>
      <c r="Z9" s="159"/>
      <c r="AA9" s="160"/>
      <c r="AC9" s="161"/>
      <c r="AD9" s="161"/>
      <c r="AE9" s="161"/>
      <c r="AR9" s="161"/>
      <c r="AS9" s="161"/>
      <c r="AT9" s="161"/>
      <c r="AU9" s="160"/>
    </row>
    <row r="10" spans="1:47" ht="15.75" thickBot="1" x14ac:dyDescent="0.3"/>
    <row r="11" spans="1:47" ht="22.5" customHeight="1" thickBot="1" x14ac:dyDescent="0.3">
      <c r="A11" s="252" t="s">
        <v>13</v>
      </c>
      <c r="B11" s="253"/>
      <c r="C11" s="252" t="s">
        <v>14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53"/>
      <c r="S11" s="219" t="s">
        <v>15</v>
      </c>
      <c r="T11" s="220"/>
      <c r="U11" s="220"/>
      <c r="V11" s="220"/>
      <c r="W11" s="221"/>
      <c r="X11" s="215" t="s">
        <v>16</v>
      </c>
      <c r="Y11" s="216"/>
      <c r="Z11" s="216"/>
      <c r="AA11" s="216"/>
      <c r="AB11" s="217"/>
      <c r="AC11" s="231" t="s">
        <v>16</v>
      </c>
      <c r="AD11" s="232"/>
      <c r="AE11" s="232"/>
      <c r="AF11" s="232"/>
      <c r="AG11" s="233"/>
      <c r="AH11" s="228" t="s">
        <v>16</v>
      </c>
      <c r="AI11" s="229"/>
      <c r="AJ11" s="229"/>
      <c r="AK11" s="229"/>
      <c r="AL11" s="230"/>
      <c r="AM11" s="225" t="s">
        <v>16</v>
      </c>
      <c r="AN11" s="226"/>
      <c r="AO11" s="226"/>
      <c r="AP11" s="226"/>
      <c r="AQ11" s="227"/>
      <c r="AR11" s="212" t="s">
        <v>17</v>
      </c>
      <c r="AS11" s="213"/>
      <c r="AT11" s="213"/>
      <c r="AU11" s="214"/>
    </row>
    <row r="12" spans="1:47" ht="14.45" customHeight="1" x14ac:dyDescent="0.25">
      <c r="A12" s="210"/>
      <c r="B12" s="200"/>
      <c r="C12" s="210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200"/>
      <c r="S12" s="222"/>
      <c r="T12" s="223"/>
      <c r="U12" s="223"/>
      <c r="V12" s="223"/>
      <c r="W12" s="224"/>
      <c r="X12" s="188" t="s">
        <v>18</v>
      </c>
      <c r="Y12" s="189"/>
      <c r="Z12" s="189"/>
      <c r="AA12" s="189"/>
      <c r="AB12" s="190"/>
      <c r="AC12" s="194" t="s">
        <v>19</v>
      </c>
      <c r="AD12" s="195"/>
      <c r="AE12" s="195"/>
      <c r="AF12" s="195"/>
      <c r="AG12" s="196"/>
      <c r="AH12" s="234" t="s">
        <v>20</v>
      </c>
      <c r="AI12" s="235"/>
      <c r="AJ12" s="235"/>
      <c r="AK12" s="235"/>
      <c r="AL12" s="236"/>
      <c r="AM12" s="240" t="s">
        <v>21</v>
      </c>
      <c r="AN12" s="241"/>
      <c r="AO12" s="241"/>
      <c r="AP12" s="241"/>
      <c r="AQ12" s="242"/>
      <c r="AR12" s="246" t="s">
        <v>22</v>
      </c>
      <c r="AS12" s="247"/>
      <c r="AT12" s="247"/>
      <c r="AU12" s="248"/>
    </row>
    <row r="13" spans="1:47" ht="14.45" customHeight="1" x14ac:dyDescent="0.25">
      <c r="A13" s="206" t="s">
        <v>23</v>
      </c>
      <c r="B13" s="208" t="s">
        <v>24</v>
      </c>
      <c r="C13" s="210" t="s">
        <v>25</v>
      </c>
      <c r="D13" s="184" t="s">
        <v>26</v>
      </c>
      <c r="E13" s="184" t="s">
        <v>27</v>
      </c>
      <c r="F13" s="184" t="s">
        <v>28</v>
      </c>
      <c r="G13" s="184" t="s">
        <v>29</v>
      </c>
      <c r="H13" s="184" t="s">
        <v>30</v>
      </c>
      <c r="I13" s="184" t="s">
        <v>31</v>
      </c>
      <c r="J13" s="184"/>
      <c r="K13" s="184" t="s">
        <v>32</v>
      </c>
      <c r="L13" s="184" t="s">
        <v>33</v>
      </c>
      <c r="M13" s="184" t="s">
        <v>34</v>
      </c>
      <c r="N13" s="184" t="s">
        <v>35</v>
      </c>
      <c r="O13" s="184" t="s">
        <v>36</v>
      </c>
      <c r="P13" s="184" t="s">
        <v>37</v>
      </c>
      <c r="Q13" s="184" t="s">
        <v>38</v>
      </c>
      <c r="R13" s="200" t="s">
        <v>39</v>
      </c>
      <c r="S13" s="202" t="s">
        <v>40</v>
      </c>
      <c r="T13" s="204" t="s">
        <v>41</v>
      </c>
      <c r="U13" s="204" t="s">
        <v>42</v>
      </c>
      <c r="V13" s="204" t="s">
        <v>43</v>
      </c>
      <c r="W13" s="186" t="s">
        <v>44</v>
      </c>
      <c r="X13" s="191"/>
      <c r="Y13" s="192"/>
      <c r="Z13" s="192"/>
      <c r="AA13" s="192"/>
      <c r="AB13" s="193"/>
      <c r="AC13" s="197"/>
      <c r="AD13" s="198"/>
      <c r="AE13" s="198"/>
      <c r="AF13" s="198"/>
      <c r="AG13" s="199"/>
      <c r="AH13" s="237"/>
      <c r="AI13" s="238"/>
      <c r="AJ13" s="238"/>
      <c r="AK13" s="238"/>
      <c r="AL13" s="239"/>
      <c r="AM13" s="243"/>
      <c r="AN13" s="244"/>
      <c r="AO13" s="244"/>
      <c r="AP13" s="244"/>
      <c r="AQ13" s="245"/>
      <c r="AR13" s="249"/>
      <c r="AS13" s="250"/>
      <c r="AT13" s="250"/>
      <c r="AU13" s="251"/>
    </row>
    <row r="14" spans="1:47" ht="75" customHeight="1" thickBot="1" x14ac:dyDescent="0.3">
      <c r="A14" s="207"/>
      <c r="B14" s="209"/>
      <c r="C14" s="211"/>
      <c r="D14" s="185"/>
      <c r="E14" s="185"/>
      <c r="F14" s="185"/>
      <c r="G14" s="185"/>
      <c r="H14" s="185"/>
      <c r="I14" s="183" t="s">
        <v>45</v>
      </c>
      <c r="J14" s="183" t="s">
        <v>46</v>
      </c>
      <c r="K14" s="185"/>
      <c r="L14" s="185"/>
      <c r="M14" s="185"/>
      <c r="N14" s="185"/>
      <c r="O14" s="185"/>
      <c r="P14" s="185"/>
      <c r="Q14" s="185"/>
      <c r="R14" s="201"/>
      <c r="S14" s="203"/>
      <c r="T14" s="205"/>
      <c r="U14" s="205"/>
      <c r="V14" s="205"/>
      <c r="W14" s="187"/>
      <c r="X14" s="70" t="s">
        <v>47</v>
      </c>
      <c r="Y14" s="71" t="s">
        <v>48</v>
      </c>
      <c r="Z14" s="71" t="s">
        <v>49</v>
      </c>
      <c r="AA14" s="71" t="s">
        <v>50</v>
      </c>
      <c r="AB14" s="72" t="s">
        <v>51</v>
      </c>
      <c r="AC14" s="75" t="s">
        <v>47</v>
      </c>
      <c r="AD14" s="76" t="s">
        <v>48</v>
      </c>
      <c r="AE14" s="154" t="s">
        <v>49</v>
      </c>
      <c r="AF14" s="76" t="s">
        <v>50</v>
      </c>
      <c r="AG14" s="77" t="s">
        <v>51</v>
      </c>
      <c r="AH14" s="78" t="s">
        <v>47</v>
      </c>
      <c r="AI14" s="79" t="s">
        <v>48</v>
      </c>
      <c r="AJ14" s="79" t="s">
        <v>49</v>
      </c>
      <c r="AK14" s="79" t="s">
        <v>50</v>
      </c>
      <c r="AL14" s="80" t="s">
        <v>51</v>
      </c>
      <c r="AM14" s="81" t="s">
        <v>47</v>
      </c>
      <c r="AN14" s="82" t="s">
        <v>48</v>
      </c>
      <c r="AO14" s="82" t="s">
        <v>49</v>
      </c>
      <c r="AP14" s="82" t="s">
        <v>50</v>
      </c>
      <c r="AQ14" s="83" t="s">
        <v>51</v>
      </c>
      <c r="AR14" s="84" t="s">
        <v>47</v>
      </c>
      <c r="AS14" s="85" t="s">
        <v>52</v>
      </c>
      <c r="AT14" s="85" t="s">
        <v>53</v>
      </c>
      <c r="AU14" s="86" t="s">
        <v>54</v>
      </c>
    </row>
    <row r="15" spans="1:47" s="91" customFormat="1" ht="150" x14ac:dyDescent="0.25">
      <c r="A15" s="10">
        <v>7</v>
      </c>
      <c r="B15" s="11" t="s">
        <v>55</v>
      </c>
      <c r="C15" s="12">
        <v>193</v>
      </c>
      <c r="D15" s="13">
        <v>1</v>
      </c>
      <c r="E15" s="14" t="s">
        <v>56</v>
      </c>
      <c r="F15" s="15">
        <f>+(1/5)*80%</f>
        <v>0.16000000000000003</v>
      </c>
      <c r="G15" s="14" t="s">
        <v>57</v>
      </c>
      <c r="H15" s="14" t="s">
        <v>58</v>
      </c>
      <c r="I15" s="14" t="s">
        <v>59</v>
      </c>
      <c r="J15" s="14" t="s">
        <v>60</v>
      </c>
      <c r="K15" s="16">
        <v>1</v>
      </c>
      <c r="L15" s="14" t="s">
        <v>61</v>
      </c>
      <c r="M15" s="14" t="s">
        <v>62</v>
      </c>
      <c r="N15" s="16">
        <v>0.5</v>
      </c>
      <c r="O15" s="16">
        <v>0.35</v>
      </c>
      <c r="P15" s="16">
        <v>0.15</v>
      </c>
      <c r="Q15" s="13" t="s">
        <v>64</v>
      </c>
      <c r="R15" s="17">
        <v>1</v>
      </c>
      <c r="S15" s="10" t="s">
        <v>65</v>
      </c>
      <c r="T15" s="14" t="s">
        <v>66</v>
      </c>
      <c r="U15" s="14" t="s">
        <v>67</v>
      </c>
      <c r="V15" s="14" t="s">
        <v>68</v>
      </c>
      <c r="W15" s="11" t="s">
        <v>69</v>
      </c>
      <c r="X15" s="135">
        <f>N15</f>
        <v>0.5</v>
      </c>
      <c r="Y15" s="278">
        <v>0.7</v>
      </c>
      <c r="Z15" s="278">
        <v>1</v>
      </c>
      <c r="AA15" s="279" t="s">
        <v>70</v>
      </c>
      <c r="AB15" s="280" t="s">
        <v>71</v>
      </c>
      <c r="AC15" s="164">
        <f>O15</f>
        <v>0.35</v>
      </c>
      <c r="AD15" s="119">
        <v>0.35</v>
      </c>
      <c r="AE15" s="119">
        <f>IF(AD15/AC15&gt;100%,100%,AD15/AC15)</f>
        <v>1</v>
      </c>
      <c r="AF15" s="88" t="s">
        <v>150</v>
      </c>
      <c r="AG15" s="89" t="s">
        <v>151</v>
      </c>
      <c r="AH15" s="90">
        <f>P15</f>
        <v>0.15</v>
      </c>
      <c r="AI15" s="87"/>
      <c r="AJ15" s="155">
        <f>IF(AI15/AH15&gt;100%,100%,AI15/AH15)</f>
        <v>0</v>
      </c>
      <c r="AK15" s="88"/>
      <c r="AL15" s="89"/>
      <c r="AM15" s="90" t="str">
        <f>Q15</f>
        <v>No  programada</v>
      </c>
      <c r="AN15" s="87"/>
      <c r="AO15" s="155" t="e">
        <f>IF(AN15/AM15&gt;100%,100%,AN15/AM15)</f>
        <v>#VALUE!</v>
      </c>
      <c r="AP15" s="88"/>
      <c r="AQ15" s="89"/>
      <c r="AR15" s="108">
        <f>R15</f>
        <v>1</v>
      </c>
      <c r="AS15" s="169">
        <v>0.80830000000000002</v>
      </c>
      <c r="AT15" s="170">
        <f>IF(AS15/AR15&gt;100%,100%,AS15/AR15)</f>
        <v>0.80830000000000002</v>
      </c>
      <c r="AU15" s="127" t="s">
        <v>157</v>
      </c>
    </row>
    <row r="16" spans="1:47" s="91" customFormat="1" ht="186.75" customHeight="1" x14ac:dyDescent="0.25">
      <c r="A16" s="18">
        <v>7</v>
      </c>
      <c r="B16" s="19" t="s">
        <v>55</v>
      </c>
      <c r="C16" s="20">
        <v>320</v>
      </c>
      <c r="D16" s="21">
        <v>2</v>
      </c>
      <c r="E16" s="182" t="s">
        <v>72</v>
      </c>
      <c r="F16" s="22">
        <f t="shared" ref="F16:F19" si="0">+(1/5)*80%</f>
        <v>0.16000000000000003</v>
      </c>
      <c r="G16" s="182" t="s">
        <v>57</v>
      </c>
      <c r="H16" s="182" t="s">
        <v>73</v>
      </c>
      <c r="I16" s="182" t="s">
        <v>74</v>
      </c>
      <c r="J16" s="14" t="s">
        <v>75</v>
      </c>
      <c r="K16" s="16">
        <v>1</v>
      </c>
      <c r="L16" s="182" t="s">
        <v>61</v>
      </c>
      <c r="M16" s="182" t="s">
        <v>62</v>
      </c>
      <c r="N16" s="16">
        <v>0.5</v>
      </c>
      <c r="O16" s="16">
        <v>0.05</v>
      </c>
      <c r="P16" s="153">
        <v>0.25</v>
      </c>
      <c r="Q16" s="153">
        <v>0.2</v>
      </c>
      <c r="R16" s="17">
        <v>1</v>
      </c>
      <c r="S16" s="18" t="s">
        <v>65</v>
      </c>
      <c r="T16" s="182" t="s">
        <v>66</v>
      </c>
      <c r="U16" s="182" t="s">
        <v>67</v>
      </c>
      <c r="V16" s="182" t="s">
        <v>68</v>
      </c>
      <c r="W16" s="19" t="s">
        <v>76</v>
      </c>
      <c r="X16" s="135">
        <f>N16</f>
        <v>0.5</v>
      </c>
      <c r="Y16" s="281">
        <v>0.2</v>
      </c>
      <c r="Z16" s="281">
        <v>0.4</v>
      </c>
      <c r="AA16" s="279" t="s">
        <v>77</v>
      </c>
      <c r="AB16" s="282" t="s">
        <v>78</v>
      </c>
      <c r="AC16" s="165">
        <f t="shared" ref="AC16:AC23" si="1">O16</f>
        <v>0.05</v>
      </c>
      <c r="AD16" s="171">
        <v>6.8699999999999997E-2</v>
      </c>
      <c r="AE16" s="155">
        <f t="shared" ref="AE16:AE23" si="2">IF(AD16/AC16&gt;100%,100%,AD16/AC16)</f>
        <v>1</v>
      </c>
      <c r="AF16" s="182" t="s">
        <v>153</v>
      </c>
      <c r="AG16" s="19" t="s">
        <v>152</v>
      </c>
      <c r="AH16" s="20">
        <f t="shared" ref="AH16:AH23" si="3">P16</f>
        <v>0.25</v>
      </c>
      <c r="AI16" s="24"/>
      <c r="AJ16" s="155">
        <f t="shared" ref="AJ16:AJ19" si="4">IF(AI16/AH16&gt;100%,100%,AI16/AH16)</f>
        <v>0</v>
      </c>
      <c r="AK16" s="182"/>
      <c r="AL16" s="19"/>
      <c r="AM16" s="20">
        <f t="shared" ref="AM16:AM23" si="5">Q16</f>
        <v>0.2</v>
      </c>
      <c r="AN16" s="24"/>
      <c r="AO16" s="155">
        <f t="shared" ref="AO16:AO19" si="6">IF(AN16/AM16&gt;100%,100%,AN16/AM16)</f>
        <v>0</v>
      </c>
      <c r="AP16" s="182"/>
      <c r="AQ16" s="19"/>
      <c r="AR16" s="144">
        <f>R16</f>
        <v>1</v>
      </c>
      <c r="AS16" s="155">
        <f>SUM(Y16,AD16,AI16,AN16)</f>
        <v>0.26869999999999999</v>
      </c>
      <c r="AT16" s="155">
        <f>IF(AS16/AR16&gt;100%,100%,AS16/AR16)</f>
        <v>0.26869999999999999</v>
      </c>
      <c r="AU16" s="128" t="s">
        <v>158</v>
      </c>
    </row>
    <row r="17" spans="1:47" s="91" customFormat="1" ht="149.25" customHeight="1" x14ac:dyDescent="0.25">
      <c r="A17" s="18">
        <v>7</v>
      </c>
      <c r="B17" s="19" t="s">
        <v>55</v>
      </c>
      <c r="C17" s="20">
        <v>1</v>
      </c>
      <c r="D17" s="21">
        <v>3</v>
      </c>
      <c r="E17" s="182" t="s">
        <v>79</v>
      </c>
      <c r="F17" s="22">
        <f t="shared" si="0"/>
        <v>0.16000000000000003</v>
      </c>
      <c r="G17" s="182" t="s">
        <v>80</v>
      </c>
      <c r="H17" s="182" t="s">
        <v>81</v>
      </c>
      <c r="I17" s="182" t="s">
        <v>82</v>
      </c>
      <c r="J17" s="182" t="s">
        <v>83</v>
      </c>
      <c r="K17" s="24">
        <v>1</v>
      </c>
      <c r="L17" s="182" t="s">
        <v>61</v>
      </c>
      <c r="M17" s="182" t="s">
        <v>84</v>
      </c>
      <c r="N17" s="23" t="s">
        <v>63</v>
      </c>
      <c r="O17" s="25">
        <v>0.33</v>
      </c>
      <c r="P17" s="25">
        <v>0.33</v>
      </c>
      <c r="Q17" s="25">
        <v>0.33</v>
      </c>
      <c r="R17" s="26">
        <v>1</v>
      </c>
      <c r="S17" s="18" t="s">
        <v>65</v>
      </c>
      <c r="T17" s="182" t="s">
        <v>85</v>
      </c>
      <c r="U17" s="182" t="s">
        <v>86</v>
      </c>
      <c r="V17" s="182" t="s">
        <v>68</v>
      </c>
      <c r="W17" s="19" t="s">
        <v>87</v>
      </c>
      <c r="X17" s="110" t="str">
        <f t="shared" ref="X17:X19" si="7">N17</f>
        <v>No programada</v>
      </c>
      <c r="Y17" s="283" t="s">
        <v>88</v>
      </c>
      <c r="Z17" s="283" t="s">
        <v>63</v>
      </c>
      <c r="AA17" s="279" t="s">
        <v>89</v>
      </c>
      <c r="AB17" s="284" t="s">
        <v>63</v>
      </c>
      <c r="AC17" s="166">
        <v>0.33</v>
      </c>
      <c r="AD17" s="109">
        <v>0.33</v>
      </c>
      <c r="AE17" s="155">
        <f t="shared" si="2"/>
        <v>1</v>
      </c>
      <c r="AF17" s="182" t="s">
        <v>154</v>
      </c>
      <c r="AG17" s="19" t="s">
        <v>155</v>
      </c>
      <c r="AH17" s="92">
        <f t="shared" si="3"/>
        <v>0.33</v>
      </c>
      <c r="AI17" s="24"/>
      <c r="AJ17" s="155">
        <f t="shared" si="4"/>
        <v>0</v>
      </c>
      <c r="AK17" s="182"/>
      <c r="AL17" s="19"/>
      <c r="AM17" s="92">
        <f t="shared" si="5"/>
        <v>0.33</v>
      </c>
      <c r="AN17" s="24"/>
      <c r="AO17" s="155">
        <f t="shared" si="6"/>
        <v>0</v>
      </c>
      <c r="AP17" s="182"/>
      <c r="AQ17" s="19"/>
      <c r="AR17" s="146">
        <f t="shared" ref="AR17:AR23" si="8">R17</f>
        <v>1</v>
      </c>
      <c r="AS17" s="109">
        <f t="shared" ref="AS17:AS18" si="9">SUM(Y17,AD17,AI17,AN17)</f>
        <v>0.33</v>
      </c>
      <c r="AT17" s="155">
        <f t="shared" ref="AT17:AT19" si="10">IF(AS17/AR17&gt;100%,100%,AS17/AR17)</f>
        <v>0.33</v>
      </c>
      <c r="AU17" s="172" t="s">
        <v>154</v>
      </c>
    </row>
    <row r="18" spans="1:47" s="91" customFormat="1" ht="78" customHeight="1" x14ac:dyDescent="0.25">
      <c r="A18" s="18">
        <v>7</v>
      </c>
      <c r="B18" s="19" t="s">
        <v>55</v>
      </c>
      <c r="C18" s="20">
        <v>1</v>
      </c>
      <c r="D18" s="21">
        <v>4</v>
      </c>
      <c r="E18" s="182" t="s">
        <v>90</v>
      </c>
      <c r="F18" s="22">
        <f t="shared" si="0"/>
        <v>0.16000000000000003</v>
      </c>
      <c r="G18" s="182" t="s">
        <v>80</v>
      </c>
      <c r="H18" s="182" t="s">
        <v>91</v>
      </c>
      <c r="I18" s="182" t="s">
        <v>92</v>
      </c>
      <c r="J18" s="182" t="s">
        <v>83</v>
      </c>
      <c r="K18" s="21">
        <v>1</v>
      </c>
      <c r="L18" s="182" t="s">
        <v>61</v>
      </c>
      <c r="M18" s="182" t="s">
        <v>93</v>
      </c>
      <c r="N18" s="23" t="s">
        <v>63</v>
      </c>
      <c r="O18" s="23" t="s">
        <v>63</v>
      </c>
      <c r="P18" s="23" t="s">
        <v>63</v>
      </c>
      <c r="Q18" s="23">
        <v>1</v>
      </c>
      <c r="R18" s="26">
        <v>1</v>
      </c>
      <c r="S18" s="18" t="s">
        <v>65</v>
      </c>
      <c r="T18" s="182" t="s">
        <v>94</v>
      </c>
      <c r="U18" s="182" t="s">
        <v>94</v>
      </c>
      <c r="V18" s="182" t="s">
        <v>68</v>
      </c>
      <c r="W18" s="19" t="s">
        <v>95</v>
      </c>
      <c r="X18" s="110" t="str">
        <f t="shared" si="7"/>
        <v>No programada</v>
      </c>
      <c r="Y18" s="283" t="s">
        <v>88</v>
      </c>
      <c r="Z18" s="283" t="s">
        <v>63</v>
      </c>
      <c r="AA18" s="279" t="s">
        <v>89</v>
      </c>
      <c r="AB18" s="284" t="s">
        <v>63</v>
      </c>
      <c r="AC18" s="110" t="str">
        <f t="shared" si="1"/>
        <v>No programada</v>
      </c>
      <c r="AD18" s="283" t="s">
        <v>88</v>
      </c>
      <c r="AE18" s="283" t="s">
        <v>63</v>
      </c>
      <c r="AF18" s="279" t="s">
        <v>159</v>
      </c>
      <c r="AG18" s="284" t="s">
        <v>63</v>
      </c>
      <c r="AH18" s="20" t="str">
        <f t="shared" si="3"/>
        <v>No programada</v>
      </c>
      <c r="AI18" s="24"/>
      <c r="AJ18" s="155" t="e">
        <f t="shared" si="4"/>
        <v>#VALUE!</v>
      </c>
      <c r="AK18" s="182"/>
      <c r="AL18" s="19"/>
      <c r="AM18" s="20">
        <f t="shared" si="5"/>
        <v>1</v>
      </c>
      <c r="AN18" s="24"/>
      <c r="AO18" s="155">
        <f t="shared" si="6"/>
        <v>0</v>
      </c>
      <c r="AP18" s="182"/>
      <c r="AQ18" s="19"/>
      <c r="AR18" s="146">
        <f t="shared" si="8"/>
        <v>1</v>
      </c>
      <c r="AS18" s="109">
        <f t="shared" si="9"/>
        <v>0</v>
      </c>
      <c r="AT18" s="155">
        <f t="shared" si="10"/>
        <v>0</v>
      </c>
      <c r="AU18" s="128" t="s">
        <v>160</v>
      </c>
    </row>
    <row r="19" spans="1:47" s="91" customFormat="1" ht="192.75" customHeight="1" x14ac:dyDescent="0.25">
      <c r="A19" s="18">
        <v>7</v>
      </c>
      <c r="B19" s="19" t="s">
        <v>55</v>
      </c>
      <c r="C19" s="27">
        <v>1</v>
      </c>
      <c r="D19" s="21">
        <v>5</v>
      </c>
      <c r="E19" s="182" t="s">
        <v>96</v>
      </c>
      <c r="F19" s="22">
        <f t="shared" si="0"/>
        <v>0.16000000000000003</v>
      </c>
      <c r="G19" s="182" t="s">
        <v>57</v>
      </c>
      <c r="H19" s="182" t="s">
        <v>97</v>
      </c>
      <c r="I19" s="182" t="s">
        <v>98</v>
      </c>
      <c r="J19" s="182" t="s">
        <v>83</v>
      </c>
      <c r="K19" s="28">
        <v>1</v>
      </c>
      <c r="L19" s="182" t="s">
        <v>99</v>
      </c>
      <c r="M19" s="182" t="s">
        <v>100</v>
      </c>
      <c r="N19" s="23" t="s">
        <v>63</v>
      </c>
      <c r="O19" s="23" t="s">
        <v>63</v>
      </c>
      <c r="P19" s="29">
        <v>1</v>
      </c>
      <c r="Q19" s="29">
        <v>1</v>
      </c>
      <c r="R19" s="30">
        <v>1</v>
      </c>
      <c r="S19" s="18" t="s">
        <v>65</v>
      </c>
      <c r="T19" s="182" t="s">
        <v>101</v>
      </c>
      <c r="U19" s="182" t="s">
        <v>101</v>
      </c>
      <c r="V19" s="182" t="s">
        <v>68</v>
      </c>
      <c r="W19" s="19" t="s">
        <v>102</v>
      </c>
      <c r="X19" s="110" t="str">
        <f t="shared" si="7"/>
        <v>No programada</v>
      </c>
      <c r="Y19" s="283" t="s">
        <v>88</v>
      </c>
      <c r="Z19" s="283" t="s">
        <v>63</v>
      </c>
      <c r="AA19" s="279" t="s">
        <v>89</v>
      </c>
      <c r="AB19" s="284" t="s">
        <v>63</v>
      </c>
      <c r="AC19" s="144" t="str">
        <f t="shared" si="1"/>
        <v>No programada</v>
      </c>
      <c r="AD19" s="283" t="s">
        <v>88</v>
      </c>
      <c r="AE19" s="283" t="s">
        <v>63</v>
      </c>
      <c r="AF19" s="279" t="s">
        <v>159</v>
      </c>
      <c r="AG19" s="284" t="s">
        <v>63</v>
      </c>
      <c r="AH19" s="93">
        <f t="shared" si="3"/>
        <v>1</v>
      </c>
      <c r="AI19" s="24"/>
      <c r="AJ19" s="155">
        <f t="shared" si="4"/>
        <v>0</v>
      </c>
      <c r="AK19" s="182"/>
      <c r="AL19" s="19"/>
      <c r="AM19" s="93">
        <f t="shared" si="5"/>
        <v>1</v>
      </c>
      <c r="AN19" s="24"/>
      <c r="AO19" s="155">
        <f t="shared" si="6"/>
        <v>0</v>
      </c>
      <c r="AP19" s="182"/>
      <c r="AQ19" s="19"/>
      <c r="AR19" s="144">
        <f t="shared" si="8"/>
        <v>1</v>
      </c>
      <c r="AS19" s="145">
        <v>0</v>
      </c>
      <c r="AT19" s="155">
        <f t="shared" si="10"/>
        <v>0</v>
      </c>
      <c r="AU19" s="128" t="s">
        <v>160</v>
      </c>
    </row>
    <row r="20" spans="1:47" s="94" customFormat="1" ht="16.5" thickBot="1" x14ac:dyDescent="0.3">
      <c r="A20" s="31"/>
      <c r="B20" s="32"/>
      <c r="C20" s="31"/>
      <c r="D20" s="33"/>
      <c r="E20" s="34" t="s">
        <v>103</v>
      </c>
      <c r="F20" s="35">
        <f>SUM(F15:F19)</f>
        <v>0.80000000000000016</v>
      </c>
      <c r="G20" s="33"/>
      <c r="H20" s="33"/>
      <c r="I20" s="33"/>
      <c r="J20" s="33"/>
      <c r="K20" s="33"/>
      <c r="L20" s="33"/>
      <c r="M20" s="33"/>
      <c r="N20" s="36"/>
      <c r="O20" s="36"/>
      <c r="P20" s="36"/>
      <c r="Q20" s="36"/>
      <c r="R20" s="37"/>
      <c r="S20" s="31"/>
      <c r="T20" s="33"/>
      <c r="U20" s="33"/>
      <c r="V20" s="33"/>
      <c r="W20" s="32"/>
      <c r="X20" s="136"/>
      <c r="Y20" s="137"/>
      <c r="Z20" s="147">
        <f>AVERAGE(Z15:Z19)*80%</f>
        <v>0.55999999999999994</v>
      </c>
      <c r="AA20" s="122"/>
      <c r="AB20" s="106"/>
      <c r="AC20" s="162"/>
      <c r="AD20" s="163"/>
      <c r="AE20" s="180">
        <f>AVERAGE(AE15:AE19)*80%</f>
        <v>0.8</v>
      </c>
      <c r="AF20" s="122"/>
      <c r="AG20" s="106"/>
      <c r="AH20" s="136"/>
      <c r="AI20" s="137"/>
      <c r="AJ20" s="147" t="e">
        <f>AVERAGE(AJ15:AJ19)*80%</f>
        <v>#VALUE!</v>
      </c>
      <c r="AK20" s="122"/>
      <c r="AL20" s="106"/>
      <c r="AM20" s="136"/>
      <c r="AN20" s="137"/>
      <c r="AO20" s="147" t="e">
        <f>AVERAGE(AO15:AO19)*80%</f>
        <v>#VALUE!</v>
      </c>
      <c r="AP20" s="122"/>
      <c r="AQ20" s="106"/>
      <c r="AR20" s="162"/>
      <c r="AS20" s="163"/>
      <c r="AT20" s="180">
        <f>AVERAGE(AT15:AT19)*80%</f>
        <v>0.22511999999999999</v>
      </c>
      <c r="AU20" s="174"/>
    </row>
    <row r="21" spans="1:47" s="97" customFormat="1" ht="174.75" customHeight="1" x14ac:dyDescent="0.25">
      <c r="A21" s="38">
        <v>7</v>
      </c>
      <c r="B21" s="39" t="s">
        <v>55</v>
      </c>
      <c r="C21" s="40">
        <v>0.8</v>
      </c>
      <c r="D21" s="41" t="s">
        <v>104</v>
      </c>
      <c r="E21" s="41" t="s">
        <v>105</v>
      </c>
      <c r="F21" s="42">
        <f>+(0.333333333333333)*20%</f>
        <v>6.6666666666666596E-2</v>
      </c>
      <c r="G21" s="41" t="s">
        <v>106</v>
      </c>
      <c r="H21" s="41" t="s">
        <v>107</v>
      </c>
      <c r="I21" s="41" t="s">
        <v>108</v>
      </c>
      <c r="J21" s="41" t="s">
        <v>109</v>
      </c>
      <c r="K21" s="41"/>
      <c r="L21" s="41" t="s">
        <v>99</v>
      </c>
      <c r="M21" s="43" t="s">
        <v>110</v>
      </c>
      <c r="N21" s="44" t="s">
        <v>63</v>
      </c>
      <c r="O21" s="44">
        <v>0.8</v>
      </c>
      <c r="P21" s="44" t="s">
        <v>63</v>
      </c>
      <c r="Q21" s="44">
        <v>0.8</v>
      </c>
      <c r="R21" s="45">
        <v>0.8</v>
      </c>
      <c r="S21" s="38" t="s">
        <v>111</v>
      </c>
      <c r="T21" s="41" t="s">
        <v>112</v>
      </c>
      <c r="U21" s="41" t="s">
        <v>112</v>
      </c>
      <c r="V21" s="41" t="s">
        <v>113</v>
      </c>
      <c r="W21" s="102" t="s">
        <v>114</v>
      </c>
      <c r="X21" s="138" t="str">
        <f>N21</f>
        <v>No programada</v>
      </c>
      <c r="Y21" s="112" t="s">
        <v>88</v>
      </c>
      <c r="Z21" s="112" t="s">
        <v>63</v>
      </c>
      <c r="AA21" s="123" t="s">
        <v>89</v>
      </c>
      <c r="AB21" s="74" t="s">
        <v>63</v>
      </c>
      <c r="AC21" s="167">
        <f t="shared" si="1"/>
        <v>0.8</v>
      </c>
      <c r="AD21" s="167">
        <v>0.44</v>
      </c>
      <c r="AE21" s="167">
        <f t="shared" si="2"/>
        <v>0.54999999999999993</v>
      </c>
      <c r="AF21" s="73" t="s">
        <v>161</v>
      </c>
      <c r="AG21" s="74" t="s">
        <v>162</v>
      </c>
      <c r="AH21" s="95" t="str">
        <f t="shared" si="3"/>
        <v>No programada</v>
      </c>
      <c r="AI21" s="73"/>
      <c r="AJ21" s="73"/>
      <c r="AK21" s="73"/>
      <c r="AL21" s="74"/>
      <c r="AM21" s="95">
        <f t="shared" si="5"/>
        <v>0.8</v>
      </c>
      <c r="AN21" s="96"/>
      <c r="AO21" s="73"/>
      <c r="AP21" s="73"/>
      <c r="AQ21" s="173"/>
      <c r="AR21" s="111">
        <f t="shared" si="8"/>
        <v>0.8</v>
      </c>
      <c r="AS21" s="148">
        <f>44%*50%</f>
        <v>0.22</v>
      </c>
      <c r="AT21" s="175">
        <f t="shared" ref="AT21:AT23" si="11">IF(AS21/AR21&gt;100%,100%,AS21/AR21)</f>
        <v>0.27499999999999997</v>
      </c>
      <c r="AU21" s="129" t="s">
        <v>161</v>
      </c>
    </row>
    <row r="22" spans="1:47" s="97" customFormat="1" ht="120" x14ac:dyDescent="0.25">
      <c r="A22" s="46">
        <v>7</v>
      </c>
      <c r="B22" s="47" t="s">
        <v>55</v>
      </c>
      <c r="C22" s="48">
        <v>1</v>
      </c>
      <c r="D22" s="49" t="s">
        <v>115</v>
      </c>
      <c r="E22" s="49" t="s">
        <v>167</v>
      </c>
      <c r="F22" s="50">
        <f t="shared" ref="F22:F23" si="12">+(0.333333333333333)*20%</f>
        <v>6.6666666666666596E-2</v>
      </c>
      <c r="G22" s="49" t="s">
        <v>106</v>
      </c>
      <c r="H22" s="49" t="s">
        <v>116</v>
      </c>
      <c r="I22" s="49" t="s">
        <v>117</v>
      </c>
      <c r="J22" s="49" t="s">
        <v>118</v>
      </c>
      <c r="K22" s="49"/>
      <c r="L22" s="49" t="s">
        <v>119</v>
      </c>
      <c r="M22" s="51" t="s">
        <v>120</v>
      </c>
      <c r="N22" s="52">
        <v>0.3</v>
      </c>
      <c r="O22" s="53">
        <v>0.06</v>
      </c>
      <c r="P22" s="53">
        <v>0.42</v>
      </c>
      <c r="Q22" s="53">
        <v>0.22</v>
      </c>
      <c r="R22" s="54">
        <v>1</v>
      </c>
      <c r="S22" s="46" t="s">
        <v>111</v>
      </c>
      <c r="T22" s="49" t="s">
        <v>121</v>
      </c>
      <c r="U22" s="49" t="s">
        <v>121</v>
      </c>
      <c r="V22" s="41" t="s">
        <v>113</v>
      </c>
      <c r="W22" s="103" t="s">
        <v>122</v>
      </c>
      <c r="X22" s="139">
        <f>N22</f>
        <v>0.3</v>
      </c>
      <c r="Y22" s="149">
        <v>0.3</v>
      </c>
      <c r="Z22" s="149">
        <v>1</v>
      </c>
      <c r="AA22" s="124" t="s">
        <v>123</v>
      </c>
      <c r="AB22" s="47" t="s">
        <v>124</v>
      </c>
      <c r="AC22" s="168">
        <f t="shared" si="1"/>
        <v>0.06</v>
      </c>
      <c r="AD22" s="168">
        <v>0.2</v>
      </c>
      <c r="AE22" s="168">
        <f t="shared" si="2"/>
        <v>1</v>
      </c>
      <c r="AF22" s="49" t="s">
        <v>163</v>
      </c>
      <c r="AG22" s="47" t="s">
        <v>164</v>
      </c>
      <c r="AH22" s="98">
        <f t="shared" si="3"/>
        <v>0.42</v>
      </c>
      <c r="AI22" s="49"/>
      <c r="AJ22" s="49"/>
      <c r="AK22" s="49"/>
      <c r="AL22" s="47"/>
      <c r="AM22" s="98">
        <f t="shared" si="5"/>
        <v>0.22</v>
      </c>
      <c r="AN22" s="99"/>
      <c r="AO22" s="49"/>
      <c r="AP22" s="49"/>
      <c r="AQ22" s="103"/>
      <c r="AR22" s="113">
        <f t="shared" si="8"/>
        <v>1</v>
      </c>
      <c r="AS22" s="152">
        <f t="shared" ref="AS22" si="13">SUM(Y22,AD22,AI22,AN22)</f>
        <v>0.5</v>
      </c>
      <c r="AT22" s="152">
        <f t="shared" si="11"/>
        <v>0.5</v>
      </c>
      <c r="AU22" s="130" t="s">
        <v>123</v>
      </c>
    </row>
    <row r="23" spans="1:47" s="97" customFormat="1" ht="120" x14ac:dyDescent="0.25">
      <c r="A23" s="46">
        <v>7</v>
      </c>
      <c r="B23" s="47" t="s">
        <v>55</v>
      </c>
      <c r="C23" s="48">
        <v>1</v>
      </c>
      <c r="D23" s="49" t="s">
        <v>125</v>
      </c>
      <c r="E23" s="49" t="s">
        <v>126</v>
      </c>
      <c r="F23" s="50">
        <f t="shared" si="12"/>
        <v>6.6666666666666596E-2</v>
      </c>
      <c r="G23" s="49" t="s">
        <v>106</v>
      </c>
      <c r="H23" s="49" t="s">
        <v>127</v>
      </c>
      <c r="I23" s="49" t="s">
        <v>128</v>
      </c>
      <c r="J23" s="49" t="s">
        <v>129</v>
      </c>
      <c r="K23" s="49"/>
      <c r="L23" s="49" t="s">
        <v>119</v>
      </c>
      <c r="M23" s="51" t="s">
        <v>130</v>
      </c>
      <c r="N23" s="52" t="s">
        <v>63</v>
      </c>
      <c r="O23" s="52">
        <v>1</v>
      </c>
      <c r="P23" s="53">
        <v>1</v>
      </c>
      <c r="Q23" s="53" t="s">
        <v>64</v>
      </c>
      <c r="R23" s="54">
        <v>1</v>
      </c>
      <c r="S23" s="46" t="s">
        <v>111</v>
      </c>
      <c r="T23" s="49" t="s">
        <v>131</v>
      </c>
      <c r="U23" s="49" t="s">
        <v>132</v>
      </c>
      <c r="V23" s="41" t="s">
        <v>113</v>
      </c>
      <c r="W23" s="103" t="s">
        <v>133</v>
      </c>
      <c r="X23" s="139" t="str">
        <f>N23</f>
        <v>No programada</v>
      </c>
      <c r="Y23" s="114" t="s">
        <v>88</v>
      </c>
      <c r="Z23" s="114" t="s">
        <v>63</v>
      </c>
      <c r="AA23" s="124" t="s">
        <v>89</v>
      </c>
      <c r="AB23" s="47" t="s">
        <v>63</v>
      </c>
      <c r="AC23" s="168">
        <f t="shared" si="1"/>
        <v>1</v>
      </c>
      <c r="AD23" s="168">
        <v>1</v>
      </c>
      <c r="AE23" s="168">
        <f t="shared" si="2"/>
        <v>1</v>
      </c>
      <c r="AF23" s="49" t="s">
        <v>165</v>
      </c>
      <c r="AG23" s="47" t="s">
        <v>166</v>
      </c>
      <c r="AH23" s="98">
        <f t="shared" si="3"/>
        <v>1</v>
      </c>
      <c r="AI23" s="49"/>
      <c r="AJ23" s="49"/>
      <c r="AK23" s="49"/>
      <c r="AL23" s="47"/>
      <c r="AM23" s="98" t="str">
        <f t="shared" si="5"/>
        <v>No  programada</v>
      </c>
      <c r="AN23" s="99"/>
      <c r="AO23" s="49"/>
      <c r="AP23" s="49"/>
      <c r="AQ23" s="103"/>
      <c r="AR23" s="113">
        <f t="shared" si="8"/>
        <v>1</v>
      </c>
      <c r="AS23" s="149">
        <v>0.5</v>
      </c>
      <c r="AT23" s="152">
        <f t="shared" si="11"/>
        <v>0.5</v>
      </c>
      <c r="AU23" s="130" t="s">
        <v>165</v>
      </c>
    </row>
    <row r="24" spans="1:47" s="94" customFormat="1" ht="15.75" x14ac:dyDescent="0.25">
      <c r="A24" s="55"/>
      <c r="B24" s="56"/>
      <c r="C24" s="55"/>
      <c r="D24" s="57"/>
      <c r="E24" s="58" t="s">
        <v>134</v>
      </c>
      <c r="F24" s="59">
        <f>SUM(F21:F23)</f>
        <v>0.19999999999999979</v>
      </c>
      <c r="G24" s="58"/>
      <c r="H24" s="58"/>
      <c r="I24" s="58"/>
      <c r="J24" s="58"/>
      <c r="K24" s="58"/>
      <c r="L24" s="58"/>
      <c r="M24" s="58"/>
      <c r="N24" s="60"/>
      <c r="O24" s="60"/>
      <c r="P24" s="60"/>
      <c r="Q24" s="60"/>
      <c r="R24" s="61">
        <f>AVERAGE(R22:R23)</f>
        <v>1</v>
      </c>
      <c r="S24" s="62"/>
      <c r="T24" s="57"/>
      <c r="U24" s="57"/>
      <c r="V24" s="57"/>
      <c r="W24" s="104"/>
      <c r="X24" s="140"/>
      <c r="Y24" s="141"/>
      <c r="Z24" s="150">
        <f>AVERAGE(Z21:Z23)*20%</f>
        <v>0.2</v>
      </c>
      <c r="AA24" s="125"/>
      <c r="AB24" s="56"/>
      <c r="AC24" s="115"/>
      <c r="AD24" s="116"/>
      <c r="AE24" s="176">
        <f>AVERAGE(AE21:AE23)*20%</f>
        <v>0.17</v>
      </c>
      <c r="AF24" s="125"/>
      <c r="AG24" s="56"/>
      <c r="AH24" s="140"/>
      <c r="AI24" s="141"/>
      <c r="AJ24" s="150" t="e">
        <f>AVERAGE(AJ21:AJ23)*20%</f>
        <v>#DIV/0!</v>
      </c>
      <c r="AK24" s="125"/>
      <c r="AL24" s="56"/>
      <c r="AM24" s="140"/>
      <c r="AN24" s="141"/>
      <c r="AO24" s="150" t="e">
        <f>AVERAGE(AO21:AO23)*20%</f>
        <v>#DIV/0!</v>
      </c>
      <c r="AP24" s="125"/>
      <c r="AQ24" s="104"/>
      <c r="AR24" s="115"/>
      <c r="AS24" s="116"/>
      <c r="AT24" s="178">
        <f>AVERAGE(AT21:AT23)*20%</f>
        <v>8.5000000000000006E-2</v>
      </c>
      <c r="AU24" s="131"/>
    </row>
    <row r="25" spans="1:47" s="100" customFormat="1" ht="19.5" thickBot="1" x14ac:dyDescent="0.35">
      <c r="A25" s="63"/>
      <c r="B25" s="64"/>
      <c r="C25" s="63"/>
      <c r="D25" s="65"/>
      <c r="E25" s="66" t="s">
        <v>135</v>
      </c>
      <c r="F25" s="67">
        <f>F24+F20</f>
        <v>1</v>
      </c>
      <c r="G25" s="65"/>
      <c r="H25" s="65"/>
      <c r="I25" s="65"/>
      <c r="J25" s="65"/>
      <c r="K25" s="65"/>
      <c r="L25" s="65"/>
      <c r="M25" s="65"/>
      <c r="N25" s="68"/>
      <c r="O25" s="68"/>
      <c r="P25" s="68"/>
      <c r="Q25" s="68"/>
      <c r="R25" s="69">
        <f>R24*$F$24</f>
        <v>0.19999999999999979</v>
      </c>
      <c r="S25" s="63"/>
      <c r="T25" s="65"/>
      <c r="U25" s="65"/>
      <c r="V25" s="65"/>
      <c r="W25" s="105"/>
      <c r="X25" s="142"/>
      <c r="Y25" s="143"/>
      <c r="Z25" s="151">
        <f>Z20+Z24</f>
        <v>0.76</v>
      </c>
      <c r="AA25" s="126"/>
      <c r="AB25" s="64"/>
      <c r="AC25" s="117"/>
      <c r="AD25" s="118"/>
      <c r="AE25" s="177">
        <f>AE20+AE24</f>
        <v>0.97000000000000008</v>
      </c>
      <c r="AF25" s="126"/>
      <c r="AG25" s="64"/>
      <c r="AH25" s="142"/>
      <c r="AI25" s="143"/>
      <c r="AJ25" s="151" t="e">
        <f>AJ20+AJ24</f>
        <v>#VALUE!</v>
      </c>
      <c r="AK25" s="126"/>
      <c r="AL25" s="64"/>
      <c r="AM25" s="142"/>
      <c r="AN25" s="143"/>
      <c r="AO25" s="151" t="e">
        <f>AO20+AO24</f>
        <v>#VALUE!</v>
      </c>
      <c r="AP25" s="126"/>
      <c r="AQ25" s="105"/>
      <c r="AR25" s="117"/>
      <c r="AS25" s="118"/>
      <c r="AT25" s="179">
        <f>AT20+AT24</f>
        <v>0.31012000000000001</v>
      </c>
      <c r="AU25" s="132"/>
    </row>
    <row r="33" spans="16:16" x14ac:dyDescent="0.25"/>
    <row r="48" spans="16:16" hidden="1" x14ac:dyDescent="0.25">
      <c r="P48" s="101"/>
    </row>
  </sheetData>
  <sheetProtection algorithmName="SHA-512" hashValue="33t7Gf6EYcyE+hpWVuRbMmTm+ZBGo5OPUODG1OekF40SajkUsjBpgHxRqpn9LY7DSuFWyu6a1rqsAw5GFF6FmQ==" saltValue="1jRDqLeBU/zO26fa0GRXeg==" spinCount="100000" sheet="1" objects="1" scenarios="1" formatColumns="0" formatRows="0" selectLockedCells="1" selectUnlockedCells="1"/>
  <mergeCells count="46">
    <mergeCell ref="A11:B12"/>
    <mergeCell ref="A1:M1"/>
    <mergeCell ref="N1:R1"/>
    <mergeCell ref="A2:R2"/>
    <mergeCell ref="A4:B8"/>
    <mergeCell ref="C4:E8"/>
    <mergeCell ref="C11:R12"/>
    <mergeCell ref="I6:M6"/>
    <mergeCell ref="I7:M7"/>
    <mergeCell ref="I8:M8"/>
    <mergeCell ref="I9:M9"/>
    <mergeCell ref="AR11:AU11"/>
    <mergeCell ref="X11:AB11"/>
    <mergeCell ref="G4:M4"/>
    <mergeCell ref="J5:M5"/>
    <mergeCell ref="S11:W12"/>
    <mergeCell ref="AM11:AQ11"/>
    <mergeCell ref="AH11:AL11"/>
    <mergeCell ref="AC11:AG11"/>
    <mergeCell ref="AH12:AL13"/>
    <mergeCell ref="AM12:AQ13"/>
    <mergeCell ref="AR12:AU13"/>
    <mergeCell ref="U13:U14"/>
    <mergeCell ref="V13:V14"/>
    <mergeCell ref="I13:J13"/>
    <mergeCell ref="M13:M14"/>
    <mergeCell ref="N13:N14"/>
    <mergeCell ref="D13:D14"/>
    <mergeCell ref="A13:A14"/>
    <mergeCell ref="B13:B14"/>
    <mergeCell ref="C13:C14"/>
    <mergeCell ref="E13:E14"/>
    <mergeCell ref="F13:F14"/>
    <mergeCell ref="G13:G14"/>
    <mergeCell ref="H13:H14"/>
    <mergeCell ref="K13:K14"/>
    <mergeCell ref="L13:L14"/>
    <mergeCell ref="O13:O14"/>
    <mergeCell ref="W13:W14"/>
    <mergeCell ref="X12:AB13"/>
    <mergeCell ref="AC12:AG13"/>
    <mergeCell ref="P13:P14"/>
    <mergeCell ref="Q13:Q14"/>
    <mergeCell ref="R13:R14"/>
    <mergeCell ref="S13:S14"/>
    <mergeCell ref="T13:T14"/>
  </mergeCells>
  <dataValidations count="2"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" sqref="AA15:AA19 AA21:AA23 AF18:AF19" xr:uid="{1E1893EB-CDDB-4D0B-A095-526889C4A757}">
      <formula1>2500</formula1>
    </dataValidation>
    <dataValidation type="textLength" operator="lessThanOrEqual" allowBlank="1" showInputMessage="1" showErrorMessage="1" error="Por favor ingresar menos de 2.500 caracteres, incluyendo espacios." sqref="Y15:Z19 AB15:AB19 Y21:Z23 AB21:AB23 AD18:AE19 AG18:AG19" xr:uid="{E9D67099-F141-42A5-A401-5779D59E9B56}">
      <formula1>2500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ignoredErrors>
    <ignoredError sqref="R24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B21:B23 B15:B19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G15:G19 G21:G23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L15:L19 L21:L23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S21:S23 S15:S19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0.8554687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4" t="s">
        <v>23</v>
      </c>
      <c r="B1" s="3" t="s">
        <v>136</v>
      </c>
      <c r="C1" s="3" t="s">
        <v>29</v>
      </c>
      <c r="D1" s="1" t="s">
        <v>33</v>
      </c>
      <c r="E1" s="2" t="s">
        <v>40</v>
      </c>
    </row>
    <row r="2" spans="1:5" x14ac:dyDescent="0.25">
      <c r="A2" s="5">
        <v>1</v>
      </c>
      <c r="B2" s="5" t="s">
        <v>137</v>
      </c>
      <c r="C2" s="5" t="s">
        <v>138</v>
      </c>
      <c r="D2" s="5" t="s">
        <v>61</v>
      </c>
      <c r="E2" s="5" t="s">
        <v>65</v>
      </c>
    </row>
    <row r="3" spans="1:5" x14ac:dyDescent="0.25">
      <c r="A3" s="5">
        <v>2</v>
      </c>
      <c r="B3" s="5" t="s">
        <v>139</v>
      </c>
      <c r="C3" s="5" t="s">
        <v>80</v>
      </c>
      <c r="D3" s="5" t="s">
        <v>140</v>
      </c>
      <c r="E3" s="5" t="s">
        <v>141</v>
      </c>
    </row>
    <row r="4" spans="1:5" x14ac:dyDescent="0.25">
      <c r="A4" s="5">
        <v>3</v>
      </c>
      <c r="B4" s="5" t="s">
        <v>142</v>
      </c>
      <c r="C4" s="5" t="s">
        <v>57</v>
      </c>
      <c r="D4" s="5" t="s">
        <v>143</v>
      </c>
      <c r="E4" s="5" t="s">
        <v>144</v>
      </c>
    </row>
    <row r="5" spans="1:5" x14ac:dyDescent="0.25">
      <c r="A5" s="5">
        <v>4</v>
      </c>
      <c r="B5" s="5" t="s">
        <v>145</v>
      </c>
      <c r="C5" s="5" t="s">
        <v>106</v>
      </c>
      <c r="D5" s="5" t="s">
        <v>99</v>
      </c>
      <c r="E5" s="5"/>
    </row>
    <row r="6" spans="1:5" x14ac:dyDescent="0.25">
      <c r="A6" s="5">
        <v>5</v>
      </c>
      <c r="B6" s="5" t="s">
        <v>146</v>
      </c>
      <c r="C6" s="5"/>
      <c r="D6" s="5"/>
      <c r="E6" s="5"/>
    </row>
    <row r="7" spans="1:5" x14ac:dyDescent="0.25">
      <c r="A7" s="5">
        <v>6</v>
      </c>
      <c r="B7" s="5" t="s">
        <v>147</v>
      </c>
      <c r="C7" s="5"/>
      <c r="D7" s="5"/>
      <c r="E7" s="5"/>
    </row>
    <row r="8" spans="1:5" x14ac:dyDescent="0.25">
      <c r="A8" s="5">
        <v>7</v>
      </c>
      <c r="B8" s="5" t="s">
        <v>55</v>
      </c>
      <c r="C8" s="5"/>
      <c r="D8" s="5"/>
      <c r="E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2021-08-12T14:01:56Z</dcterms:modified>
  <cp:category/>
  <cp:contentStatus/>
</cp:coreProperties>
</file>