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yamile_espinosa_gobiernobogota_gov_co/Documents/PLANES GESTION 2021/Nivel Central/OTROS DOCUMENTOS/II TRIMESTRE/PUBLICACIONES II TRIM - BLOQ/"/>
    </mc:Choice>
  </mc:AlternateContent>
  <xr:revisionPtr revIDLastSave="7" documentId="8_{F9CF4795-C0A0-432B-A4AF-876275E5A3A4}" xr6:coauthVersionLast="47" xr6:coauthVersionMax="47" xr10:uidLastSave="{1E7E0A1F-7DE8-4E27-9F4F-092E9C37DBFB}"/>
  <workbookProtection lockStructure="1"/>
  <bookViews>
    <workbookView xWindow="-120" yWindow="-120" windowWidth="29040" windowHeight="15840" xr2:uid="{00000000-000D-0000-FFFF-FFFF00000000}"/>
  </bookViews>
  <sheets>
    <sheet name="CONTROL DISCIPLINARIO 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T22" i="1" l="1"/>
  <c r="AT23" i="1" s="1"/>
  <c r="AE19" i="1" l="1"/>
  <c r="AT17" i="1" l="1"/>
  <c r="AS17" i="1"/>
  <c r="AT16" i="1"/>
  <c r="AT15" i="1"/>
  <c r="AS15" i="1"/>
  <c r="AO22" i="1"/>
  <c r="AJ22" i="1"/>
  <c r="AE22" i="1"/>
  <c r="Z22" i="1"/>
  <c r="R17" i="1"/>
  <c r="R16" i="1"/>
  <c r="R15" i="1"/>
  <c r="R14" i="1"/>
  <c r="R22" i="1"/>
  <c r="AS21" i="1"/>
  <c r="AR21" i="1"/>
  <c r="AM21" i="1"/>
  <c r="AH21" i="1"/>
  <c r="AC21" i="1"/>
  <c r="X21" i="1"/>
  <c r="F21" i="1"/>
  <c r="AR20" i="1"/>
  <c r="AM20" i="1"/>
  <c r="AH20" i="1"/>
  <c r="X20" i="1"/>
  <c r="F20" i="1"/>
  <c r="AR19" i="1"/>
  <c r="AM19" i="1"/>
  <c r="AH19" i="1"/>
  <c r="AC19" i="1"/>
  <c r="X19" i="1"/>
  <c r="F19" i="1"/>
  <c r="AM17" i="1"/>
  <c r="AO17" i="1" s="1"/>
  <c r="AH17" i="1"/>
  <c r="AJ17" i="1" s="1"/>
  <c r="AC17" i="1"/>
  <c r="AE17" i="1" s="1"/>
  <c r="X17" i="1"/>
  <c r="AR17" i="1"/>
  <c r="F17" i="1"/>
  <c r="AM16" i="1"/>
  <c r="AO16" i="1" s="1"/>
  <c r="AH16" i="1"/>
  <c r="AJ16" i="1" s="1"/>
  <c r="AC16" i="1"/>
  <c r="AE16" i="1" s="1"/>
  <c r="X16" i="1"/>
  <c r="Z16" i="1"/>
  <c r="AR16" i="1"/>
  <c r="F16" i="1"/>
  <c r="AM15" i="1"/>
  <c r="AO15" i="1" s="1"/>
  <c r="AH15" i="1"/>
  <c r="AJ15" i="1" s="1"/>
  <c r="AC15" i="1"/>
  <c r="AE15" i="1" s="1"/>
  <c r="X15" i="1"/>
  <c r="AR15" i="1"/>
  <c r="F15" i="1"/>
  <c r="AR14" i="1"/>
  <c r="AT14" i="1" s="1"/>
  <c r="AM14" i="1"/>
  <c r="AO14" i="1" s="1"/>
  <c r="AO18" i="1" s="1"/>
  <c r="AO23" i="1" s="1"/>
  <c r="AH14" i="1"/>
  <c r="AJ14" i="1" s="1"/>
  <c r="AJ18" i="1" s="1"/>
  <c r="AJ23" i="1" s="1"/>
  <c r="AC14" i="1"/>
  <c r="AE14" i="1" s="1"/>
  <c r="X14" i="1"/>
  <c r="Z14" i="1"/>
  <c r="Z18" i="1" s="1"/>
  <c r="Z23" i="1" s="1"/>
  <c r="F14" i="1"/>
  <c r="F18" i="1"/>
  <c r="F22" i="1"/>
  <c r="F23" i="1"/>
  <c r="R23" i="1"/>
  <c r="AT18" i="1" l="1"/>
  <c r="AE18" i="1"/>
  <c r="AE23" i="1" s="1"/>
</calcChain>
</file>

<file path=xl/sharedStrings.xml><?xml version="1.0" encoding="utf-8"?>
<sst xmlns="http://schemas.openxmlformats.org/spreadsheetml/2006/main" count="223" uniqueCount="149">
  <si>
    <t>PROCESO
CONTROL DISCIPLINARIO</t>
  </si>
  <si>
    <r>
      <rPr>
        <b/>
        <sz val="11"/>
        <color indexed="8"/>
        <rFont val="Calibri Light"/>
        <family val="2"/>
      </rPr>
      <t xml:space="preserve">Código Formato: </t>
    </r>
    <r>
      <rPr>
        <sz val="11"/>
        <color indexed="8"/>
        <rFont val="Calibri Light"/>
        <family val="2"/>
      </rPr>
      <t xml:space="preserve">PLE-PIN-F017
</t>
    </r>
    <r>
      <rPr>
        <b/>
        <sz val="11"/>
        <color indexed="8"/>
        <rFont val="Calibri Light"/>
        <family val="2"/>
      </rPr>
      <t xml:space="preserve">Versión: </t>
    </r>
    <r>
      <rPr>
        <sz val="11"/>
        <color indexed="8"/>
        <rFont val="Calibri Light"/>
        <family val="2"/>
      </rPr>
      <t xml:space="preserve">4
</t>
    </r>
    <r>
      <rPr>
        <b/>
        <sz val="11"/>
        <color indexed="8"/>
        <rFont val="Calibri Light"/>
        <family val="2"/>
      </rPr>
      <t xml:space="preserve">Vigencia desde: </t>
    </r>
    <r>
      <rPr>
        <sz val="11"/>
        <color indexed="8"/>
        <rFont val="Calibri Light"/>
        <family val="2"/>
      </rPr>
      <t xml:space="preserve">26 de enero de 2021
</t>
    </r>
    <r>
      <rPr>
        <b/>
        <sz val="11"/>
        <color indexed="8"/>
        <rFont val="Calibri Light"/>
        <family val="2"/>
      </rPr>
      <t xml:space="preserve">Caso HOLA: </t>
    </r>
    <r>
      <rPr>
        <sz val="11"/>
        <rFont val="Calibri Light"/>
        <family val="2"/>
      </rPr>
      <t>151110</t>
    </r>
  </si>
  <si>
    <t>VIGENCIA DE LA PLANEACIÓN 2021</t>
  </si>
  <si>
    <t>DEPENDENCIAS ASOCIADAS</t>
  </si>
  <si>
    <t>Oficina de Asuntos Disciplinarios</t>
  </si>
  <si>
    <t>CONTROL DE CAMBIOS</t>
  </si>
  <si>
    <t>VERSIÓN</t>
  </si>
  <si>
    <t>FECHA</t>
  </si>
  <si>
    <t>DESCRIPCIÓN DE LA MODIFICACIÓN</t>
  </si>
  <si>
    <t>26 de febrero de 2021</t>
  </si>
  <si>
    <t>Publicación del plan de gestión aprobado. Caso HOLA: IM-101009-1-32656</t>
  </si>
  <si>
    <t>27 de abril de 2021</t>
  </si>
  <si>
    <t xml:space="preserve">Para el primer trimestre de la vigencia 2021, el plan de gestión del proceso alcanzó un nivel de desempeño del 90% de acuerdo con lo programado, y del 43% acumulado para la vigencia. Se actualiza programación de la meta transversal "Actualizar el 100% los documentos del proceso conforme al plan de trabajo definido" según comunicación del proceso.  </t>
  </si>
  <si>
    <t>PLAN ESTRATÉGICO INSTITUCIONAL</t>
  </si>
  <si>
    <t>PROGRAMACIÓN DE LA VIGENCIA</t>
  </si>
  <si>
    <t>INDICADOR</t>
  </si>
  <si>
    <t>SEGUIMIENTO PLANES DE GESTIÓN DE LA ALCALDÍA LOCAL</t>
  </si>
  <si>
    <t>SEGUIMIENTO PLAN GESTIÓN PROCESOS ALCALDÍA LOCAL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</si>
  <si>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</si>
  <si>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</si>
  <si>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</si>
  <si>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</si>
  <si>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</si>
  <si>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FÓRMULA DEL INDICADOR</t>
  </si>
  <si>
    <t>No OE</t>
  </si>
  <si>
    <t>OBJETIVO ESTRATÉGICO</t>
  </si>
  <si>
    <t>MAGNITUD DE LA META</t>
  </si>
  <si>
    <t>No. Meta</t>
  </si>
  <si>
    <t>META PLAN DE GESTIÓN VIGENCIA</t>
  </si>
  <si>
    <t>PONDERACIÓN DE LA META</t>
  </si>
  <si>
    <t>TIPO DE META</t>
  </si>
  <si>
    <t>NOMBRE DEL INDICADOR</t>
  </si>
  <si>
    <t>Numerador</t>
  </si>
  <si>
    <t>Denominador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</si>
  <si>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</si>
  <si>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</si>
  <si>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</si>
  <si>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</si>
  <si>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</si>
  <si>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</si>
  <si>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</si>
  <si>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</si>
  <si>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</si>
  <si>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</si>
  <si>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</si>
  <si>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RESPONSABLES DE LA ACTIVIDAD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</si>
  <si>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</si>
  <si>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</si>
  <si>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</si>
  <si>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</si>
  <si>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</si>
  <si>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</si>
  <si>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SUMATORIA DE LO EJECUTADO EN CADA TRIMESTRE</t>
  </si>
  <si>
    <t>RESULTADO NUMÉRICO DE LA MEDICIÓN ANUAL</t>
  </si>
  <si>
    <t>ANÁLISIS DE RESULTADO</t>
  </si>
  <si>
    <t>Fortalecer la gestión institucional aumentando las capacidades de la entidad para la planeación, seguimiento y ejecución de sus metas y recursos, y la gestión del talento humano.</t>
  </si>
  <si>
    <t xml:space="preserve">Realizar un (1) boletín jurídico disciplinario mensual, que se comunique a las alcaldías locales, dependencias del nivel central de la Secretaría de Gobierno y se publique en la página web de la entidad. </t>
  </si>
  <si>
    <t>Gestión</t>
  </si>
  <si>
    <t>Boletín Jurídico Disciplinario</t>
  </si>
  <si>
    <t>Número de Boletines Jurídico Disciplinario elaborados y presentados.</t>
  </si>
  <si>
    <t>N/A</t>
  </si>
  <si>
    <t>Suma</t>
  </si>
  <si>
    <t>Boletines Elaborados</t>
  </si>
  <si>
    <t>Eficacia</t>
  </si>
  <si>
    <t>pagina Web, Links Intranet.</t>
  </si>
  <si>
    <t>Equipo de trabajo Oficina Asuntos Disciplinarios</t>
  </si>
  <si>
    <t>Pantallazo de la publicación en la Intranet</t>
  </si>
  <si>
    <t xml:space="preserve">Se realizaron 3 Boletines Jurídicos Disciplinarios </t>
  </si>
  <si>
    <t>3 boletines juridicos y pantallazo de la publicación en la página de la secretaria de Gobierno Link http://www.gobiernobogota.gov.co/transparencia/informacion-interes/publicaciones</t>
  </si>
  <si>
    <t>Se realizaron 3 Boletines Jurídicos Disciplinarios con los siguientes temas:  004 Ejecución de las sanciones disciplinarias, 005 La caducidad y prescripción de la acción disciplinaria de cara a las infracciones establecimientos de comercio, espacio público, régimen de obras urbanísticas y acción policiva, 006 Importancia de la comunicación y notificación en los procesos administrativos</t>
  </si>
  <si>
    <t>Evaluar y terminar 800 procesos disciplinarios  mediante decisiones de fondo: autos de archivo,  investigación disciplinaria, citación a audiencia, cargos y fallos vigencias 2013 a 2021.</t>
  </si>
  <si>
    <t>Procesos Disciplinarios</t>
  </si>
  <si>
    <t xml:space="preserve">número de Procesos Disciplinarios con decisión de Fondo </t>
  </si>
  <si>
    <t>500 vigencia anterior</t>
  </si>
  <si>
    <t>Informe de Procesos Disciplinarios - terminados</t>
  </si>
  <si>
    <t>Matriz Control Disciplinario, matriz numeración autos</t>
  </si>
  <si>
    <t>Seguimiento a matriz control disciplinario, matriz numeración autos</t>
  </si>
  <si>
    <t>Se tramitaron 303 expedientes disciplinarios con decisión de fondo</t>
  </si>
  <si>
    <t>Matriz numeración autos de fondo  2021</t>
  </si>
  <si>
    <t>Se tramitaron 200 expedientes disciplinarios con decisión de fondo</t>
  </si>
  <si>
    <t>Realizar diez (10) charlas para la prevención de falta disciplinaria, focalizados por grupos mediante metodología "Focus Group</t>
  </si>
  <si>
    <t xml:space="preserve">Charlas para la prevención de faltas disciplinarias </t>
  </si>
  <si>
    <t>Número de Charlas para la prevención de faltas disciplinarias realizadas</t>
  </si>
  <si>
    <t>10 vigencia 2019</t>
  </si>
  <si>
    <t>charlas</t>
  </si>
  <si>
    <t xml:space="preserve">Informe de charlas o capacitaciones </t>
  </si>
  <si>
    <t>listados de asistencia (física o virtual)</t>
  </si>
  <si>
    <t>Formato de asistencia</t>
  </si>
  <si>
    <t>Se realizó una (1)  charla el 17 de marzo de 2021, por el aplicativo Teams.</t>
  </si>
  <si>
    <t xml:space="preserve">Listado de asistencia virtual y correo electrónico donde se realizó la invitación </t>
  </si>
  <si>
    <t>Se realizaron dos (2)  charlas: el 19-04-21 Código Único Disciplinario y 28-5-21 Código único Disciplinario- Dirección de contratación,  por el aplicativo Teams.</t>
  </si>
  <si>
    <t>Listado de asistencia virtual</t>
  </si>
  <si>
    <t>Efectuar el análisis y la proyección que en derecho corresponda de 800 asuntos (quejas e informes) radicados en la oficina mediante autos de trámite: indagación preliminar, inhibitorios y remisión por competencia  y demás autos.</t>
  </si>
  <si>
    <t xml:space="preserve">Análisis y proyección autos de tramite procesos disciplinarios </t>
  </si>
  <si>
    <t>Número de procesos disciplinarios analizados y con proyección elaborados</t>
  </si>
  <si>
    <t>Procesos Disciplinarios con Análisis y Proyección</t>
  </si>
  <si>
    <t>Informe de Procesos Disciplinarios - Analizados con proyección</t>
  </si>
  <si>
    <t>607 decisiones de tramite realizadas</t>
  </si>
  <si>
    <t>Matriz numeración autos de trámite  2021</t>
  </si>
  <si>
    <t>Total metas procesos Alcaldía local (80%)</t>
  </si>
  <si>
    <t>T1</t>
  </si>
  <si>
    <t>Obtener una calificación semestral del 80% en la medición de desempeño ambiental, de acuerdo a los parámetros establecidos en la herramienta construida por la OAP</t>
  </si>
  <si>
    <t>Sostenibilidad del sistema de gestión</t>
  </si>
  <si>
    <t>Criterios ambientales</t>
  </si>
  <si>
    <t># de criterios ambientales cumplidos</t>
  </si>
  <si>
    <t>Total de criterios ambientales establecidos</t>
  </si>
  <si>
    <t>Constante</t>
  </si>
  <si>
    <t>Porcentaje de buenas prácticas ambientales implementadas</t>
  </si>
  <si>
    <t>No programada</t>
  </si>
  <si>
    <t>EFICACIA</t>
  </si>
  <si>
    <t>Herramienta Oficina Asesora de Planeación</t>
  </si>
  <si>
    <t>Aplicación de la meta: dependencias del proceso.
Reporte de la meta: Oficina Asesora de Planeación</t>
  </si>
  <si>
    <t>Listas de chequeo al cumplimiento de criterios ambientales remitidos por la OAP</t>
  </si>
  <si>
    <t>No programada para el I Trimestre de 2021</t>
  </si>
  <si>
    <t>T2</t>
  </si>
  <si>
    <t>Actualizar el 100% los documentos del proceso conforme al plan de trabajo definido.</t>
  </si>
  <si>
    <t>Actualización documental</t>
  </si>
  <si>
    <t># de documentos actualizados del proceso</t>
  </si>
  <si>
    <t># de documentos programados a actualizar en el plan de trabajo)*100</t>
  </si>
  <si>
    <t>suma</t>
  </si>
  <si>
    <t xml:space="preserve">Documentos con actualización en el LMD </t>
  </si>
  <si>
    <t xml:space="preserve">Casos Hola de actualización generados
Listado Maestro de Documentos 
Matiz </t>
  </si>
  <si>
    <t>MATIZ publicación del Procedimiento formalizado en el MIPG</t>
  </si>
  <si>
    <t>Se actualizó la caracterización del proceso y la matriz de riesgos 2021</t>
  </si>
  <si>
    <t>Matiz</t>
  </si>
  <si>
    <t>T3</t>
  </si>
  <si>
    <t>Participar del 100% de las capacitaciones que se realicen en gestión de riesgos, planes de mejora, y sistema de gestión institucional</t>
  </si>
  <si>
    <t>Participación en capacitaciones</t>
  </si>
  <si>
    <t># de capacitaciones en las que se participó</t>
  </si>
  <si>
    <t># de capacitaciones convocadas)*100</t>
  </si>
  <si>
    <t>Capacitaciones realizadas</t>
  </si>
  <si>
    <t>No  programada</t>
  </si>
  <si>
    <t>Registros de participación</t>
  </si>
  <si>
    <t>Listado de asistencia
Video de la reunión
Presentación</t>
  </si>
  <si>
    <t>Carpeta compartida de registros de asistencia  - OAP</t>
  </si>
  <si>
    <t>Total metas transversales (20%)</t>
  </si>
  <si>
    <t xml:space="preserve">Total plan de gestión </t>
  </si>
  <si>
    <t>30 de julio de 2021</t>
  </si>
  <si>
    <t>3 boletines juridicos y pantallazo de la publicación en la página de la Secretaria de Gobierno Link http://www.gobiernobogota.gov.co/transparencia/informacion-interes/publicaciones</t>
  </si>
  <si>
    <t xml:space="preserve">Se realizaron 6 Boletines Jurídicos Disciplinarios </t>
  </si>
  <si>
    <t>Se tramitaron 503 expedientes disciplinarios con decisión de fondo</t>
  </si>
  <si>
    <t>Se han realizado tres (3) charlas sobre asuntos disciplinarios, por el aplicativo Teams.</t>
  </si>
  <si>
    <t>Se realizó el trámite de 200 decisiones de asuntos disciplinarios</t>
  </si>
  <si>
    <t xml:space="preserve">Dirección Jurídica
Total servidores reportados:  43
Participación encuesta huella: 34
Reporte consumo de papel al mes de junio
Participación actividades ambientales: día del agua (0), energías renovables (13), buenas prácticas ambientales (12)
Participación actividades movilidad: Ley probici (0), malla vial (1)-porcentaje de participación 1%
Oficina de Asuntos Disciplinarios
Total de servidores reportados:25
Participación en Huella de Carbono: 25
Reporte consumo de papel diligenciado hasta Mayo
Participación actividades movilidad: Ley probici (0), malla vial (0)
Semana Ambiental :(2) 
Participación actividades ambientales: día del agua (0), energías renovables (2), buenas prácticas ambientales (0)  
Dirección de Gestión de Talento Humano
Total de servidores reportados:49
Participación en huella de carbono: (19)
Reporte consumo de papel a cuarta semana de Mayo
Semana Ambiental: (13) 
Participación actividades movilidad: Ley probici (0), malla vial (0)
Participación actividades ambientales: día del agua (0), energías renovables (0), buenas prácticas ambientales (0 )
</t>
  </si>
  <si>
    <t>Reporte de gestión ambiental OAP</t>
  </si>
  <si>
    <t>No programada para el II Trimestre de 2021</t>
  </si>
  <si>
    <t>El proceso asistió a la capacitación brindada a los promotores de mejora, en la que se brindaron lineamientos sobre la gestión de riesgos, planes de mejora, planeación institucional y PAAC.</t>
  </si>
  <si>
    <t>Para el segundo trimestre de la vigencia 2021, el plan de gestión del proceso alcanzó un nivel de desempeño del 96,75% de acuerdo con lo programado, y del 61,78% acumulado para la vigencia.</t>
  </si>
  <si>
    <t>Reporte de asistencia Teams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</si>
</sst>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6" x14ac:knownFonts="1">
    <font>
      <sz val="11"/>
      <color theme="1"/>
      <name val="Calibri"/>
      <family val="2"/>
      <scheme val="minor"/>
    </font>
    <font>
      <b/>
      <sz val="11"/>
      <color indexed="8"/>
      <name val="Calibri Light"/>
      <family val="2"/>
    </font>
    <font>
      <sz val="11"/>
      <color indexed="8"/>
      <name val="Calibri Light"/>
      <family val="2"/>
    </font>
    <font>
      <sz val="11"/>
      <name val="Calibri Light"/>
      <family val="2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9"/>
      <color rgb="FF323130"/>
      <name val="Segoe UI"/>
      <family val="2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rgb="FF0070C0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11">
    <xf numFmtId="0" fontId="0" fillId="0" borderId="0" xfId="0"/>
    <xf numFmtId="0" fontId="5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8" fillId="2" borderId="1" xfId="0" applyFont="1" applyFill="1" applyBorder="1" applyAlignment="1" applyProtection="1">
      <alignment wrapText="1"/>
      <protection hidden="1"/>
    </xf>
    <xf numFmtId="0" fontId="7" fillId="0" borderId="3" xfId="0" applyFont="1" applyBorder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left" vertical="top" wrapText="1"/>
      <protection hidden="1"/>
    </xf>
    <xf numFmtId="1" fontId="7" fillId="0" borderId="1" xfId="0" applyNumberFormat="1" applyFont="1" applyBorder="1" applyAlignment="1" applyProtection="1">
      <alignment horizontal="left" vertical="top" wrapText="1"/>
      <protection hidden="1"/>
    </xf>
    <xf numFmtId="41" fontId="7" fillId="0" borderId="1" xfId="1" applyFont="1" applyBorder="1" applyAlignment="1" applyProtection="1">
      <alignment horizontal="left" vertical="top" wrapText="1"/>
      <protection hidden="1"/>
    </xf>
    <xf numFmtId="10" fontId="7" fillId="0" borderId="1" xfId="2" applyNumberFormat="1" applyFont="1" applyBorder="1" applyAlignment="1" applyProtection="1">
      <alignment horizontal="right" vertical="top" wrapText="1"/>
      <protection hidden="1"/>
    </xf>
    <xf numFmtId="0" fontId="7" fillId="0" borderId="1" xfId="2" applyNumberFormat="1" applyFont="1" applyBorder="1" applyAlignment="1" applyProtection="1">
      <alignment horizontal="left" vertical="top" wrapText="1"/>
      <protection hidden="1"/>
    </xf>
    <xf numFmtId="1" fontId="7" fillId="0" borderId="1" xfId="0" applyNumberFormat="1" applyFont="1" applyBorder="1" applyAlignment="1" applyProtection="1">
      <alignment horizontal="right" vertical="top" wrapText="1"/>
      <protection hidden="1"/>
    </xf>
    <xf numFmtId="9" fontId="7" fillId="0" borderId="1" xfId="0" applyNumberFormat="1" applyFont="1" applyBorder="1" applyAlignment="1" applyProtection="1">
      <alignment horizontal="left" vertical="top" wrapText="1"/>
      <protection hidden="1"/>
    </xf>
    <xf numFmtId="0" fontId="9" fillId="2" borderId="4" xfId="0" applyFont="1" applyFill="1" applyBorder="1" applyAlignment="1" applyProtection="1">
      <alignment wrapText="1"/>
      <protection hidden="1"/>
    </xf>
    <xf numFmtId="0" fontId="9" fillId="2" borderId="5" xfId="0" applyFont="1" applyFill="1" applyBorder="1" applyAlignment="1" applyProtection="1">
      <alignment wrapText="1"/>
      <protection hidden="1"/>
    </xf>
    <xf numFmtId="0" fontId="10" fillId="2" borderId="5" xfId="0" applyFont="1" applyFill="1" applyBorder="1" applyProtection="1">
      <protection hidden="1"/>
    </xf>
    <xf numFmtId="9" fontId="10" fillId="2" borderId="5" xfId="2" applyFont="1" applyFill="1" applyBorder="1" applyAlignment="1" applyProtection="1">
      <alignment wrapText="1"/>
      <protection hidden="1"/>
    </xf>
    <xf numFmtId="9" fontId="10" fillId="2" borderId="5" xfId="2" applyFont="1" applyFill="1" applyBorder="1" applyAlignment="1" applyProtection="1">
      <alignment horizontal="right" wrapText="1"/>
      <protection hidden="1"/>
    </xf>
    <xf numFmtId="0" fontId="11" fillId="0" borderId="7" xfId="0" applyFont="1" applyBorder="1" applyAlignment="1" applyProtection="1">
      <alignment horizontal="left" vertical="top" wrapText="1"/>
      <protection hidden="1"/>
    </xf>
    <xf numFmtId="9" fontId="11" fillId="0" borderId="7" xfId="0" applyNumberFormat="1" applyFont="1" applyBorder="1" applyAlignment="1" applyProtection="1">
      <alignment horizontal="left" vertical="top" wrapText="1"/>
      <protection hidden="1"/>
    </xf>
    <xf numFmtId="9" fontId="11" fillId="0" borderId="7" xfId="2" applyFont="1" applyBorder="1" applyAlignment="1" applyProtection="1">
      <alignment horizontal="right" vertical="top" wrapText="1"/>
      <protection hidden="1"/>
    </xf>
    <xf numFmtId="0" fontId="11" fillId="3" borderId="7" xfId="0" applyFont="1" applyFill="1" applyBorder="1" applyAlignment="1" applyProtection="1">
      <alignment horizontal="left" vertical="top" wrapText="1"/>
      <protection hidden="1"/>
    </xf>
    <xf numFmtId="9" fontId="11" fillId="3" borderId="7" xfId="0" applyNumberFormat="1" applyFont="1" applyFill="1" applyBorder="1" applyAlignment="1" applyProtection="1">
      <alignment horizontal="right" vertical="top" wrapText="1"/>
      <protection hidden="1"/>
    </xf>
    <xf numFmtId="0" fontId="11" fillId="0" borderId="8" xfId="0" applyFont="1" applyBorder="1" applyAlignment="1" applyProtection="1">
      <alignment horizontal="left" vertical="top" wrapText="1"/>
      <protection hidden="1"/>
    </xf>
    <xf numFmtId="0" fontId="11" fillId="0" borderId="1" xfId="0" applyFont="1" applyBorder="1" applyAlignment="1" applyProtection="1">
      <alignment horizontal="left" vertical="top" wrapText="1"/>
      <protection hidden="1"/>
    </xf>
    <xf numFmtId="9" fontId="11" fillId="0" borderId="1" xfId="0" applyNumberFormat="1" applyFont="1" applyBorder="1" applyAlignment="1" applyProtection="1">
      <alignment horizontal="left" vertical="top" wrapText="1"/>
      <protection hidden="1"/>
    </xf>
    <xf numFmtId="9" fontId="11" fillId="0" borderId="1" xfId="2" applyFont="1" applyBorder="1" applyAlignment="1" applyProtection="1">
      <alignment horizontal="right" vertical="top" wrapText="1"/>
      <protection hidden="1"/>
    </xf>
    <xf numFmtId="0" fontId="11" fillId="3" borderId="1" xfId="0" applyFont="1" applyFill="1" applyBorder="1" applyAlignment="1" applyProtection="1">
      <alignment horizontal="left" vertical="top" wrapText="1"/>
      <protection hidden="1"/>
    </xf>
    <xf numFmtId="9" fontId="11" fillId="3" borderId="1" xfId="2" applyFont="1" applyFill="1" applyBorder="1" applyAlignment="1" applyProtection="1">
      <alignment horizontal="right" vertical="top" wrapText="1"/>
      <protection hidden="1"/>
    </xf>
    <xf numFmtId="0" fontId="11" fillId="0" borderId="9" xfId="0" applyFont="1" applyBorder="1" applyAlignment="1" applyProtection="1">
      <alignment horizontal="left" vertical="top" wrapText="1"/>
      <protection hidden="1"/>
    </xf>
    <xf numFmtId="0" fontId="9" fillId="2" borderId="1" xfId="0" applyFont="1" applyFill="1" applyBorder="1" applyAlignment="1" applyProtection="1">
      <alignment wrapText="1"/>
      <protection hidden="1"/>
    </xf>
    <xf numFmtId="0" fontId="12" fillId="2" borderId="1" xfId="0" applyFont="1" applyFill="1" applyBorder="1" applyAlignment="1" applyProtection="1">
      <alignment wrapText="1"/>
      <protection hidden="1"/>
    </xf>
    <xf numFmtId="9" fontId="12" fillId="2" borderId="1" xfId="2" applyFont="1" applyFill="1" applyBorder="1" applyAlignment="1" applyProtection="1">
      <alignment wrapText="1"/>
      <protection hidden="1"/>
    </xf>
    <xf numFmtId="9" fontId="12" fillId="2" borderId="1" xfId="0" applyNumberFormat="1" applyFont="1" applyFill="1" applyBorder="1" applyAlignment="1" applyProtection="1">
      <alignment horizontal="right" wrapText="1"/>
      <protection hidden="1"/>
    </xf>
    <xf numFmtId="0" fontId="9" fillId="2" borderId="9" xfId="0" applyFont="1" applyFill="1" applyBorder="1" applyAlignment="1" applyProtection="1">
      <alignment wrapText="1"/>
      <protection hidden="1"/>
    </xf>
    <xf numFmtId="0" fontId="13" fillId="4" borderId="1" xfId="0" applyFont="1" applyFill="1" applyBorder="1" applyAlignment="1" applyProtection="1">
      <alignment wrapText="1"/>
      <protection hidden="1"/>
    </xf>
    <xf numFmtId="0" fontId="14" fillId="4" borderId="1" xfId="0" applyFont="1" applyFill="1" applyBorder="1" applyAlignment="1" applyProtection="1">
      <alignment wrapText="1"/>
      <protection hidden="1"/>
    </xf>
    <xf numFmtId="9" fontId="14" fillId="4" borderId="1" xfId="2" applyFont="1" applyFill="1" applyBorder="1" applyAlignment="1" applyProtection="1">
      <alignment wrapText="1"/>
      <protection hidden="1"/>
    </xf>
    <xf numFmtId="9" fontId="13" fillId="4" borderId="1" xfId="2" applyFont="1" applyFill="1" applyBorder="1" applyAlignment="1" applyProtection="1">
      <alignment horizontal="right" wrapText="1"/>
      <protection hidden="1"/>
    </xf>
    <xf numFmtId="0" fontId="5" fillId="0" borderId="0" xfId="0" applyFont="1" applyAlignment="1" applyProtection="1">
      <alignment horizontal="left" vertical="top" wrapText="1"/>
      <protection hidden="1"/>
    </xf>
    <xf numFmtId="0" fontId="7" fillId="0" borderId="1" xfId="0" applyFont="1" applyBorder="1" applyAlignment="1" applyProtection="1">
      <alignment horizontal="right" vertical="top" wrapText="1"/>
      <protection hidden="1"/>
    </xf>
    <xf numFmtId="0" fontId="7" fillId="0" borderId="2" xfId="0" applyFont="1" applyBorder="1" applyAlignment="1" applyProtection="1">
      <alignment horizontal="left" vertical="top" wrapText="1"/>
      <protection hidden="1"/>
    </xf>
    <xf numFmtId="0" fontId="9" fillId="0" borderId="0" xfId="0" applyFont="1" applyAlignment="1" applyProtection="1">
      <alignment wrapText="1"/>
      <protection hidden="1"/>
    </xf>
    <xf numFmtId="0" fontId="11" fillId="0" borderId="0" xfId="0" applyFont="1" applyAlignment="1" applyProtection="1">
      <alignment wrapText="1"/>
      <protection hidden="1"/>
    </xf>
    <xf numFmtId="0" fontId="11" fillId="0" borderId="2" xfId="0" applyFont="1" applyBorder="1" applyAlignment="1" applyProtection="1">
      <alignment horizontal="left" vertical="top" wrapText="1"/>
      <protection hidden="1"/>
    </xf>
    <xf numFmtId="0" fontId="11" fillId="0" borderId="1" xfId="0" applyFont="1" applyBorder="1" applyAlignment="1" applyProtection="1">
      <alignment horizontal="right" vertical="top" wrapText="1"/>
      <protection hidden="1"/>
    </xf>
    <xf numFmtId="0" fontId="9" fillId="2" borderId="2" xfId="0" applyFont="1" applyFill="1" applyBorder="1" applyAlignment="1" applyProtection="1">
      <alignment wrapText="1"/>
      <protection hidden="1"/>
    </xf>
    <xf numFmtId="0" fontId="13" fillId="4" borderId="5" xfId="0" applyFont="1" applyFill="1" applyBorder="1" applyAlignment="1" applyProtection="1">
      <alignment wrapText="1"/>
      <protection hidden="1"/>
    </xf>
    <xf numFmtId="0" fontId="13" fillId="4" borderId="6" xfId="0" applyFont="1" applyFill="1" applyBorder="1" applyAlignment="1" applyProtection="1">
      <alignment wrapText="1"/>
      <protection hidden="1"/>
    </xf>
    <xf numFmtId="0" fontId="13" fillId="0" borderId="0" xfId="0" applyFont="1" applyAlignment="1" applyProtection="1">
      <alignment wrapText="1"/>
      <protection hidden="1"/>
    </xf>
    <xf numFmtId="0" fontId="5" fillId="0" borderId="0" xfId="0" applyFont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wrapText="1"/>
      <protection hidden="1"/>
    </xf>
    <xf numFmtId="1" fontId="7" fillId="0" borderId="3" xfId="0" applyNumberFormat="1" applyFont="1" applyBorder="1" applyAlignment="1" applyProtection="1">
      <alignment horizontal="center" vertical="top" wrapText="1"/>
      <protection hidden="1"/>
    </xf>
    <xf numFmtId="0" fontId="7" fillId="0" borderId="1" xfId="0" applyFont="1" applyBorder="1" applyAlignment="1" applyProtection="1">
      <alignment horizontal="center" vertical="top" wrapText="1"/>
      <protection hidden="1"/>
    </xf>
    <xf numFmtId="9" fontId="11" fillId="0" borderId="3" xfId="0" applyNumberFormat="1" applyFont="1" applyBorder="1" applyAlignment="1" applyProtection="1">
      <alignment horizontal="center" vertical="top" wrapText="1"/>
      <protection hidden="1"/>
    </xf>
    <xf numFmtId="0" fontId="11" fillId="0" borderId="1" xfId="0" applyFont="1" applyBorder="1" applyAlignment="1" applyProtection="1">
      <alignment horizontal="center" vertical="top" wrapText="1"/>
      <protection hidden="1"/>
    </xf>
    <xf numFmtId="9" fontId="12" fillId="2" borderId="3" xfId="0" applyNumberFormat="1" applyFont="1" applyFill="1" applyBorder="1" applyAlignment="1" applyProtection="1">
      <alignment horizontal="center" wrapText="1"/>
      <protection hidden="1"/>
    </xf>
    <xf numFmtId="9" fontId="12" fillId="2" borderId="1" xfId="0" applyNumberFormat="1" applyFont="1" applyFill="1" applyBorder="1" applyAlignment="1" applyProtection="1">
      <alignment horizontal="center" wrapText="1"/>
      <protection hidden="1"/>
    </xf>
    <xf numFmtId="9" fontId="13" fillId="4" borderId="4" xfId="2" applyFont="1" applyFill="1" applyBorder="1" applyAlignment="1" applyProtection="1">
      <alignment horizontal="center" wrapText="1"/>
      <protection hidden="1"/>
    </xf>
    <xf numFmtId="9" fontId="13" fillId="4" borderId="5" xfId="2" applyFont="1" applyFill="1" applyBorder="1" applyAlignment="1" applyProtection="1">
      <alignment horizontal="center" wrapText="1"/>
      <protection hidden="1"/>
    </xf>
    <xf numFmtId="164" fontId="7" fillId="0" borderId="1" xfId="2" applyNumberFormat="1" applyFont="1" applyBorder="1" applyAlignment="1" applyProtection="1">
      <alignment horizontal="center" vertical="top" wrapText="1"/>
      <protection hidden="1"/>
    </xf>
    <xf numFmtId="9" fontId="11" fillId="0" borderId="3" xfId="2" applyFont="1" applyBorder="1" applyAlignment="1" applyProtection="1">
      <alignment horizontal="center" vertical="top" wrapText="1"/>
      <protection hidden="1"/>
    </xf>
    <xf numFmtId="9" fontId="11" fillId="0" borderId="1" xfId="0" applyNumberFormat="1" applyFont="1" applyBorder="1" applyAlignment="1" applyProtection="1">
      <alignment horizontal="center" vertical="top" wrapText="1"/>
      <protection hidden="1"/>
    </xf>
    <xf numFmtId="9" fontId="10" fillId="2" borderId="1" xfId="2" applyFont="1" applyFill="1" applyBorder="1" applyAlignment="1" applyProtection="1">
      <alignment horizontal="center" wrapText="1"/>
      <protection hidden="1"/>
    </xf>
    <xf numFmtId="9" fontId="14" fillId="4" borderId="5" xfId="2" applyFont="1" applyFill="1" applyBorder="1" applyAlignment="1" applyProtection="1">
      <alignment horizontal="center" wrapText="1"/>
      <protection hidden="1"/>
    </xf>
    <xf numFmtId="10" fontId="7" fillId="0" borderId="1" xfId="2" applyNumberFormat="1" applyFont="1" applyBorder="1" applyAlignment="1" applyProtection="1">
      <alignment horizontal="center" vertical="top" wrapText="1"/>
      <protection hidden="1"/>
    </xf>
    <xf numFmtId="0" fontId="7" fillId="0" borderId="9" xfId="0" applyFont="1" applyBorder="1" applyAlignment="1" applyProtection="1">
      <alignment horizontal="left" vertical="top" wrapText="1"/>
      <protection hidden="1"/>
    </xf>
    <xf numFmtId="1" fontId="7" fillId="0" borderId="1" xfId="0" applyNumberFormat="1" applyFont="1" applyBorder="1" applyAlignment="1" applyProtection="1">
      <alignment horizontal="center" vertical="top" wrapText="1"/>
      <protection hidden="1"/>
    </xf>
    <xf numFmtId="0" fontId="8" fillId="2" borderId="9" xfId="0" applyFont="1" applyFill="1" applyBorder="1" applyAlignment="1" applyProtection="1">
      <alignment horizontal="center" vertical="center" wrapText="1"/>
      <protection hidden="1"/>
    </xf>
    <xf numFmtId="1" fontId="7" fillId="0" borderId="9" xfId="0" applyNumberFormat="1" applyFont="1" applyBorder="1" applyAlignment="1" applyProtection="1">
      <alignment horizontal="right" vertical="top" wrapText="1"/>
      <protection hidden="1"/>
    </xf>
    <xf numFmtId="9" fontId="10" fillId="2" borderId="28" xfId="2" applyFont="1" applyFill="1" applyBorder="1" applyAlignment="1" applyProtection="1">
      <alignment horizontal="right" wrapText="1"/>
      <protection hidden="1"/>
    </xf>
    <xf numFmtId="9" fontId="11" fillId="3" borderId="8" xfId="0" applyNumberFormat="1" applyFont="1" applyFill="1" applyBorder="1" applyAlignment="1" applyProtection="1">
      <alignment horizontal="right" vertical="top" wrapText="1"/>
      <protection hidden="1"/>
    </xf>
    <xf numFmtId="9" fontId="11" fillId="3" borderId="9" xfId="2" applyFont="1" applyFill="1" applyBorder="1" applyAlignment="1" applyProtection="1">
      <alignment horizontal="right" vertical="top" wrapText="1"/>
      <protection hidden="1"/>
    </xf>
    <xf numFmtId="9" fontId="12" fillId="2" borderId="9" xfId="0" applyNumberFormat="1" applyFont="1" applyFill="1" applyBorder="1" applyAlignment="1" applyProtection="1">
      <alignment horizontal="right" wrapText="1"/>
      <protection hidden="1"/>
    </xf>
    <xf numFmtId="9" fontId="13" fillId="4" borderId="9" xfId="2" applyFont="1" applyFill="1" applyBorder="1" applyAlignment="1" applyProtection="1">
      <alignment horizontal="right" wrapText="1"/>
      <protection hidden="1"/>
    </xf>
    <xf numFmtId="9" fontId="11" fillId="0" borderId="1" xfId="0" applyNumberFormat="1" applyFont="1" applyBorder="1" applyAlignment="1" applyProtection="1">
      <alignment horizontal="right" vertical="top" wrapText="1"/>
      <protection hidden="1"/>
    </xf>
    <xf numFmtId="0" fontId="11" fillId="0" borderId="3" xfId="0" applyFont="1" applyBorder="1" applyAlignment="1" applyProtection="1">
      <alignment horizontal="left" vertical="top" wrapText="1"/>
      <protection hidden="1"/>
    </xf>
    <xf numFmtId="0" fontId="12" fillId="2" borderId="3" xfId="0" applyFont="1" applyFill="1" applyBorder="1" applyAlignment="1" applyProtection="1">
      <alignment wrapText="1"/>
      <protection hidden="1"/>
    </xf>
    <xf numFmtId="0" fontId="13" fillId="4" borderId="4" xfId="0" applyFont="1" applyFill="1" applyBorder="1" applyAlignment="1" applyProtection="1">
      <alignment wrapText="1"/>
      <protection hidden="1"/>
    </xf>
    <xf numFmtId="0" fontId="13" fillId="4" borderId="28" xfId="0" applyFont="1" applyFill="1" applyBorder="1" applyAlignment="1" applyProtection="1">
      <alignment wrapText="1"/>
      <protection hidden="1"/>
    </xf>
    <xf numFmtId="1" fontId="7" fillId="0" borderId="18" xfId="0" applyNumberFormat="1" applyFont="1" applyBorder="1" applyAlignment="1" applyProtection="1">
      <alignment horizontal="center" vertical="top" wrapText="1"/>
      <protection hidden="1"/>
    </xf>
    <xf numFmtId="9" fontId="11" fillId="0" borderId="18" xfId="2" applyFont="1" applyBorder="1" applyAlignment="1" applyProtection="1">
      <alignment horizontal="center" vertical="top" wrapText="1"/>
      <protection hidden="1"/>
    </xf>
    <xf numFmtId="9" fontId="12" fillId="2" borderId="18" xfId="0" applyNumberFormat="1" applyFont="1" applyFill="1" applyBorder="1" applyAlignment="1" applyProtection="1">
      <alignment horizontal="center" wrapText="1"/>
      <protection hidden="1"/>
    </xf>
    <xf numFmtId="9" fontId="13" fillId="4" borderId="30" xfId="2" applyFont="1" applyFill="1" applyBorder="1" applyAlignment="1" applyProtection="1">
      <alignment horizontal="center" wrapText="1"/>
      <protection hidden="1"/>
    </xf>
    <xf numFmtId="0" fontId="5" fillId="0" borderId="31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horizontal="center" wrapText="1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5" fillId="0" borderId="32" xfId="0" applyFont="1" applyBorder="1" applyAlignment="1" applyProtection="1">
      <alignment wrapText="1"/>
      <protection hidden="1"/>
    </xf>
    <xf numFmtId="0" fontId="7" fillId="0" borderId="13" xfId="0" applyFont="1" applyBorder="1" applyAlignment="1" applyProtection="1">
      <alignment horizontal="left" vertical="top" wrapText="1"/>
      <protection hidden="1"/>
    </xf>
    <xf numFmtId="0" fontId="7" fillId="0" borderId="11" xfId="0" applyFont="1" applyBorder="1" applyAlignment="1" applyProtection="1">
      <alignment horizontal="left" vertical="top" wrapText="1"/>
      <protection hidden="1"/>
    </xf>
    <xf numFmtId="0" fontId="7" fillId="0" borderId="12" xfId="0" applyFont="1" applyBorder="1" applyAlignment="1" applyProtection="1">
      <alignment horizontal="left" vertical="top" wrapText="1"/>
      <protection hidden="1"/>
    </xf>
    <xf numFmtId="1" fontId="7" fillId="0" borderId="13" xfId="0" applyNumberFormat="1" applyFont="1" applyBorder="1" applyAlignment="1" applyProtection="1">
      <alignment horizontal="center" vertical="top" wrapText="1"/>
      <protection hidden="1"/>
    </xf>
    <xf numFmtId="1" fontId="7" fillId="0" borderId="10" xfId="0" applyNumberFormat="1" applyFont="1" applyBorder="1" applyAlignment="1" applyProtection="1">
      <alignment horizontal="center" vertical="top" wrapText="1"/>
      <protection hidden="1"/>
    </xf>
    <xf numFmtId="0" fontId="7" fillId="0" borderId="11" xfId="0" applyFont="1" applyBorder="1" applyAlignment="1" applyProtection="1">
      <alignment horizontal="center" vertical="top" wrapText="1"/>
      <protection hidden="1"/>
    </xf>
    <xf numFmtId="10" fontId="7" fillId="0" borderId="11" xfId="2" applyNumberFormat="1" applyFont="1" applyBorder="1" applyAlignment="1" applyProtection="1">
      <alignment horizontal="center" vertical="top" wrapText="1"/>
      <protection hidden="1"/>
    </xf>
    <xf numFmtId="1" fontId="7" fillId="0" borderId="11" xfId="0" applyNumberFormat="1" applyFont="1" applyBorder="1" applyAlignment="1" applyProtection="1">
      <alignment horizontal="right" vertical="top" wrapText="1"/>
      <protection hidden="1"/>
    </xf>
    <xf numFmtId="0" fontId="7" fillId="0" borderId="11" xfId="0" applyFont="1" applyBorder="1" applyAlignment="1" applyProtection="1">
      <alignment horizontal="right" vertical="top" wrapText="1"/>
      <protection hidden="1"/>
    </xf>
    <xf numFmtId="164" fontId="7" fillId="0" borderId="11" xfId="2" applyNumberFormat="1" applyFont="1" applyBorder="1" applyAlignment="1" applyProtection="1">
      <alignment horizontal="center" vertical="top" wrapText="1"/>
      <protection hidden="1"/>
    </xf>
    <xf numFmtId="0" fontId="7" fillId="0" borderId="14" xfId="0" applyFont="1" applyBorder="1" applyAlignment="1" applyProtection="1">
      <alignment horizontal="left" vertical="top" wrapText="1"/>
      <protection hidden="1"/>
    </xf>
    <xf numFmtId="0" fontId="11" fillId="0" borderId="33" xfId="0" applyFont="1" applyBorder="1" applyAlignment="1" applyProtection="1">
      <alignment horizontal="left" vertical="top" wrapText="1"/>
      <protection hidden="1"/>
    </xf>
    <xf numFmtId="9" fontId="11" fillId="0" borderId="33" xfId="2" applyFont="1" applyBorder="1" applyAlignment="1" applyProtection="1">
      <alignment horizontal="center" vertical="top" wrapText="1"/>
      <protection hidden="1"/>
    </xf>
    <xf numFmtId="0" fontId="11" fillId="0" borderId="7" xfId="0" applyFont="1" applyBorder="1" applyAlignment="1" applyProtection="1">
      <alignment horizontal="center" vertical="top" wrapText="1"/>
      <protection hidden="1"/>
    </xf>
    <xf numFmtId="0" fontId="11" fillId="0" borderId="34" xfId="0" applyFont="1" applyBorder="1" applyAlignment="1" applyProtection="1">
      <alignment horizontal="left" vertical="top" wrapText="1"/>
      <protection hidden="1"/>
    </xf>
    <xf numFmtId="9" fontId="11" fillId="0" borderId="23" xfId="2" applyFont="1" applyBorder="1" applyAlignment="1" applyProtection="1">
      <alignment horizontal="center" vertical="top" wrapText="1"/>
      <protection hidden="1"/>
    </xf>
    <xf numFmtId="9" fontId="11" fillId="0" borderId="7" xfId="0" applyNumberFormat="1" applyFont="1" applyBorder="1" applyAlignment="1" applyProtection="1">
      <alignment horizontal="center" vertical="top" wrapText="1"/>
      <protection hidden="1"/>
    </xf>
    <xf numFmtId="10" fontId="11" fillId="0" borderId="7" xfId="0" applyNumberFormat="1" applyFont="1" applyBorder="1" applyAlignment="1" applyProtection="1">
      <alignment horizontal="center" vertical="top" wrapText="1"/>
      <protection hidden="1"/>
    </xf>
    <xf numFmtId="9" fontId="11" fillId="0" borderId="7" xfId="0" applyNumberFormat="1" applyFont="1" applyBorder="1" applyAlignment="1" applyProtection="1">
      <alignment horizontal="right" vertical="top" wrapText="1"/>
      <protection hidden="1"/>
    </xf>
    <xf numFmtId="0" fontId="11" fillId="0" borderId="7" xfId="0" applyFont="1" applyBorder="1" applyAlignment="1" applyProtection="1">
      <alignment horizontal="right" vertical="top" wrapText="1"/>
      <protection hidden="1"/>
    </xf>
    <xf numFmtId="9" fontId="11" fillId="0" borderId="33" xfId="0" applyNumberFormat="1" applyFont="1" applyBorder="1" applyAlignment="1" applyProtection="1">
      <alignment horizontal="center" vertical="top" wrapText="1"/>
      <protection hidden="1"/>
    </xf>
    <xf numFmtId="0" fontId="9" fillId="2" borderId="35" xfId="0" applyFont="1" applyFill="1" applyBorder="1" applyAlignment="1" applyProtection="1">
      <alignment wrapText="1"/>
      <protection hidden="1"/>
    </xf>
    <xf numFmtId="0" fontId="9" fillId="2" borderId="36" xfId="0" applyFont="1" applyFill="1" applyBorder="1" applyAlignment="1" applyProtection="1">
      <alignment wrapText="1"/>
      <protection hidden="1"/>
    </xf>
    <xf numFmtId="0" fontId="9" fillId="2" borderId="37" xfId="0" applyFont="1" applyFill="1" applyBorder="1" applyAlignment="1" applyProtection="1">
      <alignment wrapText="1"/>
      <protection hidden="1"/>
    </xf>
    <xf numFmtId="9" fontId="10" fillId="2" borderId="35" xfId="2" applyFont="1" applyFill="1" applyBorder="1" applyAlignment="1" applyProtection="1">
      <alignment horizontal="center" wrapText="1"/>
      <protection hidden="1"/>
    </xf>
    <xf numFmtId="9" fontId="10" fillId="2" borderId="36" xfId="2" applyFont="1" applyFill="1" applyBorder="1" applyAlignment="1" applyProtection="1">
      <alignment horizontal="center" wrapText="1"/>
      <protection hidden="1"/>
    </xf>
    <xf numFmtId="9" fontId="10" fillId="2" borderId="36" xfId="0" applyNumberFormat="1" applyFont="1" applyFill="1" applyBorder="1" applyAlignment="1" applyProtection="1">
      <alignment horizontal="center" wrapText="1"/>
      <protection hidden="1"/>
    </xf>
    <xf numFmtId="0" fontId="9" fillId="2" borderId="38" xfId="0" applyFont="1" applyFill="1" applyBorder="1" applyAlignment="1" applyProtection="1">
      <alignment wrapText="1"/>
      <protection hidden="1"/>
    </xf>
    <xf numFmtId="9" fontId="10" fillId="2" borderId="39" xfId="2" applyFont="1" applyFill="1" applyBorder="1" applyAlignment="1" applyProtection="1">
      <alignment horizontal="center" wrapText="1"/>
      <protection hidden="1"/>
    </xf>
    <xf numFmtId="10" fontId="10" fillId="2" borderId="36" xfId="0" applyNumberFormat="1" applyFont="1" applyFill="1" applyBorder="1" applyAlignment="1" applyProtection="1">
      <alignment horizontal="center" wrapText="1"/>
      <protection hidden="1"/>
    </xf>
    <xf numFmtId="10" fontId="11" fillId="0" borderId="1" xfId="0" applyNumberFormat="1" applyFont="1" applyBorder="1" applyAlignment="1" applyProtection="1">
      <alignment horizontal="center" vertical="top" wrapText="1"/>
      <protection hidden="1"/>
    </xf>
    <xf numFmtId="10" fontId="10" fillId="2" borderId="1" xfId="2" applyNumberFormat="1" applyFont="1" applyFill="1" applyBorder="1" applyAlignment="1" applyProtection="1">
      <alignment horizontal="center" wrapText="1"/>
      <protection hidden="1"/>
    </xf>
    <xf numFmtId="10" fontId="14" fillId="4" borderId="5" xfId="2" applyNumberFormat="1" applyFont="1" applyFill="1" applyBorder="1" applyAlignment="1" applyProtection="1">
      <alignment horizont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9" borderId="3" xfId="0" applyFont="1" applyFill="1" applyBorder="1" applyAlignment="1" applyProtection="1">
      <alignment horizontal="center" vertical="center" wrapText="1"/>
      <protection hidden="1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8" fillId="9" borderId="2" xfId="0" applyFont="1" applyFill="1" applyBorder="1" applyAlignment="1" applyProtection="1">
      <alignment horizontal="center" vertical="center" wrapText="1"/>
      <protection hidden="1"/>
    </xf>
    <xf numFmtId="0" fontId="8" fillId="7" borderId="18" xfId="0" applyFont="1" applyFill="1" applyBorder="1" applyAlignment="1" applyProtection="1">
      <alignment horizontal="center" vertical="center" wrapText="1"/>
      <protection hidden="1"/>
    </xf>
    <xf numFmtId="0" fontId="8" fillId="7" borderId="1" xfId="0" applyFont="1" applyFill="1" applyBorder="1" applyAlignment="1" applyProtection="1">
      <alignment horizontal="center" vertical="center" wrapText="1"/>
      <protection hidden="1"/>
    </xf>
    <xf numFmtId="0" fontId="8" fillId="8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8" fillId="5" borderId="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top" wrapText="1"/>
    </xf>
    <xf numFmtId="9" fontId="7" fillId="0" borderId="1" xfId="0" applyNumberFormat="1" applyFont="1" applyBorder="1" applyAlignment="1" applyProtection="1">
      <alignment horizontal="center" vertical="top" wrapText="1"/>
    </xf>
    <xf numFmtId="0" fontId="7" fillId="0" borderId="1" xfId="0" applyFont="1" applyBorder="1" applyAlignment="1" applyProtection="1">
      <alignment horizontal="justify" vertical="top" wrapText="1"/>
    </xf>
    <xf numFmtId="0" fontId="7" fillId="0" borderId="2" xfId="0" applyFont="1" applyBorder="1" applyAlignment="1" applyProtection="1">
      <alignment horizontal="justify" vertical="top" wrapText="1"/>
    </xf>
    <xf numFmtId="0" fontId="7" fillId="0" borderId="11" xfId="0" applyFont="1" applyBorder="1" applyAlignment="1" applyProtection="1">
      <alignment horizontal="center" vertical="top" wrapText="1"/>
    </xf>
    <xf numFmtId="9" fontId="7" fillId="0" borderId="11" xfId="0" applyNumberFormat="1" applyFont="1" applyBorder="1" applyAlignment="1" applyProtection="1">
      <alignment horizontal="center" vertical="top" wrapText="1"/>
    </xf>
    <xf numFmtId="0" fontId="7" fillId="0" borderId="11" xfId="0" applyFont="1" applyBorder="1" applyAlignment="1" applyProtection="1">
      <alignment horizontal="justify" vertical="top" wrapText="1"/>
    </xf>
    <xf numFmtId="0" fontId="7" fillId="0" borderId="14" xfId="0" applyFont="1" applyBorder="1" applyAlignment="1" applyProtection="1">
      <alignment horizontal="justify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7" fillId="0" borderId="1" xfId="0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top" wrapText="1"/>
      <protection hidden="1"/>
    </xf>
    <xf numFmtId="0" fontId="15" fillId="0" borderId="20" xfId="0" applyFont="1" applyBorder="1" applyAlignment="1" applyProtection="1">
      <alignment horizontal="center" vertical="center" wrapText="1"/>
      <protection hidden="1"/>
    </xf>
    <xf numFmtId="0" fontId="15" fillId="0" borderId="0" xfId="0" applyFont="1" applyAlignment="1" applyProtection="1">
      <alignment horizontal="center" vertical="center" wrapText="1"/>
      <protection hidden="1"/>
    </xf>
    <xf numFmtId="0" fontId="8" fillId="2" borderId="1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 applyProtection="1">
      <alignment horizontal="center" wrapText="1"/>
      <protection hidden="1"/>
    </xf>
    <xf numFmtId="0" fontId="8" fillId="2" borderId="24" xfId="0" applyFont="1" applyFill="1" applyBorder="1" applyAlignment="1" applyProtection="1">
      <alignment horizontal="center" wrapText="1"/>
      <protection hidden="1"/>
    </xf>
    <xf numFmtId="0" fontId="8" fillId="2" borderId="18" xfId="0" applyFont="1" applyFill="1" applyBorder="1" applyAlignment="1" applyProtection="1">
      <alignment horizontal="center" wrapText="1"/>
      <protection hidden="1"/>
    </xf>
    <xf numFmtId="0" fontId="7" fillId="0" borderId="9" xfId="0" applyFont="1" applyBorder="1" applyAlignment="1" applyProtection="1">
      <alignment horizontal="left" wrapText="1"/>
      <protection hidden="1"/>
    </xf>
    <xf numFmtId="0" fontId="7" fillId="0" borderId="24" xfId="0" applyFont="1" applyBorder="1" applyAlignment="1" applyProtection="1">
      <alignment horizontal="left" wrapText="1"/>
      <protection hidden="1"/>
    </xf>
    <xf numFmtId="0" fontId="7" fillId="0" borderId="18" xfId="0" applyFont="1" applyBorder="1" applyAlignment="1" applyProtection="1">
      <alignment horizontal="left" wrapText="1"/>
      <protection hidden="1"/>
    </xf>
    <xf numFmtId="0" fontId="7" fillId="0" borderId="9" xfId="0" applyFont="1" applyBorder="1" applyAlignment="1" applyProtection="1">
      <alignment horizontal="justify" vertical="center" wrapText="1"/>
      <protection hidden="1"/>
    </xf>
    <xf numFmtId="0" fontId="7" fillId="0" borderId="24" xfId="0" applyFont="1" applyBorder="1" applyAlignment="1" applyProtection="1">
      <alignment horizontal="justify" vertical="center" wrapText="1"/>
      <protection hidden="1"/>
    </xf>
    <xf numFmtId="0" fontId="7" fillId="0" borderId="18" xfId="0" applyFont="1" applyBorder="1" applyAlignment="1" applyProtection="1">
      <alignment horizontal="justify" vertical="center" wrapText="1"/>
      <protection hidden="1"/>
    </xf>
    <xf numFmtId="0" fontId="8" fillId="2" borderId="17" xfId="0" applyFont="1" applyFill="1" applyBorder="1" applyAlignment="1" applyProtection="1">
      <alignment horizontal="center" vertical="center" wrapText="1"/>
      <protection hidden="1"/>
    </xf>
    <xf numFmtId="0" fontId="8" fillId="2" borderId="15" xfId="0" applyFont="1" applyFill="1" applyBorder="1" applyAlignment="1" applyProtection="1">
      <alignment horizontal="center" vertical="center" wrapText="1"/>
      <protection hidden="1"/>
    </xf>
    <xf numFmtId="0" fontId="8" fillId="2" borderId="3" xfId="0" applyFont="1" applyFill="1" applyBorder="1" applyAlignment="1" applyProtection="1">
      <alignment horizontal="center" vertical="center" wrapText="1"/>
      <protection hidden="1"/>
    </xf>
    <xf numFmtId="0" fontId="8" fillId="2" borderId="25" xfId="0" applyFont="1" applyFill="1" applyBorder="1" applyAlignment="1" applyProtection="1">
      <alignment horizontal="center" vertical="center" wrapText="1"/>
      <protection hidden="1"/>
    </xf>
    <xf numFmtId="0" fontId="8" fillId="2" borderId="26" xfId="0" applyFont="1" applyFill="1" applyBorder="1" applyAlignment="1" applyProtection="1">
      <alignment horizontal="center" vertical="center" wrapText="1"/>
      <protection hidden="1"/>
    </xf>
    <xf numFmtId="0" fontId="8" fillId="2" borderId="8" xfId="0" applyFont="1" applyFill="1" applyBorder="1" applyAlignment="1" applyProtection="1">
      <alignment horizontal="center" vertical="center" wrapText="1"/>
      <protection hidden="1"/>
    </xf>
    <xf numFmtId="0" fontId="8" fillId="2" borderId="19" xfId="0" applyFont="1" applyFill="1" applyBorder="1" applyAlignment="1" applyProtection="1">
      <alignment horizontal="center" vertical="center" wrapText="1"/>
      <protection hidden="1"/>
    </xf>
    <xf numFmtId="0" fontId="8" fillId="4" borderId="17" xfId="0" applyFont="1" applyFill="1" applyBorder="1" applyAlignment="1" applyProtection="1">
      <alignment horizontal="center" vertical="center" wrapText="1"/>
      <protection hidden="1"/>
    </xf>
    <xf numFmtId="0" fontId="8" fillId="4" borderId="15" xfId="0" applyFont="1" applyFill="1" applyBorder="1" applyAlignment="1" applyProtection="1">
      <alignment horizontal="center" vertical="center" wrapText="1"/>
      <protection hidden="1"/>
    </xf>
    <xf numFmtId="0" fontId="8" fillId="4" borderId="27" xfId="0" applyFont="1" applyFill="1" applyBorder="1" applyAlignment="1" applyProtection="1">
      <alignment horizontal="center" vertical="center" wrapText="1"/>
      <protection hidden="1"/>
    </xf>
    <xf numFmtId="0" fontId="8" fillId="4" borderId="3" xfId="0" applyFont="1" applyFill="1" applyBorder="1" applyAlignment="1" applyProtection="1">
      <alignment horizontal="center" vertical="center" wrapText="1"/>
      <protection hidden="1"/>
    </xf>
    <xf numFmtId="0" fontId="8" fillId="4" borderId="1" xfId="0" applyFont="1" applyFill="1" applyBorder="1" applyAlignment="1" applyProtection="1">
      <alignment horizontal="center" vertical="center" wrapText="1"/>
      <protection hidden="1"/>
    </xf>
    <xf numFmtId="0" fontId="8" fillId="4" borderId="9" xfId="0" applyFont="1" applyFill="1" applyBorder="1" applyAlignment="1" applyProtection="1">
      <alignment horizontal="center" vertical="center" wrapText="1"/>
      <protection hidden="1"/>
    </xf>
    <xf numFmtId="0" fontId="8" fillId="9" borderId="17" xfId="0" applyFont="1" applyFill="1" applyBorder="1" applyAlignment="1" applyProtection="1">
      <alignment horizontal="center" vertical="center" wrapText="1"/>
      <protection hidden="1"/>
    </xf>
    <xf numFmtId="0" fontId="8" fillId="9" borderId="15" xfId="0" applyFont="1" applyFill="1" applyBorder="1" applyAlignment="1" applyProtection="1">
      <alignment horizontal="center" vertical="center" wrapText="1"/>
      <protection hidden="1"/>
    </xf>
    <xf numFmtId="0" fontId="8" fillId="9" borderId="16" xfId="0" applyFont="1" applyFill="1" applyBorder="1" applyAlignment="1" applyProtection="1">
      <alignment horizontal="center" vertical="center" wrapText="1"/>
      <protection hidden="1"/>
    </xf>
    <xf numFmtId="0" fontId="8" fillId="7" borderId="29" xfId="0" applyFont="1" applyFill="1" applyBorder="1" applyAlignment="1" applyProtection="1">
      <alignment horizontal="center" vertical="center" wrapText="1"/>
      <protection hidden="1"/>
    </xf>
    <xf numFmtId="0" fontId="8" fillId="7" borderId="15" xfId="0" applyFont="1" applyFill="1" applyBorder="1" applyAlignment="1" applyProtection="1">
      <alignment horizontal="center" vertical="center" wrapText="1"/>
      <protection hidden="1"/>
    </xf>
    <xf numFmtId="0" fontId="8" fillId="2" borderId="24" xfId="0" applyFont="1" applyFill="1" applyBorder="1" applyAlignment="1" applyProtection="1">
      <alignment horizontal="center" vertical="center" wrapText="1"/>
      <protection hidden="1"/>
    </xf>
    <xf numFmtId="0" fontId="8" fillId="5" borderId="15" xfId="0" applyFont="1" applyFill="1" applyBorder="1" applyAlignment="1" applyProtection="1">
      <alignment horizontal="center" vertical="center" wrapText="1"/>
      <protection hidden="1"/>
    </xf>
    <xf numFmtId="0" fontId="8" fillId="5" borderId="27" xfId="0" applyFont="1" applyFill="1" applyBorder="1" applyAlignment="1" applyProtection="1">
      <alignment horizontal="center" vertical="center" wrapText="1"/>
      <protection hidden="1"/>
    </xf>
    <xf numFmtId="0" fontId="8" fillId="6" borderId="17" xfId="0" applyFont="1" applyFill="1" applyBorder="1" applyAlignment="1" applyProtection="1">
      <alignment horizontal="center" vertical="center" wrapText="1"/>
      <protection hidden="1"/>
    </xf>
    <xf numFmtId="0" fontId="8" fillId="6" borderId="15" xfId="0" applyFont="1" applyFill="1" applyBorder="1" applyAlignment="1" applyProtection="1">
      <alignment horizontal="center" vertical="center" wrapText="1"/>
      <protection hidden="1"/>
    </xf>
    <xf numFmtId="0" fontId="8" fillId="6" borderId="16" xfId="0" applyFont="1" applyFill="1" applyBorder="1" applyAlignment="1" applyProtection="1">
      <alignment horizontal="center" vertical="center" wrapText="1"/>
      <protection hidden="1"/>
    </xf>
    <xf numFmtId="0" fontId="8" fillId="9" borderId="3" xfId="0" applyFont="1" applyFill="1" applyBorder="1" applyAlignment="1" applyProtection="1">
      <alignment horizontal="center" vertical="center" wrapText="1"/>
      <protection hidden="1"/>
    </xf>
    <xf numFmtId="0" fontId="8" fillId="9" borderId="1" xfId="0" applyFont="1" applyFill="1" applyBorder="1" applyAlignment="1" applyProtection="1">
      <alignment horizontal="center" vertical="center" wrapText="1"/>
      <protection hidden="1"/>
    </xf>
    <xf numFmtId="0" fontId="8" fillId="9" borderId="2" xfId="0" applyFont="1" applyFill="1" applyBorder="1" applyAlignment="1" applyProtection="1">
      <alignment horizontal="center" vertical="center" wrapText="1"/>
      <protection hidden="1"/>
    </xf>
    <xf numFmtId="0" fontId="8" fillId="7" borderId="18" xfId="0" applyFont="1" applyFill="1" applyBorder="1" applyAlignment="1" applyProtection="1">
      <alignment horizontal="center" vertical="center" wrapText="1"/>
      <protection hidden="1"/>
    </xf>
    <xf numFmtId="0" fontId="8" fillId="7" borderId="1" xfId="0" applyFont="1" applyFill="1" applyBorder="1" applyAlignment="1" applyProtection="1">
      <alignment horizontal="center" vertical="center" wrapText="1"/>
      <protection hidden="1"/>
    </xf>
    <xf numFmtId="0" fontId="8" fillId="8" borderId="1" xfId="0" applyFont="1" applyFill="1" applyBorder="1" applyAlignment="1" applyProtection="1">
      <alignment horizontal="center" vertical="center" wrapText="1"/>
      <protection hidden="1"/>
    </xf>
    <xf numFmtId="0" fontId="8" fillId="5" borderId="1" xfId="0" applyFont="1" applyFill="1" applyBorder="1" applyAlignment="1" applyProtection="1">
      <alignment horizontal="center" vertical="center" wrapText="1"/>
      <protection hidden="1"/>
    </xf>
    <xf numFmtId="0" fontId="8" fillId="5" borderId="9" xfId="0" applyFont="1" applyFill="1" applyBorder="1" applyAlignment="1" applyProtection="1">
      <alignment horizontal="center" vertical="center" wrapText="1"/>
      <protection hidden="1"/>
    </xf>
    <xf numFmtId="0" fontId="8" fillId="6" borderId="3" xfId="0" applyFont="1" applyFill="1" applyBorder="1" applyAlignment="1" applyProtection="1">
      <alignment horizontal="center" vertical="center" wrapText="1"/>
      <protection hidden="1"/>
    </xf>
    <xf numFmtId="0" fontId="8" fillId="6" borderId="1" xfId="0" applyFont="1" applyFill="1" applyBorder="1" applyAlignment="1" applyProtection="1">
      <alignment horizontal="center" vertical="center" wrapText="1"/>
      <protection hidden="1"/>
    </xf>
    <xf numFmtId="0" fontId="8" fillId="6" borderId="2" xfId="0" applyFont="1" applyFill="1" applyBorder="1" applyAlignment="1" applyProtection="1">
      <alignment horizontal="center" vertical="center" wrapText="1"/>
      <protection hidden="1"/>
    </xf>
    <xf numFmtId="0" fontId="8" fillId="8" borderId="15" xfId="0" applyFont="1" applyFill="1" applyBorder="1" applyAlignment="1" applyProtection="1">
      <alignment horizontal="center" vertical="center" wrapText="1"/>
      <protection hidden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2</xdr:col>
      <xdr:colOff>295275</xdr:colOff>
      <xdr:row>0</xdr:row>
      <xdr:rowOff>742950</xdr:rowOff>
    </xdr:to>
    <xdr:pic>
      <xdr:nvPicPr>
        <xdr:cNvPr id="1026" name="Imagen 1">
          <a:extLst>
            <a:ext uri="{FF2B5EF4-FFF2-40B4-BE49-F238E27FC236}">
              <a16:creationId xmlns:a16="http://schemas.microsoft.com/office/drawing/2014/main" id="{0FBBDF01-BAD8-4ED3-9DCB-105588D79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3"/>
  <sheetViews>
    <sheetView showGridLines="0" tabSelected="1" zoomScale="85" zoomScaleNormal="85" workbookViewId="0">
      <selection activeCell="H8" sqref="H8"/>
    </sheetView>
  </sheetViews>
  <sheetFormatPr baseColWidth="10" defaultColWidth="10.85546875" defaultRowHeight="15" zeroHeight="1" x14ac:dyDescent="0.25"/>
  <cols>
    <col min="1" max="1" width="4.140625" style="1" customWidth="1"/>
    <col min="2" max="2" width="25.5703125" style="1" customWidth="1"/>
    <col min="3" max="3" width="12.28515625" style="1" customWidth="1"/>
    <col min="4" max="4" width="8.7109375" style="1" customWidth="1"/>
    <col min="5" max="5" width="44.28515625" style="1" bestFit="1" customWidth="1"/>
    <col min="6" max="6" width="15.5703125" style="1" customWidth="1"/>
    <col min="7" max="7" width="15.7109375" style="1" customWidth="1"/>
    <col min="8" max="8" width="21.140625" style="1" customWidth="1"/>
    <col min="9" max="10" width="19.140625" style="1" customWidth="1"/>
    <col min="11" max="11" width="8.140625" style="1" customWidth="1"/>
    <col min="12" max="12" width="20.5703125" style="1" customWidth="1"/>
    <col min="13" max="13" width="15.85546875" style="1" customWidth="1"/>
    <col min="14" max="17" width="11.7109375" style="1" customWidth="1"/>
    <col min="18" max="18" width="17.42578125" style="1" customWidth="1"/>
    <col min="19" max="23" width="17.85546875" style="1" customWidth="1"/>
    <col min="24" max="24" width="21.42578125" style="86" customWidth="1"/>
    <col min="25" max="26" width="16.5703125" style="87" customWidth="1"/>
    <col min="27" max="27" width="16.5703125" style="88" customWidth="1"/>
    <col min="28" max="28" width="21.7109375" style="89" customWidth="1"/>
    <col min="29" max="29" width="19.85546875" style="51" customWidth="1"/>
    <col min="30" max="31" width="16.5703125" style="51" customWidth="1"/>
    <col min="32" max="32" width="61.42578125" style="1" customWidth="1"/>
    <col min="33" max="33" width="26" style="1" customWidth="1"/>
    <col min="34" max="34" width="18.85546875" style="1" hidden="1" customWidth="1"/>
    <col min="35" max="38" width="16.5703125" style="1" hidden="1" customWidth="1"/>
    <col min="39" max="39" width="18.42578125" style="1" hidden="1" customWidth="1"/>
    <col min="40" max="43" width="16.5703125" style="1" hidden="1" customWidth="1"/>
    <col min="44" max="44" width="22.42578125" style="86" customWidth="1"/>
    <col min="45" max="45" width="20" style="87" customWidth="1"/>
    <col min="46" max="46" width="21.5703125" style="87" customWidth="1"/>
    <col min="47" max="47" width="25.5703125" style="89" customWidth="1"/>
    <col min="48" max="16384" width="10.85546875" style="1"/>
  </cols>
  <sheetData>
    <row r="1" spans="1:47" ht="70.5" customHeight="1" x14ac:dyDescent="0.25">
      <c r="A1" s="151" t="s">
        <v>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3" t="s">
        <v>1</v>
      </c>
      <c r="O1" s="153"/>
      <c r="P1" s="153"/>
      <c r="Q1" s="153"/>
      <c r="R1" s="153"/>
      <c r="X1" s="51"/>
      <c r="Y1" s="51"/>
      <c r="Z1" s="51"/>
      <c r="AA1" s="1"/>
      <c r="AB1" s="1"/>
      <c r="AR1" s="51"/>
      <c r="AS1" s="51"/>
      <c r="AT1" s="51"/>
      <c r="AU1" s="1"/>
    </row>
    <row r="2" spans="1:47" s="2" customFormat="1" ht="23.45" customHeight="1" x14ac:dyDescent="0.25">
      <c r="A2" s="154" t="s">
        <v>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X2" s="52"/>
      <c r="Y2" s="52"/>
      <c r="Z2" s="52"/>
      <c r="AC2" s="52"/>
      <c r="AD2" s="52"/>
      <c r="AE2" s="52"/>
      <c r="AR2" s="52"/>
      <c r="AS2" s="52"/>
      <c r="AT2" s="52"/>
    </row>
    <row r="3" spans="1:47" x14ac:dyDescent="0.25">
      <c r="E3" s="3"/>
      <c r="X3" s="51"/>
      <c r="Y3" s="51"/>
      <c r="Z3" s="51"/>
      <c r="AA3" s="1"/>
      <c r="AB3" s="1"/>
      <c r="AR3" s="51"/>
      <c r="AS3" s="51"/>
      <c r="AT3" s="51"/>
      <c r="AU3" s="1"/>
    </row>
    <row r="4" spans="1:47" ht="29.1" customHeight="1" x14ac:dyDescent="0.25">
      <c r="A4" s="156" t="s">
        <v>3</v>
      </c>
      <c r="B4" s="156"/>
      <c r="C4" s="157" t="s">
        <v>4</v>
      </c>
      <c r="D4" s="158"/>
      <c r="E4" s="159"/>
      <c r="F4" s="4"/>
      <c r="G4" s="156" t="s">
        <v>5</v>
      </c>
      <c r="H4" s="156"/>
      <c r="I4" s="156"/>
      <c r="J4" s="156"/>
      <c r="K4" s="156"/>
      <c r="L4" s="156"/>
      <c r="M4" s="156"/>
      <c r="N4" s="4"/>
      <c r="O4" s="4"/>
      <c r="P4" s="4"/>
      <c r="Q4" s="4"/>
      <c r="R4" s="4"/>
      <c r="S4" s="4"/>
      <c r="T4" s="4"/>
      <c r="U4" s="4"/>
      <c r="V4" s="4"/>
      <c r="W4" s="4"/>
      <c r="X4" s="53"/>
      <c r="Y4" s="53"/>
      <c r="Z4" s="53"/>
      <c r="AA4" s="4"/>
      <c r="AB4" s="4"/>
      <c r="AC4" s="53"/>
      <c r="AD4" s="53"/>
      <c r="AE4" s="53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53"/>
      <c r="AS4" s="53"/>
      <c r="AT4" s="53"/>
      <c r="AU4" s="4"/>
    </row>
    <row r="5" spans="1:47" ht="14.45" customHeight="1" x14ac:dyDescent="0.25">
      <c r="A5" s="156"/>
      <c r="B5" s="156"/>
      <c r="C5" s="160"/>
      <c r="D5" s="161"/>
      <c r="E5" s="162"/>
      <c r="F5" s="4"/>
      <c r="G5" s="5" t="s">
        <v>6</v>
      </c>
      <c r="H5" s="124" t="s">
        <v>7</v>
      </c>
      <c r="I5" s="166" t="s">
        <v>8</v>
      </c>
      <c r="J5" s="167"/>
      <c r="K5" s="167"/>
      <c r="L5" s="167"/>
      <c r="M5" s="168"/>
      <c r="N5" s="4"/>
      <c r="O5" s="4"/>
      <c r="P5" s="4"/>
      <c r="Q5" s="4"/>
      <c r="R5" s="4"/>
      <c r="S5" s="4"/>
      <c r="T5" s="4"/>
      <c r="U5" s="4"/>
      <c r="V5" s="4"/>
      <c r="W5" s="4"/>
      <c r="X5" s="53"/>
      <c r="Y5" s="53"/>
      <c r="Z5" s="53"/>
      <c r="AA5" s="4"/>
      <c r="AB5" s="4"/>
      <c r="AC5" s="53"/>
      <c r="AD5" s="53"/>
      <c r="AE5" s="53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53"/>
      <c r="AS5" s="53"/>
      <c r="AT5" s="53"/>
      <c r="AU5" s="4"/>
    </row>
    <row r="6" spans="1:47" ht="14.45" customHeight="1" x14ac:dyDescent="0.25">
      <c r="A6" s="156"/>
      <c r="B6" s="156"/>
      <c r="C6" s="160"/>
      <c r="D6" s="161"/>
      <c r="E6" s="162"/>
      <c r="F6" s="4"/>
      <c r="G6" s="123">
        <v>1</v>
      </c>
      <c r="H6" s="123" t="s">
        <v>9</v>
      </c>
      <c r="I6" s="169" t="s">
        <v>10</v>
      </c>
      <c r="J6" s="170"/>
      <c r="K6" s="170"/>
      <c r="L6" s="170"/>
      <c r="M6" s="171"/>
      <c r="N6" s="4"/>
      <c r="O6" s="4"/>
      <c r="P6" s="4"/>
      <c r="Q6" s="4"/>
      <c r="R6" s="4"/>
      <c r="S6" s="4"/>
      <c r="T6" s="4"/>
      <c r="U6" s="4"/>
      <c r="V6" s="4"/>
      <c r="W6" s="4"/>
      <c r="X6" s="53"/>
      <c r="Y6" s="53"/>
      <c r="Z6" s="53"/>
      <c r="AA6" s="4"/>
      <c r="AB6" s="4"/>
      <c r="AC6" s="53"/>
      <c r="AD6" s="53"/>
      <c r="AE6" s="53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53"/>
      <c r="AS6" s="53"/>
      <c r="AT6" s="53"/>
      <c r="AU6" s="4"/>
    </row>
    <row r="7" spans="1:47" ht="89.25" customHeight="1" x14ac:dyDescent="0.25">
      <c r="A7" s="156"/>
      <c r="B7" s="156"/>
      <c r="C7" s="160"/>
      <c r="D7" s="161"/>
      <c r="E7" s="162"/>
      <c r="F7" s="4"/>
      <c r="G7" s="123">
        <v>2</v>
      </c>
      <c r="H7" s="123" t="s">
        <v>11</v>
      </c>
      <c r="I7" s="172" t="s">
        <v>12</v>
      </c>
      <c r="J7" s="173"/>
      <c r="K7" s="173"/>
      <c r="L7" s="173"/>
      <c r="M7" s="174"/>
      <c r="N7" s="4"/>
      <c r="O7" s="4"/>
      <c r="P7" s="4"/>
      <c r="Q7" s="4"/>
      <c r="R7" s="4"/>
      <c r="S7" s="4"/>
      <c r="T7" s="4"/>
      <c r="U7" s="4"/>
      <c r="V7" s="4"/>
      <c r="W7" s="4"/>
      <c r="X7" s="53"/>
      <c r="Y7" s="53"/>
      <c r="Z7" s="53"/>
      <c r="AA7" s="4"/>
      <c r="AB7" s="4"/>
      <c r="AC7" s="53"/>
      <c r="AD7" s="53"/>
      <c r="AE7" s="53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53"/>
      <c r="AS7" s="53"/>
      <c r="AT7" s="53"/>
      <c r="AU7" s="4"/>
    </row>
    <row r="8" spans="1:47" ht="63" customHeight="1" x14ac:dyDescent="0.25">
      <c r="A8" s="156"/>
      <c r="B8" s="156"/>
      <c r="C8" s="163"/>
      <c r="D8" s="164"/>
      <c r="E8" s="165"/>
      <c r="F8" s="4"/>
      <c r="G8" s="123">
        <v>3</v>
      </c>
      <c r="H8" s="123" t="s">
        <v>137</v>
      </c>
      <c r="I8" s="172" t="s">
        <v>147</v>
      </c>
      <c r="J8" s="173"/>
      <c r="K8" s="173"/>
      <c r="L8" s="173"/>
      <c r="M8" s="174"/>
      <c r="N8" s="4"/>
      <c r="O8" s="4"/>
      <c r="P8" s="4"/>
      <c r="Q8" s="4"/>
      <c r="R8" s="4"/>
      <c r="S8" s="4"/>
      <c r="T8" s="4"/>
      <c r="U8" s="4"/>
      <c r="V8" s="4"/>
      <c r="W8" s="4"/>
      <c r="X8" s="53"/>
      <c r="Y8" s="53"/>
      <c r="Z8" s="53"/>
      <c r="AA8" s="4"/>
      <c r="AB8" s="4"/>
      <c r="AC8" s="53"/>
      <c r="AD8" s="53"/>
      <c r="AE8" s="53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53"/>
      <c r="AS8" s="53"/>
      <c r="AT8" s="53"/>
      <c r="AU8" s="4"/>
    </row>
    <row r="9" spans="1:47" ht="15.75" thickBot="1" x14ac:dyDescent="0.3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53"/>
      <c r="Y9" s="53"/>
      <c r="Z9" s="53"/>
      <c r="AA9" s="4"/>
      <c r="AB9" s="4"/>
      <c r="AC9" s="53"/>
      <c r="AD9" s="53"/>
      <c r="AE9" s="53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53"/>
      <c r="AS9" s="53"/>
      <c r="AT9" s="53"/>
      <c r="AU9" s="4"/>
    </row>
    <row r="10" spans="1:47" ht="14.45" customHeight="1" x14ac:dyDescent="0.25">
      <c r="A10" s="175" t="s">
        <v>13</v>
      </c>
      <c r="B10" s="176"/>
      <c r="C10" s="178" t="s">
        <v>14</v>
      </c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82" t="s">
        <v>15</v>
      </c>
      <c r="T10" s="183"/>
      <c r="U10" s="183"/>
      <c r="V10" s="183"/>
      <c r="W10" s="184"/>
      <c r="X10" s="188" t="s">
        <v>16</v>
      </c>
      <c r="Y10" s="189"/>
      <c r="Z10" s="189"/>
      <c r="AA10" s="189"/>
      <c r="AB10" s="190"/>
      <c r="AC10" s="191" t="s">
        <v>16</v>
      </c>
      <c r="AD10" s="192"/>
      <c r="AE10" s="192"/>
      <c r="AF10" s="192"/>
      <c r="AG10" s="192"/>
      <c r="AH10" s="210" t="s">
        <v>16</v>
      </c>
      <c r="AI10" s="210"/>
      <c r="AJ10" s="210"/>
      <c r="AK10" s="210"/>
      <c r="AL10" s="210"/>
      <c r="AM10" s="194" t="s">
        <v>16</v>
      </c>
      <c r="AN10" s="194"/>
      <c r="AO10" s="194"/>
      <c r="AP10" s="194"/>
      <c r="AQ10" s="195"/>
      <c r="AR10" s="196" t="s">
        <v>17</v>
      </c>
      <c r="AS10" s="197"/>
      <c r="AT10" s="197"/>
      <c r="AU10" s="198"/>
    </row>
    <row r="11" spans="1:47" ht="14.45" customHeight="1" x14ac:dyDescent="0.25">
      <c r="A11" s="177"/>
      <c r="B11" s="156"/>
      <c r="C11" s="180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5"/>
      <c r="T11" s="186"/>
      <c r="U11" s="186"/>
      <c r="V11" s="186"/>
      <c r="W11" s="187"/>
      <c r="X11" s="199" t="s">
        <v>18</v>
      </c>
      <c r="Y11" s="200"/>
      <c r="Z11" s="200"/>
      <c r="AA11" s="200"/>
      <c r="AB11" s="201"/>
      <c r="AC11" s="202" t="s">
        <v>19</v>
      </c>
      <c r="AD11" s="203"/>
      <c r="AE11" s="203"/>
      <c r="AF11" s="203"/>
      <c r="AG11" s="203"/>
      <c r="AH11" s="204" t="s">
        <v>20</v>
      </c>
      <c r="AI11" s="204"/>
      <c r="AJ11" s="204"/>
      <c r="AK11" s="204"/>
      <c r="AL11" s="204"/>
      <c r="AM11" s="205" t="s">
        <v>21</v>
      </c>
      <c r="AN11" s="205"/>
      <c r="AO11" s="205"/>
      <c r="AP11" s="205"/>
      <c r="AQ11" s="206"/>
      <c r="AR11" s="207" t="s">
        <v>22</v>
      </c>
      <c r="AS11" s="208"/>
      <c r="AT11" s="208"/>
      <c r="AU11" s="209"/>
    </row>
    <row r="12" spans="1:47" ht="14.45" customHeight="1" x14ac:dyDescent="0.25">
      <c r="A12" s="125"/>
      <c r="B12" s="124"/>
      <c r="C12" s="126"/>
      <c r="D12" s="127"/>
      <c r="E12" s="127"/>
      <c r="F12" s="127"/>
      <c r="G12" s="127"/>
      <c r="H12" s="127"/>
      <c r="I12" s="193" t="s">
        <v>23</v>
      </c>
      <c r="J12" s="193"/>
      <c r="K12" s="127"/>
      <c r="L12" s="127"/>
      <c r="M12" s="127"/>
      <c r="N12" s="127"/>
      <c r="O12" s="127"/>
      <c r="P12" s="127"/>
      <c r="Q12" s="127"/>
      <c r="R12" s="127"/>
      <c r="S12" s="128"/>
      <c r="T12" s="129"/>
      <c r="U12" s="129"/>
      <c r="V12" s="129"/>
      <c r="W12" s="130"/>
      <c r="X12" s="131"/>
      <c r="Y12" s="132"/>
      <c r="Z12" s="132"/>
      <c r="AA12" s="132"/>
      <c r="AB12" s="133"/>
      <c r="AC12" s="134"/>
      <c r="AD12" s="135"/>
      <c r="AE12" s="135"/>
      <c r="AF12" s="135"/>
      <c r="AG12" s="135"/>
      <c r="AH12" s="136"/>
      <c r="AI12" s="136"/>
      <c r="AJ12" s="136"/>
      <c r="AK12" s="136"/>
      <c r="AL12" s="136"/>
      <c r="AM12" s="137"/>
      <c r="AN12" s="137"/>
      <c r="AO12" s="137"/>
      <c r="AP12" s="137"/>
      <c r="AQ12" s="138"/>
      <c r="AR12" s="139"/>
      <c r="AS12" s="140"/>
      <c r="AT12" s="140"/>
      <c r="AU12" s="141"/>
    </row>
    <row r="13" spans="1:47" ht="60" x14ac:dyDescent="0.25">
      <c r="A13" s="125" t="s">
        <v>24</v>
      </c>
      <c r="B13" s="124" t="s">
        <v>25</v>
      </c>
      <c r="C13" s="124" t="s">
        <v>26</v>
      </c>
      <c r="D13" s="124" t="s">
        <v>27</v>
      </c>
      <c r="E13" s="124" t="s">
        <v>28</v>
      </c>
      <c r="F13" s="124" t="s">
        <v>29</v>
      </c>
      <c r="G13" s="124" t="s">
        <v>30</v>
      </c>
      <c r="H13" s="124" t="s">
        <v>31</v>
      </c>
      <c r="I13" s="124" t="s">
        <v>32</v>
      </c>
      <c r="J13" s="124" t="s">
        <v>33</v>
      </c>
      <c r="K13" s="124" t="s">
        <v>34</v>
      </c>
      <c r="L13" s="124" t="s">
        <v>35</v>
      </c>
      <c r="M13" s="124" t="s">
        <v>36</v>
      </c>
      <c r="N13" s="124" t="s">
        <v>37</v>
      </c>
      <c r="O13" s="124" t="s">
        <v>38</v>
      </c>
      <c r="P13" s="124" t="s">
        <v>39</v>
      </c>
      <c r="Q13" s="124" t="s">
        <v>40</v>
      </c>
      <c r="R13" s="70" t="s">
        <v>41</v>
      </c>
      <c r="S13" s="128" t="s">
        <v>42</v>
      </c>
      <c r="T13" s="129" t="s">
        <v>43</v>
      </c>
      <c r="U13" s="129" t="s">
        <v>44</v>
      </c>
      <c r="V13" s="129" t="s">
        <v>45</v>
      </c>
      <c r="W13" s="130" t="s">
        <v>46</v>
      </c>
      <c r="X13" s="131" t="s">
        <v>47</v>
      </c>
      <c r="Y13" s="132" t="s">
        <v>48</v>
      </c>
      <c r="Z13" s="132" t="s">
        <v>49</v>
      </c>
      <c r="AA13" s="132" t="s">
        <v>50</v>
      </c>
      <c r="AB13" s="133" t="s">
        <v>51</v>
      </c>
      <c r="AC13" s="134" t="s">
        <v>47</v>
      </c>
      <c r="AD13" s="135" t="s">
        <v>48</v>
      </c>
      <c r="AE13" s="135" t="s">
        <v>49</v>
      </c>
      <c r="AF13" s="135" t="s">
        <v>50</v>
      </c>
      <c r="AG13" s="135" t="s">
        <v>51</v>
      </c>
      <c r="AH13" s="136" t="s">
        <v>47</v>
      </c>
      <c r="AI13" s="136" t="s">
        <v>48</v>
      </c>
      <c r="AJ13" s="136" t="s">
        <v>49</v>
      </c>
      <c r="AK13" s="136" t="s">
        <v>50</v>
      </c>
      <c r="AL13" s="136" t="s">
        <v>51</v>
      </c>
      <c r="AM13" s="137" t="s">
        <v>47</v>
      </c>
      <c r="AN13" s="137" t="s">
        <v>48</v>
      </c>
      <c r="AO13" s="137" t="s">
        <v>49</v>
      </c>
      <c r="AP13" s="137" t="s">
        <v>50</v>
      </c>
      <c r="AQ13" s="138" t="s">
        <v>51</v>
      </c>
      <c r="AR13" s="139" t="s">
        <v>47</v>
      </c>
      <c r="AS13" s="140" t="s">
        <v>52</v>
      </c>
      <c r="AT13" s="140" t="s">
        <v>53</v>
      </c>
      <c r="AU13" s="141" t="s">
        <v>54</v>
      </c>
    </row>
    <row r="14" spans="1:47" s="40" customFormat="1" ht="195" customHeight="1" x14ac:dyDescent="0.25">
      <c r="A14" s="6">
        <v>7</v>
      </c>
      <c r="B14" s="7" t="s">
        <v>55</v>
      </c>
      <c r="C14" s="8">
        <v>4</v>
      </c>
      <c r="D14" s="9">
        <v>1</v>
      </c>
      <c r="E14" s="7" t="s">
        <v>56</v>
      </c>
      <c r="F14" s="10">
        <f>1/4*80%</f>
        <v>0.2</v>
      </c>
      <c r="G14" s="7" t="s">
        <v>57</v>
      </c>
      <c r="H14" s="7" t="s">
        <v>58</v>
      </c>
      <c r="I14" s="7" t="s">
        <v>59</v>
      </c>
      <c r="J14" s="7" t="s">
        <v>60</v>
      </c>
      <c r="K14" s="11">
        <v>0</v>
      </c>
      <c r="L14" s="7" t="s">
        <v>61</v>
      </c>
      <c r="M14" s="7" t="s">
        <v>62</v>
      </c>
      <c r="N14" s="12">
        <v>3</v>
      </c>
      <c r="O14" s="12">
        <v>3</v>
      </c>
      <c r="P14" s="12">
        <v>3</v>
      </c>
      <c r="Q14" s="12">
        <v>3</v>
      </c>
      <c r="R14" s="71">
        <f>SUM(N14:Q14)</f>
        <v>12</v>
      </c>
      <c r="S14" s="6" t="s">
        <v>63</v>
      </c>
      <c r="T14" s="7" t="s">
        <v>58</v>
      </c>
      <c r="U14" s="7" t="s">
        <v>64</v>
      </c>
      <c r="V14" s="7" t="s">
        <v>65</v>
      </c>
      <c r="W14" s="68" t="s">
        <v>66</v>
      </c>
      <c r="X14" s="54">
        <f>N14</f>
        <v>3</v>
      </c>
      <c r="Y14" s="142">
        <v>3</v>
      </c>
      <c r="Z14" s="143">
        <f>Y14/X14</f>
        <v>1</v>
      </c>
      <c r="AA14" s="144" t="s">
        <v>67</v>
      </c>
      <c r="AB14" s="145" t="s">
        <v>68</v>
      </c>
      <c r="AC14" s="82">
        <f>O14</f>
        <v>3</v>
      </c>
      <c r="AD14" s="69">
        <v>3</v>
      </c>
      <c r="AE14" s="67">
        <f>IF(AD14/AC14&gt;100%,100%,AD14/AC14)</f>
        <v>1</v>
      </c>
      <c r="AF14" s="7" t="s">
        <v>69</v>
      </c>
      <c r="AG14" s="7" t="s">
        <v>138</v>
      </c>
      <c r="AH14" s="12">
        <f>P14</f>
        <v>3</v>
      </c>
      <c r="AI14" s="41"/>
      <c r="AJ14" s="67">
        <f>IF(AI14/AH14&gt;100%,100%,AI14/AH14)</f>
        <v>0</v>
      </c>
      <c r="AK14" s="7"/>
      <c r="AL14" s="7"/>
      <c r="AM14" s="12">
        <f>Q14</f>
        <v>3</v>
      </c>
      <c r="AN14" s="41"/>
      <c r="AO14" s="67">
        <f>IF(AN14/AM14&gt;100%,100%,AN14/AM14)</f>
        <v>0</v>
      </c>
      <c r="AP14" s="7"/>
      <c r="AQ14" s="68"/>
      <c r="AR14" s="54">
        <f>R14</f>
        <v>12</v>
      </c>
      <c r="AS14" s="55">
        <v>6</v>
      </c>
      <c r="AT14" s="62">
        <f>AS14/AR14</f>
        <v>0.5</v>
      </c>
      <c r="AU14" s="42" t="s">
        <v>139</v>
      </c>
    </row>
    <row r="15" spans="1:47" s="40" customFormat="1" ht="105" x14ac:dyDescent="0.25">
      <c r="A15" s="6">
        <v>7</v>
      </c>
      <c r="B15" s="7" t="s">
        <v>55</v>
      </c>
      <c r="C15" s="8">
        <v>800</v>
      </c>
      <c r="D15" s="9">
        <v>2</v>
      </c>
      <c r="E15" s="7" t="s">
        <v>70</v>
      </c>
      <c r="F15" s="10">
        <f>1/4*80%</f>
        <v>0.2</v>
      </c>
      <c r="G15" s="7" t="s">
        <v>57</v>
      </c>
      <c r="H15" s="7" t="s">
        <v>71</v>
      </c>
      <c r="I15" s="7" t="s">
        <v>72</v>
      </c>
      <c r="J15" s="7" t="s">
        <v>60</v>
      </c>
      <c r="K15" s="7" t="s">
        <v>73</v>
      </c>
      <c r="L15" s="7" t="s">
        <v>61</v>
      </c>
      <c r="M15" s="7" t="s">
        <v>71</v>
      </c>
      <c r="N15" s="12">
        <v>150</v>
      </c>
      <c r="O15" s="12">
        <v>200</v>
      </c>
      <c r="P15" s="12">
        <v>225</v>
      </c>
      <c r="Q15" s="12">
        <v>225</v>
      </c>
      <c r="R15" s="71">
        <f>SUM(N15:Q15)</f>
        <v>800</v>
      </c>
      <c r="S15" s="6" t="s">
        <v>63</v>
      </c>
      <c r="T15" s="7" t="s">
        <v>74</v>
      </c>
      <c r="U15" s="7" t="s">
        <v>75</v>
      </c>
      <c r="V15" s="7" t="s">
        <v>65</v>
      </c>
      <c r="W15" s="68" t="s">
        <v>76</v>
      </c>
      <c r="X15" s="54">
        <f>N15</f>
        <v>150</v>
      </c>
      <c r="Y15" s="142">
        <v>303</v>
      </c>
      <c r="Z15" s="143">
        <v>1</v>
      </c>
      <c r="AA15" s="144" t="s">
        <v>77</v>
      </c>
      <c r="AB15" s="145" t="s">
        <v>78</v>
      </c>
      <c r="AC15" s="82">
        <f t="shared" ref="AC15:AC21" si="0">O15</f>
        <v>200</v>
      </c>
      <c r="AD15" s="55">
        <v>200</v>
      </c>
      <c r="AE15" s="67">
        <f>IF(AD15/AC15&gt;100%,100%,AD15/AC15)</f>
        <v>1</v>
      </c>
      <c r="AF15" s="7" t="s">
        <v>79</v>
      </c>
      <c r="AG15" s="7" t="s">
        <v>78</v>
      </c>
      <c r="AH15" s="12">
        <f t="shared" ref="AH15:AH21" si="1">P15</f>
        <v>225</v>
      </c>
      <c r="AI15" s="41"/>
      <c r="AJ15" s="67">
        <f>IF(AI15/AH15&gt;100%,100%,AI15/AH15)</f>
        <v>0</v>
      </c>
      <c r="AK15" s="7"/>
      <c r="AL15" s="7"/>
      <c r="AM15" s="12">
        <f>Q15</f>
        <v>225</v>
      </c>
      <c r="AN15" s="41"/>
      <c r="AO15" s="67">
        <f>IF(AN15/AM15&gt;100%,100%,AN15/AM15)</f>
        <v>0</v>
      </c>
      <c r="AP15" s="7"/>
      <c r="AQ15" s="68"/>
      <c r="AR15" s="54">
        <f t="shared" ref="AR15:AR21" si="2">R15</f>
        <v>800</v>
      </c>
      <c r="AS15" s="55">
        <f>SUM(Y15,AD15,AI15,AN15)</f>
        <v>503</v>
      </c>
      <c r="AT15" s="62">
        <f t="shared" ref="AT15:AT16" si="3">AS15/AR15</f>
        <v>0.62875000000000003</v>
      </c>
      <c r="AU15" s="42" t="s">
        <v>140</v>
      </c>
    </row>
    <row r="16" spans="1:47" s="40" customFormat="1" ht="119.25" customHeight="1" x14ac:dyDescent="0.25">
      <c r="A16" s="6">
        <v>7</v>
      </c>
      <c r="B16" s="7" t="s">
        <v>55</v>
      </c>
      <c r="C16" s="8">
        <v>10</v>
      </c>
      <c r="D16" s="9">
        <v>3</v>
      </c>
      <c r="E16" s="7" t="s">
        <v>80</v>
      </c>
      <c r="F16" s="10">
        <f>1/4*80%</f>
        <v>0.2</v>
      </c>
      <c r="G16" s="7" t="s">
        <v>57</v>
      </c>
      <c r="H16" s="7" t="s">
        <v>81</v>
      </c>
      <c r="I16" s="7" t="s">
        <v>82</v>
      </c>
      <c r="J16" s="7" t="s">
        <v>60</v>
      </c>
      <c r="K16" s="7" t="s">
        <v>83</v>
      </c>
      <c r="L16" s="7" t="s">
        <v>61</v>
      </c>
      <c r="M16" s="7" t="s">
        <v>84</v>
      </c>
      <c r="N16" s="12">
        <v>2</v>
      </c>
      <c r="O16" s="12">
        <v>2</v>
      </c>
      <c r="P16" s="12">
        <v>3</v>
      </c>
      <c r="Q16" s="12">
        <v>3</v>
      </c>
      <c r="R16" s="71">
        <f>SUM(N16:Q16)</f>
        <v>10</v>
      </c>
      <c r="S16" s="6" t="s">
        <v>63</v>
      </c>
      <c r="T16" s="7" t="s">
        <v>85</v>
      </c>
      <c r="U16" s="7" t="s">
        <v>86</v>
      </c>
      <c r="V16" s="7" t="s">
        <v>65</v>
      </c>
      <c r="W16" s="68" t="s">
        <v>87</v>
      </c>
      <c r="X16" s="54">
        <f>N16</f>
        <v>2</v>
      </c>
      <c r="Y16" s="142">
        <v>1</v>
      </c>
      <c r="Z16" s="143">
        <f>Y16/X16</f>
        <v>0.5</v>
      </c>
      <c r="AA16" s="144" t="s">
        <v>88</v>
      </c>
      <c r="AB16" s="145" t="s">
        <v>89</v>
      </c>
      <c r="AC16" s="82">
        <f t="shared" si="0"/>
        <v>2</v>
      </c>
      <c r="AD16" s="55">
        <v>2</v>
      </c>
      <c r="AE16" s="67">
        <f>IF(AD16/AC16&gt;100%,100%,AD16/AC16)</f>
        <v>1</v>
      </c>
      <c r="AF16" s="7" t="s">
        <v>90</v>
      </c>
      <c r="AG16" s="7" t="s">
        <v>91</v>
      </c>
      <c r="AH16" s="12">
        <f t="shared" si="1"/>
        <v>3</v>
      </c>
      <c r="AI16" s="41"/>
      <c r="AJ16" s="67">
        <f>IF(AI16/AH16&gt;100%,100%,AI16/AH16)</f>
        <v>0</v>
      </c>
      <c r="AK16" s="7"/>
      <c r="AL16" s="7"/>
      <c r="AM16" s="12">
        <f>Q16</f>
        <v>3</v>
      </c>
      <c r="AN16" s="41"/>
      <c r="AO16" s="67">
        <f>IF(AN16/AM16&gt;100%,100%,AN16/AM16)</f>
        <v>0</v>
      </c>
      <c r="AP16" s="7"/>
      <c r="AQ16" s="68"/>
      <c r="AR16" s="54">
        <f t="shared" si="2"/>
        <v>10</v>
      </c>
      <c r="AS16" s="55">
        <v>3</v>
      </c>
      <c r="AT16" s="62">
        <f t="shared" si="3"/>
        <v>0.3</v>
      </c>
      <c r="AU16" s="42" t="s">
        <v>141</v>
      </c>
    </row>
    <row r="17" spans="1:47" s="40" customFormat="1" ht="105.75" thickBot="1" x14ac:dyDescent="0.3">
      <c r="A17" s="6">
        <v>7</v>
      </c>
      <c r="B17" s="7" t="s">
        <v>55</v>
      </c>
      <c r="C17" s="8">
        <v>800</v>
      </c>
      <c r="D17" s="9">
        <v>4</v>
      </c>
      <c r="E17" s="7" t="s">
        <v>92</v>
      </c>
      <c r="F17" s="10">
        <f>1/4*80%</f>
        <v>0.2</v>
      </c>
      <c r="G17" s="7" t="s">
        <v>57</v>
      </c>
      <c r="H17" s="7" t="s">
        <v>93</v>
      </c>
      <c r="I17" s="7" t="s">
        <v>94</v>
      </c>
      <c r="J17" s="7" t="s">
        <v>60</v>
      </c>
      <c r="K17" s="13">
        <v>0</v>
      </c>
      <c r="L17" s="7" t="s">
        <v>61</v>
      </c>
      <c r="M17" s="7" t="s">
        <v>95</v>
      </c>
      <c r="N17" s="12">
        <v>150</v>
      </c>
      <c r="O17" s="12">
        <v>200</v>
      </c>
      <c r="P17" s="12">
        <v>225</v>
      </c>
      <c r="Q17" s="12">
        <v>225</v>
      </c>
      <c r="R17" s="71">
        <f>SUM(N17:Q17)</f>
        <v>800</v>
      </c>
      <c r="S17" s="90" t="s">
        <v>63</v>
      </c>
      <c r="T17" s="91" t="s">
        <v>96</v>
      </c>
      <c r="U17" s="91" t="s">
        <v>75</v>
      </c>
      <c r="V17" s="91" t="s">
        <v>65</v>
      </c>
      <c r="W17" s="92" t="s">
        <v>76</v>
      </c>
      <c r="X17" s="93">
        <f>N17</f>
        <v>150</v>
      </c>
      <c r="Y17" s="146">
        <v>607</v>
      </c>
      <c r="Z17" s="147">
        <v>1</v>
      </c>
      <c r="AA17" s="148" t="s">
        <v>97</v>
      </c>
      <c r="AB17" s="149" t="s">
        <v>98</v>
      </c>
      <c r="AC17" s="94">
        <f t="shared" si="0"/>
        <v>200</v>
      </c>
      <c r="AD17" s="95">
        <v>200</v>
      </c>
      <c r="AE17" s="96">
        <f>IF(AD17/AC17&gt;100%,100%,AD17/AC17)</f>
        <v>1</v>
      </c>
      <c r="AF17" s="148" t="s">
        <v>142</v>
      </c>
      <c r="AG17" s="148" t="s">
        <v>98</v>
      </c>
      <c r="AH17" s="97">
        <f t="shared" si="1"/>
        <v>225</v>
      </c>
      <c r="AI17" s="98"/>
      <c r="AJ17" s="96">
        <f>IF(AI17/AH17&gt;100%,100%,AI17/AH17)</f>
        <v>0</v>
      </c>
      <c r="AK17" s="91"/>
      <c r="AL17" s="91"/>
      <c r="AM17" s="97">
        <f>Q17</f>
        <v>225</v>
      </c>
      <c r="AN17" s="98"/>
      <c r="AO17" s="96">
        <f>IF(AN17/AM17&gt;100%,100%,AN17/AM17)</f>
        <v>0</v>
      </c>
      <c r="AP17" s="91"/>
      <c r="AQ17" s="92"/>
      <c r="AR17" s="93">
        <f t="shared" si="2"/>
        <v>800</v>
      </c>
      <c r="AS17" s="95">
        <f>SUM(Y17,AD17,AI17,AN17)</f>
        <v>807</v>
      </c>
      <c r="AT17" s="99">
        <f>IF(AS17/AR17&gt;100%,100%,AS17/AR17)</f>
        <v>1</v>
      </c>
      <c r="AU17" s="100" t="s">
        <v>97</v>
      </c>
    </row>
    <row r="18" spans="1:47" s="43" customFormat="1" ht="16.5" thickBot="1" x14ac:dyDescent="0.3">
      <c r="A18" s="14"/>
      <c r="B18" s="15"/>
      <c r="C18" s="15"/>
      <c r="D18" s="15"/>
      <c r="E18" s="16" t="s">
        <v>99</v>
      </c>
      <c r="F18" s="17">
        <f>SUM(F14:F17)</f>
        <v>0.8</v>
      </c>
      <c r="G18" s="15"/>
      <c r="H18" s="15"/>
      <c r="I18" s="15"/>
      <c r="J18" s="15"/>
      <c r="K18" s="15"/>
      <c r="L18" s="15"/>
      <c r="M18" s="15"/>
      <c r="N18" s="18"/>
      <c r="O18" s="18"/>
      <c r="P18" s="18"/>
      <c r="Q18" s="18"/>
      <c r="R18" s="72"/>
      <c r="S18" s="111"/>
      <c r="T18" s="112"/>
      <c r="U18" s="112"/>
      <c r="V18" s="112"/>
      <c r="W18" s="113"/>
      <c r="X18" s="114"/>
      <c r="Y18" s="115"/>
      <c r="Z18" s="116">
        <f>AVERAGE(Z14:Z17)*80%</f>
        <v>0.70000000000000007</v>
      </c>
      <c r="AA18" s="112"/>
      <c r="AB18" s="117"/>
      <c r="AC18" s="118"/>
      <c r="AD18" s="115"/>
      <c r="AE18" s="119">
        <f>AVERAGE(AE14:AE17)*80%</f>
        <v>0.8</v>
      </c>
      <c r="AF18" s="112"/>
      <c r="AG18" s="112"/>
      <c r="AH18" s="115"/>
      <c r="AI18" s="115"/>
      <c r="AJ18" s="116">
        <f>AVERAGE(AJ14:AJ17)*80%</f>
        <v>0</v>
      </c>
      <c r="AK18" s="112"/>
      <c r="AL18" s="112"/>
      <c r="AM18" s="115"/>
      <c r="AN18" s="115"/>
      <c r="AO18" s="116">
        <f>AVERAGE(AO14:AO17)*80%</f>
        <v>0</v>
      </c>
      <c r="AP18" s="112"/>
      <c r="AQ18" s="113"/>
      <c r="AR18" s="114"/>
      <c r="AS18" s="115"/>
      <c r="AT18" s="119">
        <f>AVERAGE(AT14:AT17)*80%</f>
        <v>0.48575000000000002</v>
      </c>
      <c r="AU18" s="117"/>
    </row>
    <row r="19" spans="1:47" s="44" customFormat="1" ht="375" customHeight="1" x14ac:dyDescent="0.25">
      <c r="A19" s="19">
        <v>7</v>
      </c>
      <c r="B19" s="19" t="s">
        <v>55</v>
      </c>
      <c r="C19" s="20">
        <v>0.8</v>
      </c>
      <c r="D19" s="19" t="s">
        <v>100</v>
      </c>
      <c r="E19" s="19" t="s">
        <v>101</v>
      </c>
      <c r="F19" s="21">
        <f>+(0.333333333333333)*20%</f>
        <v>6.6666666666666596E-2</v>
      </c>
      <c r="G19" s="19" t="s">
        <v>102</v>
      </c>
      <c r="H19" s="19" t="s">
        <v>103</v>
      </c>
      <c r="I19" s="19" t="s">
        <v>104</v>
      </c>
      <c r="J19" s="19" t="s">
        <v>105</v>
      </c>
      <c r="K19" s="19"/>
      <c r="L19" s="19" t="s">
        <v>106</v>
      </c>
      <c r="M19" s="22" t="s">
        <v>107</v>
      </c>
      <c r="N19" s="23" t="s">
        <v>108</v>
      </c>
      <c r="O19" s="23">
        <v>0.8</v>
      </c>
      <c r="P19" s="23" t="s">
        <v>108</v>
      </c>
      <c r="Q19" s="23">
        <v>0.8</v>
      </c>
      <c r="R19" s="73">
        <v>0.8</v>
      </c>
      <c r="S19" s="101" t="s">
        <v>109</v>
      </c>
      <c r="T19" s="19" t="s">
        <v>110</v>
      </c>
      <c r="U19" s="19" t="s">
        <v>110</v>
      </c>
      <c r="V19" s="19" t="s">
        <v>111</v>
      </c>
      <c r="W19" s="24" t="s">
        <v>112</v>
      </c>
      <c r="X19" s="102" t="str">
        <f>N19</f>
        <v>No programada</v>
      </c>
      <c r="Y19" s="103" t="s">
        <v>108</v>
      </c>
      <c r="Z19" s="103" t="s">
        <v>108</v>
      </c>
      <c r="AA19" s="103" t="s">
        <v>108</v>
      </c>
      <c r="AB19" s="104" t="s">
        <v>108</v>
      </c>
      <c r="AC19" s="105">
        <f t="shared" si="0"/>
        <v>0.8</v>
      </c>
      <c r="AD19" s="106">
        <v>0.54</v>
      </c>
      <c r="AE19" s="107">
        <f>IF(AD19/AC19&gt;100%,100%,AD19/AC19)</f>
        <v>0.67500000000000004</v>
      </c>
      <c r="AF19" s="19" t="s">
        <v>143</v>
      </c>
      <c r="AG19" s="19" t="s">
        <v>144</v>
      </c>
      <c r="AH19" s="108" t="str">
        <f t="shared" si="1"/>
        <v>No programada</v>
      </c>
      <c r="AI19" s="19"/>
      <c r="AJ19" s="19"/>
      <c r="AK19" s="19"/>
      <c r="AL19" s="19"/>
      <c r="AM19" s="108">
        <f>Q19</f>
        <v>0.8</v>
      </c>
      <c r="AN19" s="109"/>
      <c r="AO19" s="19"/>
      <c r="AP19" s="19"/>
      <c r="AQ19" s="24"/>
      <c r="AR19" s="110">
        <f t="shared" si="2"/>
        <v>0.8</v>
      </c>
      <c r="AS19" s="106">
        <v>0</v>
      </c>
      <c r="AT19" s="107" t="s">
        <v>108</v>
      </c>
      <c r="AU19" s="104" t="s">
        <v>113</v>
      </c>
    </row>
    <row r="20" spans="1:47" s="44" customFormat="1" ht="120" x14ac:dyDescent="0.25">
      <c r="A20" s="25">
        <v>7</v>
      </c>
      <c r="B20" s="25" t="s">
        <v>55</v>
      </c>
      <c r="C20" s="26">
        <v>1</v>
      </c>
      <c r="D20" s="25" t="s">
        <v>114</v>
      </c>
      <c r="E20" s="25" t="s">
        <v>115</v>
      </c>
      <c r="F20" s="27">
        <f>+(0.333333333333333)*20%</f>
        <v>6.6666666666666596E-2</v>
      </c>
      <c r="G20" s="25" t="s">
        <v>102</v>
      </c>
      <c r="H20" s="25" t="s">
        <v>116</v>
      </c>
      <c r="I20" s="25" t="s">
        <v>117</v>
      </c>
      <c r="J20" s="25" t="s">
        <v>118</v>
      </c>
      <c r="K20" s="25"/>
      <c r="L20" s="25" t="s">
        <v>119</v>
      </c>
      <c r="M20" s="28" t="s">
        <v>120</v>
      </c>
      <c r="N20" s="29">
        <v>0.66</v>
      </c>
      <c r="O20" s="29">
        <v>0</v>
      </c>
      <c r="P20" s="29">
        <v>0.34</v>
      </c>
      <c r="Q20" s="29">
        <v>0</v>
      </c>
      <c r="R20" s="74">
        <v>1</v>
      </c>
      <c r="S20" s="78" t="s">
        <v>109</v>
      </c>
      <c r="T20" s="25" t="s">
        <v>121</v>
      </c>
      <c r="U20" s="25" t="s">
        <v>121</v>
      </c>
      <c r="V20" s="25" t="s">
        <v>111</v>
      </c>
      <c r="W20" s="30" t="s">
        <v>122</v>
      </c>
      <c r="X20" s="63">
        <f>N20</f>
        <v>0.66</v>
      </c>
      <c r="Y20" s="64">
        <v>0.66</v>
      </c>
      <c r="Z20" s="64">
        <v>1</v>
      </c>
      <c r="AA20" s="150" t="s">
        <v>123</v>
      </c>
      <c r="AB20" s="45" t="s">
        <v>124</v>
      </c>
      <c r="AC20" s="83" t="s">
        <v>145</v>
      </c>
      <c r="AD20" s="57" t="s">
        <v>145</v>
      </c>
      <c r="AE20" s="120" t="s">
        <v>145</v>
      </c>
      <c r="AF20" s="25" t="s">
        <v>145</v>
      </c>
      <c r="AG20" s="25" t="s">
        <v>145</v>
      </c>
      <c r="AH20" s="77">
        <f t="shared" si="1"/>
        <v>0.34</v>
      </c>
      <c r="AI20" s="25"/>
      <c r="AJ20" s="25"/>
      <c r="AK20" s="25"/>
      <c r="AL20" s="25"/>
      <c r="AM20" s="77">
        <f>Q20</f>
        <v>0</v>
      </c>
      <c r="AN20" s="46"/>
      <c r="AO20" s="25"/>
      <c r="AP20" s="25"/>
      <c r="AQ20" s="30"/>
      <c r="AR20" s="56">
        <f t="shared" si="2"/>
        <v>1</v>
      </c>
      <c r="AS20" s="64">
        <v>0.66</v>
      </c>
      <c r="AT20" s="120">
        <v>0.66</v>
      </c>
      <c r="AU20" s="45" t="s">
        <v>123</v>
      </c>
    </row>
    <row r="21" spans="1:47" s="44" customFormat="1" ht="120" x14ac:dyDescent="0.25">
      <c r="A21" s="25">
        <v>7</v>
      </c>
      <c r="B21" s="25" t="s">
        <v>55</v>
      </c>
      <c r="C21" s="26">
        <v>1</v>
      </c>
      <c r="D21" s="25" t="s">
        <v>125</v>
      </c>
      <c r="E21" s="25" t="s">
        <v>126</v>
      </c>
      <c r="F21" s="27">
        <f>+(0.333333333333333)*20%</f>
        <v>6.6666666666666596E-2</v>
      </c>
      <c r="G21" s="25" t="s">
        <v>102</v>
      </c>
      <c r="H21" s="25" t="s">
        <v>127</v>
      </c>
      <c r="I21" s="25" t="s">
        <v>128</v>
      </c>
      <c r="J21" s="25" t="s">
        <v>129</v>
      </c>
      <c r="K21" s="25"/>
      <c r="L21" s="25" t="s">
        <v>119</v>
      </c>
      <c r="M21" s="28" t="s">
        <v>130</v>
      </c>
      <c r="N21" s="29" t="s">
        <v>108</v>
      </c>
      <c r="O21" s="29">
        <v>1</v>
      </c>
      <c r="P21" s="29">
        <v>1</v>
      </c>
      <c r="Q21" s="29" t="s">
        <v>131</v>
      </c>
      <c r="R21" s="74">
        <v>1</v>
      </c>
      <c r="S21" s="78" t="s">
        <v>109</v>
      </c>
      <c r="T21" s="25" t="s">
        <v>132</v>
      </c>
      <c r="U21" s="25" t="s">
        <v>133</v>
      </c>
      <c r="V21" s="25" t="s">
        <v>111</v>
      </c>
      <c r="W21" s="30" t="s">
        <v>134</v>
      </c>
      <c r="X21" s="63" t="str">
        <f>N21</f>
        <v>No programada</v>
      </c>
      <c r="Y21" s="57" t="s">
        <v>108</v>
      </c>
      <c r="Z21" s="57" t="s">
        <v>108</v>
      </c>
      <c r="AA21" s="150" t="s">
        <v>108</v>
      </c>
      <c r="AB21" s="45" t="s">
        <v>108</v>
      </c>
      <c r="AC21" s="83">
        <f t="shared" si="0"/>
        <v>1</v>
      </c>
      <c r="AD21" s="64">
        <v>1</v>
      </c>
      <c r="AE21" s="120">
        <v>1</v>
      </c>
      <c r="AF21" s="25" t="s">
        <v>146</v>
      </c>
      <c r="AG21" s="25" t="s">
        <v>148</v>
      </c>
      <c r="AH21" s="77">
        <f t="shared" si="1"/>
        <v>1</v>
      </c>
      <c r="AI21" s="25"/>
      <c r="AJ21" s="25"/>
      <c r="AK21" s="25"/>
      <c r="AL21" s="25"/>
      <c r="AM21" s="77" t="str">
        <f>Q21</f>
        <v>No  programada</v>
      </c>
      <c r="AN21" s="46"/>
      <c r="AO21" s="25"/>
      <c r="AP21" s="25"/>
      <c r="AQ21" s="30"/>
      <c r="AR21" s="56">
        <f t="shared" si="2"/>
        <v>1</v>
      </c>
      <c r="AS21" s="64">
        <f>SUM(AD21,AI21)</f>
        <v>1</v>
      </c>
      <c r="AT21" s="120" t="s">
        <v>108</v>
      </c>
      <c r="AU21" s="45" t="s">
        <v>113</v>
      </c>
    </row>
    <row r="22" spans="1:47" s="43" customFormat="1" ht="15.75" x14ac:dyDescent="0.25">
      <c r="A22" s="31"/>
      <c r="B22" s="31"/>
      <c r="C22" s="31"/>
      <c r="D22" s="31"/>
      <c r="E22" s="32" t="s">
        <v>135</v>
      </c>
      <c r="F22" s="33">
        <f>SUM(F19:F21)</f>
        <v>0.19999999999999979</v>
      </c>
      <c r="G22" s="32"/>
      <c r="H22" s="32"/>
      <c r="I22" s="32"/>
      <c r="J22" s="32"/>
      <c r="K22" s="32"/>
      <c r="L22" s="32"/>
      <c r="M22" s="32"/>
      <c r="N22" s="34"/>
      <c r="O22" s="34"/>
      <c r="P22" s="34"/>
      <c r="Q22" s="34"/>
      <c r="R22" s="75">
        <f>AVERAGE(R20:R21)</f>
        <v>1</v>
      </c>
      <c r="S22" s="79"/>
      <c r="T22" s="31"/>
      <c r="U22" s="31"/>
      <c r="V22" s="31"/>
      <c r="W22" s="35"/>
      <c r="X22" s="58"/>
      <c r="Y22" s="59"/>
      <c r="Z22" s="65">
        <f>AVERAGE(Z19:Z21)*20%</f>
        <v>0.2</v>
      </c>
      <c r="AA22" s="31"/>
      <c r="AB22" s="47"/>
      <c r="AC22" s="84"/>
      <c r="AD22" s="59"/>
      <c r="AE22" s="121">
        <f>AVERAGE(AE19:AE21)*20%</f>
        <v>0.16750000000000001</v>
      </c>
      <c r="AF22" s="31"/>
      <c r="AG22" s="31"/>
      <c r="AH22" s="59"/>
      <c r="AI22" s="59"/>
      <c r="AJ22" s="65" t="e">
        <f>AVERAGE(AJ19:AJ21)*20%</f>
        <v>#DIV/0!</v>
      </c>
      <c r="AK22" s="31"/>
      <c r="AL22" s="31"/>
      <c r="AM22" s="59"/>
      <c r="AN22" s="59"/>
      <c r="AO22" s="65" t="e">
        <f>AVERAGE(AO19:AO21)*20%</f>
        <v>#DIV/0!</v>
      </c>
      <c r="AP22" s="31"/>
      <c r="AQ22" s="35"/>
      <c r="AR22" s="58"/>
      <c r="AS22" s="59"/>
      <c r="AT22" s="121">
        <f>AVERAGE(AT19:AT21)*20%</f>
        <v>0.13200000000000001</v>
      </c>
      <c r="AU22" s="47"/>
    </row>
    <row r="23" spans="1:47" s="50" customFormat="1" ht="19.5" thickBot="1" x14ac:dyDescent="0.35">
      <c r="A23" s="36"/>
      <c r="B23" s="36"/>
      <c r="C23" s="36"/>
      <c r="D23" s="36"/>
      <c r="E23" s="37" t="s">
        <v>136</v>
      </c>
      <c r="F23" s="38">
        <f>F22+F18</f>
        <v>0.99999999999999978</v>
      </c>
      <c r="G23" s="36"/>
      <c r="H23" s="36"/>
      <c r="I23" s="36"/>
      <c r="J23" s="36"/>
      <c r="K23" s="36"/>
      <c r="L23" s="36"/>
      <c r="M23" s="36"/>
      <c r="N23" s="39"/>
      <c r="O23" s="39"/>
      <c r="P23" s="39"/>
      <c r="Q23" s="39"/>
      <c r="R23" s="76">
        <f>R22*$F$22</f>
        <v>0.19999999999999979</v>
      </c>
      <c r="S23" s="80"/>
      <c r="T23" s="48"/>
      <c r="U23" s="48"/>
      <c r="V23" s="48"/>
      <c r="W23" s="81"/>
      <c r="X23" s="60"/>
      <c r="Y23" s="61"/>
      <c r="Z23" s="66">
        <f>Z18+Z22</f>
        <v>0.90000000000000013</v>
      </c>
      <c r="AA23" s="48"/>
      <c r="AB23" s="49"/>
      <c r="AC23" s="85"/>
      <c r="AD23" s="61"/>
      <c r="AE23" s="122">
        <f>AE18+AE22</f>
        <v>0.96750000000000003</v>
      </c>
      <c r="AF23" s="48"/>
      <c r="AG23" s="48"/>
      <c r="AH23" s="61"/>
      <c r="AI23" s="61"/>
      <c r="AJ23" s="66" t="e">
        <f>AJ18+AJ22</f>
        <v>#DIV/0!</v>
      </c>
      <c r="AK23" s="48"/>
      <c r="AL23" s="48"/>
      <c r="AM23" s="61"/>
      <c r="AN23" s="61"/>
      <c r="AO23" s="66" t="e">
        <f>AO18+AO22</f>
        <v>#DIV/0!</v>
      </c>
      <c r="AP23" s="48"/>
      <c r="AQ23" s="81"/>
      <c r="AR23" s="60"/>
      <c r="AS23" s="61"/>
      <c r="AT23" s="122">
        <f>AT18+AT22</f>
        <v>0.61775000000000002</v>
      </c>
      <c r="AU23" s="49"/>
    </row>
  </sheetData>
  <sheetProtection algorithmName="SHA-512" hashValue="qMqtBiIged3w7FZqf9iz8PNqhIl1D0v087syJRCcpYi8ZVq2/zzX4NmETwQtdlKZBHjh9WRoGpUTDGG1yvisVQ==" saltValue="B6iPB4B2+UlkekR0CLqpCg==" spinCount="100000" sheet="1" objects="1" scenarios="1" formatColumns="0" formatRows="0" selectLockedCells="1" selectUnlockedCells="1"/>
  <mergeCells count="24">
    <mergeCell ref="I12:J12"/>
    <mergeCell ref="AM10:AQ10"/>
    <mergeCell ref="AR10:AU10"/>
    <mergeCell ref="X11:AB11"/>
    <mergeCell ref="AC11:AG11"/>
    <mergeCell ref="AH11:AL11"/>
    <mergeCell ref="AM11:AQ11"/>
    <mergeCell ref="AR11:AU11"/>
    <mergeCell ref="AH10:AL10"/>
    <mergeCell ref="A10:B11"/>
    <mergeCell ref="C10:R11"/>
    <mergeCell ref="S10:W11"/>
    <mergeCell ref="X10:AB10"/>
    <mergeCell ref="AC10:AG10"/>
    <mergeCell ref="A1:M1"/>
    <mergeCell ref="N1:R1"/>
    <mergeCell ref="A2:R2"/>
    <mergeCell ref="A4:B8"/>
    <mergeCell ref="C4:E8"/>
    <mergeCell ref="G4:M4"/>
    <mergeCell ref="I5:M5"/>
    <mergeCell ref="I6:M6"/>
    <mergeCell ref="I7:M7"/>
    <mergeCell ref="I8:M8"/>
  </mergeCells>
  <dataValidations count="2">
    <dataValidation type="textLength" operator="lessThanOrEqual" allowBlank="1" showInputMessage="1" showErrorMessage="1" error="Por favor ingresar menos de 2.500 caracteres, incluyendo espacios." prompt="Recuerde que este campo tiene máximo 2.500 caracteres, incluyendo espacios." sqref="AA14:AA17 AA19:AA21 AF17" xr:uid="{00000000-0002-0000-0000-000000000000}">
      <formula1>2500</formula1>
    </dataValidation>
    <dataValidation type="textLength" operator="lessThanOrEqual" allowBlank="1" showInputMessage="1" showErrorMessage="1" error="Por favor ingresar menos de 2.500 caracteres, incluyendo espacios." sqref="Y14:Z17 AB14:AB17 Y19:Z21 AB19:AB21 AG17" xr:uid="{00000000-0002-0000-0000-000001000000}">
      <formula1>2500</formula1>
    </dataValidation>
  </dataValidations>
  <pageMargins left="0.7" right="0.7" top="0.75" bottom="0.75" header="0.3" footer="0.3"/>
  <pageSetup paperSize="9" scale="43" orientation="portrait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CONTROL DISCIPLINARIO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Camilo Bautista Beltran</cp:lastModifiedBy>
  <cp:revision/>
  <dcterms:created xsi:type="dcterms:W3CDTF">2021-02-18T15:48:19Z</dcterms:created>
  <dcterms:modified xsi:type="dcterms:W3CDTF">2021-08-12T13:58:20Z</dcterms:modified>
  <cp:category/>
  <cp:contentStatus/>
</cp:coreProperties>
</file>