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 TRIMESTRE/PUBLICACIONES II TRIM - BLOQ/"/>
    </mc:Choice>
  </mc:AlternateContent>
  <xr:revisionPtr revIDLastSave="4" documentId="8_{87F43D4D-4700-48B5-BF00-BC60D0B37F5D}" xr6:coauthVersionLast="47" xr6:coauthVersionMax="47" xr10:uidLastSave="{1A16C6FA-6AB1-4E07-BC48-9A778E71BBB1}"/>
  <workbookProtection lockStructure="1"/>
  <bookViews>
    <workbookView xWindow="-120" yWindow="-120" windowWidth="29040" windowHeight="15840" xr2:uid="{00000000-000D-0000-FFFF-FFFF00000000}"/>
  </bookViews>
  <sheets>
    <sheet name="comunicaciones"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2" i="1" l="1"/>
  <c r="AT23" i="1" s="1"/>
  <c r="AS21" i="1"/>
  <c r="AT19" i="1"/>
  <c r="AS19" i="1"/>
  <c r="AT18" i="1"/>
  <c r="AE23" i="1"/>
  <c r="AE22" i="1"/>
  <c r="AE19" i="1" l="1"/>
  <c r="AE18" i="1" l="1"/>
  <c r="AS16" i="1"/>
  <c r="AO16" i="1"/>
  <c r="AO18" i="1" s="1"/>
  <c r="Z18" i="1"/>
  <c r="R22" i="1"/>
  <c r="AR21" i="1"/>
  <c r="AM21" i="1"/>
  <c r="AH21" i="1"/>
  <c r="X21" i="1"/>
  <c r="F21" i="1"/>
  <c r="AR20" i="1"/>
  <c r="AM20" i="1"/>
  <c r="AH20" i="1"/>
  <c r="AC20" i="1"/>
  <c r="X20" i="1"/>
  <c r="F20" i="1"/>
  <c r="AR19" i="1"/>
  <c r="AM19" i="1"/>
  <c r="AH19" i="1"/>
  <c r="AC19" i="1"/>
  <c r="X19" i="1"/>
  <c r="F19" i="1"/>
  <c r="F18" i="1"/>
  <c r="AM17" i="1"/>
  <c r="AO17" i="1" s="1"/>
  <c r="X17" i="1"/>
  <c r="R17" i="1"/>
  <c r="AR17" i="1" s="1"/>
  <c r="AM16" i="1"/>
  <c r="AH16" i="1"/>
  <c r="AJ16" i="1" s="1"/>
  <c r="AJ18" i="1" s="1"/>
  <c r="X16" i="1"/>
  <c r="R16" i="1"/>
  <c r="AR16" i="1" s="1"/>
  <c r="F22" i="1" l="1"/>
  <c r="F23" i="1" s="1"/>
  <c r="R23" i="1"/>
</calcChain>
</file>

<file path=xl/sharedStrings.xml><?xml version="1.0" encoding="utf-8"?>
<sst xmlns="http://schemas.openxmlformats.org/spreadsheetml/2006/main" count="179" uniqueCount="128">
  <si>
    <t>PROCESO
COMUNICACIÓN ESTRATÉGICA</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</si>
  <si>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</si>
  <si>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</si>
  <si>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</si>
  <si>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Oficina Asesora de Comunicaciones</t>
  </si>
  <si>
    <t>CONTROL DE CAMBIOS</t>
  </si>
  <si>
    <t>VERSIÓN</t>
  </si>
  <si>
    <t>FECHA</t>
  </si>
  <si>
    <t>DESCRIPCIÓN DE LA MODIFICACIÓN</t>
  </si>
  <si>
    <t>11 de marzo de 2021</t>
  </si>
  <si>
    <t>Publicación del plan de gestión aprobado. Caso HOLA: 160595</t>
  </si>
  <si>
    <t>27 de abril de 2021</t>
  </si>
  <si>
    <t xml:space="preserve">Para el primer trimestre de la vigencia 2021, el plan de gestión del proceso alcanzó un nivel de desempeño del 100% de acuerdo con lo programado, y del 15% acumulado para la vigencia. Se actualiza programación de la meta transversal "Actualizar el 100% los documentos del proceso conforme al plan de trabajo definido" según comunicación del proceso.  </t>
  </si>
  <si>
    <t>30 de julio de 2021</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</si>
  <si>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</si>
  <si>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</si>
  <si>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</si>
  <si>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</si>
  <si>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</si>
  <si>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</si>
  <si>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</si>
  <si>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</si>
  <si>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</si>
  <si>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</si>
  <si>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</si>
  <si>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</si>
  <si>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</si>
  <si>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</si>
  <si>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</si>
  <si>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</si>
  <si>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</si>
  <si>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</si>
  <si>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</si>
  <si>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</si>
  <si>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</si>
  <si>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</si>
  <si>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</si>
  <si>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</si>
  <si>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</si>
  <si>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</si>
  <si>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</si>
  <si>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</si>
  <si>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</si>
  <si>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</si>
  <si>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</si>
  <si>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</si>
  <si>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</si>
  <si>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</si>
  <si>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</si>
  <si>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</si>
  <si>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</si>
  <si>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</si>
  <si>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</si>
  <si>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</si>
  <si>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</si>
  <si>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</si>
  <si>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</si>
  <si>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 xml:space="preserve">Implementar el 100% una estrategia de comunicación externa que permita visibilizar la gestión institucional de las diferentes áreas misionales de la Secretaría de Gobierno para conocimiento de la ciudadanía, a través de los diferentes canales institucionales con los que cuenta la entidad. </t>
  </si>
  <si>
    <t>Gestión</t>
  </si>
  <si>
    <t xml:space="preserve">Estrategia de comunicación externa </t>
  </si>
  <si>
    <t xml:space="preserve">Número de Estrategias de comunicación externa implementadas. </t>
  </si>
  <si>
    <t>N/A</t>
  </si>
  <si>
    <t>Suma</t>
  </si>
  <si>
    <t>Estrategia de comunicación</t>
  </si>
  <si>
    <t>Eficacia</t>
  </si>
  <si>
    <t>Informe de la estrategia de comunicación externa</t>
  </si>
  <si>
    <t xml:space="preserve">Canales institucionales externos </t>
  </si>
  <si>
    <t xml:space="preserve">Equipo de Comunicación Externa </t>
  </si>
  <si>
    <t>Reporte trimestral del Plan de Gestión del Proceso</t>
  </si>
  <si>
    <t xml:space="preserve">Durante el primer trimestre de la vigencia 2021, la Oficina Asesora de Comunicaciones diseñó la Estrategia de Comunicación Externa "Gobierno Contigo", la cual está enfocada en visibilizar la gestión institucional de las diferentes áreas misionales de la entidad para conocimiento de la ciudadanía y a través de los canales institucionales externos. La estrategia tiene como objetivo general “Divulgar la gestión de la SDG, con el fin de posicionar, visibilizar y acercar la entidad a los ciudadanos, garantizando una presencia de marca activa en todas las localidades de Bogotá”. La implementación de la estategia macro y sus diferentes campañas y acciones de difusión durante el primer trimestre de la vigencia 2021 ha tenido un impacto muy positivo, el cual se ha visto reflejado en el aumento de visitas a la página web de la Secretaría Distrital de Gobierno www.gobiernobogota.gov.co, la cual presenta un promedio mensual de 412.821 visitas, a su vez las redes sociales han obtenido un importante aumento en los seguidores de las diferentes comunidades; las estadísticas se agregan en el documento de informe. Igualmente, se ha presentado alrededor de 9.145 registros de noticias en los medios, de acuerdo con el monitoreo de medios realizado durante el primer trimestre del año, lo que evidencia la importancia de los temas de gobierno para los diferentes grupos de interés externos. </t>
  </si>
  <si>
    <t xml:space="preserve">Informe de la estrategia de comunicación externa implementada durante el primer trimestre de la vigencia 2021. Documento en power point presentación de la estrategia macro de comunicaciones a nivel interno y externo. Informe de Redes Sociales. </t>
  </si>
  <si>
    <t xml:space="preserve">Durante el segundo trimestre de la vigencia 2021, la Oficina Asesora de Comunicaciones ha dado continuidad a la estrategia de Comunicación Externa "Gobierno Contigo", la cual está enfocada en visibilizar la gestión institucional de las diferentes áreas misionales de la entidad para conocimiento de la ciudadanía y a través de los canales institucionales externos. La estrategia tiene como objetivo general “Divulgar la gestión de la SDG, con el fin de posicionar, visibilizar y acercar la entidad a los ciudadanos, garantizando una presencia de marca activa en todas las localidades de Bogotá”. Durante el segundo trimestre de la vigencia 2021, dentro de la estrategia macro de comunicación externa se han abordado los siguientes temas en su eje estructural: 
• Iniciativas Juveniles
• Selección de Alcaldes en 6 localidades de Bogotá
• Rendición de Cuentas (construcción de estrategia de difusión Diálogos Ciudadanos Sectorial)
• Gobierno Abierto
• Sistema Distrital de Discapacidad
• Concejos Locales de Juventud
• Gobierno Abierto
• Sistema Distrital de Discapacidad
En el eje transversal se han abordado los siguientes temas: 
• #TuBogotáLocal
• Estrategia “Tu Zona Segura”
• Medidas para enfrentar el tercer pico de la pandemia
• Celebración de Días Especiales
• Datos Abiertos
• Estrategia de Difusión Segunda fase de Reactivación Económica
La implementación de la estategia macro y sus diferentes campañas y acciones de difusión durante este trimestre continúa teniendo impactos positivos, los cuales se ven reflejados en el aumento de visitantes a la página web de la entidad www.gobiernobogota.gov.co, la cual está presentando un promedio mensual de 493.902 visitas. Las redes sociales también han presentado un buen crecimiento en el número de seguidores, como evidencia se incluye el informe estadístico en este reporte. En cumplimiento de la estrategia se han realizado 66 comunicados de prensa en el trimestre que se han publicado en la página web, se han producido 173 videos, también se han generado alrededor de 38 estrategias digitales, 16 sinergias con el distrito y se han publicado 28 videos en YouTube, cumpliendo así con el objetivo de visibilizar la gestión de la entidad para conocimiento de la ciudadanía. En cuanto a los registros noticiosos, se tienen alrededor de  3.951 noticias que se han generado en los diferentes medios monitoreados manualmente durante el trimestre, estas cifras demuestran  la relevancia que tienen los temas de gobierno para los diferentes actores, grupos de interés y  la ciudadanía en general . En este reporte se adjunta el informe con las evidencias de implementación. </t>
  </si>
  <si>
    <t xml:space="preserve">Informe de la estrategia de comunicación externa implementada durante el segundo trimestre de la vigencia 2021. Informe estadístico de Redes Sociales. </t>
  </si>
  <si>
    <t>Durante el egundo trimestre de la vigencia 2021, la Oficina Asesora de Comunicaciones diseñó e implementó la Estrategia de Comunicación Externa "Gobierno Contigo", la cual está enfocada en visibilizar la gestión institucional de las diferentes áreas misionales de la entidad para conocimiento de la ciudadanía y a través de los canales institucionales externos.</t>
  </si>
  <si>
    <t xml:space="preserve">Implementar el 100% de una estrategia de comunicación que permita fortalecer los diferentes canales de comunicación interna con los que cuenta la entidad y el sentido de pertenencia de servidores, contratistas y colaboradores con la organización. </t>
  </si>
  <si>
    <t>Retadora (Mejora)</t>
  </si>
  <si>
    <t>Estrategia de comunicación interna</t>
  </si>
  <si>
    <t xml:space="preserve">Número de Estrategias de comunicación interna implementadas. </t>
  </si>
  <si>
    <t>Informe de la estrategia de comunicación interna</t>
  </si>
  <si>
    <t>Canales institucionales internos</t>
  </si>
  <si>
    <t>Equipo de Comunicación Interna</t>
  </si>
  <si>
    <t xml:space="preserve">Durante el primer trimestre de la vigencia 2021, la Oficina Asesora de Comunicaciones diseñó la Estrategia de Comunicación Interna  "Somos Gobierno", la cual está enfocada en fortalecer los diferentes canales de comunicación interna y el sentido de pertenencia de servidores, contratistas y colaboradores con la organización. La implementación de la estrategia macro, sus campañas y sus diferentes acciones de difusión han permitido tener un impacto positivo frente al público interno. Es así como, durante el primer trimestre de la vigencia 2021, se ha trabajado con el fin de generar más y mejores contenidos atractivos y de interés para servidores, contratistas y colaboradores de la entidad, por consiguiente se ha reflejado un buen aumento de visitas a la intranet con un promedio mensual de 226.949 visitantes lo cual evidencia el aumento en el consumo de la información publicada y dado el contexto actual generado por la pandemia mundial de Covid -19, han adquirido mayor importancia nuestros medios digitales, como herramientas claves que nos permiten estar permanentemente informados y conectados con el quehacer cotidiano de la entidad. Igualmente se crearon dos nuevos canales internos que son: el canal de Whatsapp "Somos Gobierno" y el Canal de Intagram @somos.gobierno, que  nos permitirán estar más y mejor conectados. </t>
  </si>
  <si>
    <t>Informe de implementación de la estrategia de comunicación interna para el primer trimestre de la vigencia 2021, documento en power point presentación de la estrategia macro de comunicaciones a nivel interno y externo.</t>
  </si>
  <si>
    <t xml:space="preserve">Durante el segundo trimestre de la vigencia 2021, la Oficina Asesora de Comunicaciones ha continuado con la implementación de la Estrategia de Comunicación Interna  "Somos Gobierno", la cual está enfocada en fortalecer los diferentes canales de comunicación interna y el sentido de pertenencia de servidores, contratistas y colaboradores con la organización. Durante este trimestre, entre los meses de abril a junio y de acuerdo con la estrategia, se realizó difusión a los siguientes temas: 
Cultura organizacional con enfoque de Gestión del cambio: 
• Campaña Trabajo Inteligente (Smart Working)
• Política y Gestión Ambiental 
Cultura Organizacional con enfoque de Gestión del Talento Humano: 
• Datos Abiertos 
• Transparencia 
Bienestar Institucional con enfoque de bienestar y Calidad de Vida: 
• Plan de Bienestar
Bienestar Institucional con enfoque de Gestión del Talento Humano: 
• Celebración de Días Especiales
Estos temas fueron divulgados especialmente a través de la intranet y el correo masivo institucional interno, canal de WhatsApp “Somos Gobierno”, cuenta Instagram y aplicación de Teams, de acuerdo con la necesidad de difusión y eligiendo el canal más adecuado. Durante el segundo trimestre de la vigencia 2021, la intranet ha mantenido un buen consumo y tráfico del medio con un promedio de 237.375 visitas mensuales, lo cual indica que ha logado sostener un buen nivel de audiencia entre el personal de la entidad, al igual el equipo de comunicaciones continúa trabajando en la creación de contenidos más atractivos y de interés que contribuyen al mejoramiento de la comunicación interna. Durante el segundo trimestre del año se han realizado 101 notas para la intranet, 1 canal para comunicación interna Somos Gobierno en Teams, que se lanzó en el mes de abril.  También se han producido 5 videos en el trimestre que fueron publicados en la intranet con el fin de acompañar y complementar las campañas y acciones de difusión de información de acuerdo con las necesidades de la entidad y sus diferentes dependencias. A este reporte se adjunta el informe con las evidencias de implementación. </t>
  </si>
  <si>
    <t xml:space="preserve">Informe de implementación de la estrategia de comunicación interna para el segundo trimestre de la vigencia 2021. </t>
  </si>
  <si>
    <t>Durante el segundo trimestre de la vigencia 2021, la Oficina Asesora de Comunicaciones diseñó e implementó la Estrategia de Comunicación Interna  "Somos Gobierno", la cual está enfocada en fortalecer los diferentes canales de comunicación interna y el sentido de pertenencia de servidores, contratistas y colaboradores con la organización.</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</si>
  <si>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</si>
  <si>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</si>
  <si>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</si>
  <si>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</si>
  <si>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</si>
  <si>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</si>
  <si>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</si>
  <si>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</si>
  <si>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Constante</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</si>
  <si>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</si>
  <si>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</si>
  <si>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</si>
  <si>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</si>
  <si>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</si>
  <si>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</si>
  <si>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t>
  </si>
  <si>
    <t>Oficina Asesora de Comunicaciones
Total servidores reportados: 27
Participación encuesta huella: 26, 
Reporte consumo de papel diligenciado hasta junio.
Participación actividades ambientales: día del agua (0), energías renovables (0), buenas prácticas ambientales (0)
Participación actividades movilidad: Ley probici (0), malla vial (2)
Semana ambiental: (2) participación de 14 actividades</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</si>
  <si>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</si>
  <si>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</si>
  <si>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</si>
  <si>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</si>
  <si>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</si>
  <si>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 xml:space="preserve">Documentos con actualización en el LMD </t>
  </si>
  <si>
    <t xml:space="preserve">Casos Hola de actualización generados
Listado Maestro de Documentos 
Matiz </t>
  </si>
  <si>
    <t>MATIZ publicación del Procedimiento formalizado en el MIPG</t>
  </si>
  <si>
    <t>Se realizó la actualización de los documentos del Proceso conforme a lo programado en el trimestre. Se publicaron en MATIZ los siguientes documentos: N/A-CES-C Caracterización del proceso, CES-M001	Manual de direccionamiento estratégico de las comunicaciones, N/A-CES-P001 Procedimiento comunicaciones estratégicas internas, N/A-CES-P002 Procedimiento para comunicaciones estratégicas externas, N/A-CES-F001 Formato solicitud de servicios de comunicaciones</t>
  </si>
  <si>
    <t xml:space="preserve">Documentos publicados en la sección matiz, Proceso de Comunicación Estrtégica con fecha de publicación actualizada.  </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</si>
  <si>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</si>
  <si>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</si>
  <si>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</si>
  <si>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</si>
  <si>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</si>
  <si>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</si>
  <si>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No  programada</t>
  </si>
  <si>
    <t>Registros de participación</t>
  </si>
  <si>
    <t>Listado de asistencia
Video de la reunión
Presentación</t>
  </si>
  <si>
    <t>Carpeta compartida de registros de asistencia  - OAP</t>
  </si>
  <si>
    <t xml:space="preserve">El proceso asistió a la capacitación sobre buenas prácticas del sistema de gestión, realizada por la OAP por parte del grupo de gestión del conocimiento. </t>
  </si>
  <si>
    <t xml:space="preserve">Registro de asistencia Teams. </t>
  </si>
  <si>
    <t>Total metas transversales (20%)</t>
  </si>
  <si>
    <t xml:space="preserve">Total plan de gestión </t>
  </si>
  <si>
    <t>Para el segundo trimestre de la vigencia 2021, el plan de gestión del proceso alcanzó un nivel de desempeño del 97,17% de acuerdo con lo programado, y del 36,92%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</si>
</sst>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b/>
      <sz val="11"/>
      <name val="Calibri Light"/>
      <family val="2"/>
    </font>
    <font>
      <sz val="11"/>
      <name val="Calibri Light"/>
      <family val="2"/>
    </font>
    <font>
      <sz val="9"/>
      <name val="Segoe UI"/>
      <family val="2"/>
    </font>
    <font>
      <sz val="11"/>
      <color theme="1"/>
      <name val="Calibri"/>
      <family val="2"/>
      <scheme val="minor"/>
    </font>
    <font>
      <sz val="11"/>
      <color theme="1"/>
      <name val="Calibri Light"/>
      <family val="2"/>
      <scheme val="major"/>
    </font>
    <font>
      <sz val="11"/>
      <name val="Calibri Light"/>
      <family val="2"/>
      <scheme val="major"/>
    </font>
    <font>
      <b/>
      <sz val="11"/>
      <name val="Calibri Light"/>
      <family val="2"/>
      <scheme val="major"/>
    </font>
    <font>
      <b/>
      <sz val="11"/>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210">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0" borderId="0" xfId="0" applyFont="1" applyAlignment="1" applyProtection="1">
      <alignment wrapText="1"/>
      <protection hidden="1"/>
    </xf>
    <xf numFmtId="0" fontId="3" fillId="0" borderId="0" xfId="0" applyFont="1" applyProtection="1">
      <protection hidden="1"/>
    </xf>
    <xf numFmtId="0" fontId="6" fillId="0" borderId="0" xfId="0" applyFont="1" applyAlignment="1" applyProtection="1">
      <alignment horizontal="center" wrapText="1"/>
      <protection hidden="1"/>
    </xf>
    <xf numFmtId="0" fontId="7" fillId="2" borderId="1" xfId="0" applyFont="1" applyFill="1" applyBorder="1" applyAlignment="1" applyProtection="1">
      <alignment wrapText="1"/>
      <protection hidden="1"/>
    </xf>
    <xf numFmtId="0" fontId="5" fillId="0" borderId="0" xfId="0" applyFont="1" applyAlignment="1" applyProtection="1">
      <alignment horizontal="center" wrapText="1"/>
      <protection hidden="1"/>
    </xf>
    <xf numFmtId="0" fontId="8" fillId="3" borderId="2"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5" borderId="7" xfId="0"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5" fillId="0" borderId="12" xfId="0" applyFont="1" applyBorder="1" applyAlignment="1" applyProtection="1">
      <alignment horizontal="left" vertical="center" wrapText="1"/>
      <protection hidden="1"/>
    </xf>
    <xf numFmtId="0" fontId="5" fillId="0" borderId="1" xfId="0" applyFont="1" applyBorder="1" applyAlignment="1" applyProtection="1">
      <alignment horizontal="justify" vertical="center" wrapText="1"/>
      <protection hidden="1"/>
    </xf>
    <xf numFmtId="9" fontId="5" fillId="0" borderId="1" xfId="0" applyNumberFormat="1" applyFont="1" applyBorder="1" applyAlignment="1" applyProtection="1">
      <alignment horizontal="center" vertical="center" wrapText="1"/>
      <protection hidden="1"/>
    </xf>
    <xf numFmtId="41" fontId="5" fillId="0" borderId="1" xfId="1" applyFont="1" applyBorder="1" applyAlignment="1" applyProtection="1">
      <alignment horizontal="center" vertical="center" wrapText="1"/>
      <protection hidden="1"/>
    </xf>
    <xf numFmtId="9" fontId="5" fillId="0" borderId="1" xfId="2" applyFont="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 xfId="2"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9" fontId="5" fillId="0" borderId="6" xfId="0" applyNumberFormat="1" applyFont="1" applyBorder="1" applyAlignment="1" applyProtection="1">
      <alignment horizontal="center" vertical="center" wrapText="1"/>
      <protection hidden="1"/>
    </xf>
    <xf numFmtId="9" fontId="5" fillId="0" borderId="12" xfId="0" applyNumberFormat="1" applyFont="1" applyBorder="1" applyAlignment="1" applyProtection="1">
      <alignment horizontal="right" vertical="center" wrapText="1"/>
      <protection hidden="1"/>
    </xf>
    <xf numFmtId="0" fontId="5" fillId="0" borderId="1" xfId="0" applyFont="1" applyBorder="1" applyAlignment="1" applyProtection="1">
      <alignment horizontal="right" vertical="center" wrapText="1"/>
      <protection hidden="1"/>
    </xf>
    <xf numFmtId="0" fontId="5" fillId="0" borderId="6" xfId="0" applyFont="1" applyBorder="1" applyAlignment="1" applyProtection="1">
      <alignment horizontal="left" vertical="center" wrapText="1"/>
      <protection hidden="1"/>
    </xf>
    <xf numFmtId="9" fontId="5" fillId="0" borderId="13" xfId="0" applyNumberFormat="1" applyFont="1" applyBorder="1" applyAlignment="1" applyProtection="1">
      <alignment horizontal="right" vertical="center" wrapText="1"/>
      <protection hidden="1"/>
    </xf>
    <xf numFmtId="0" fontId="5" fillId="0" borderId="14" xfId="0" applyFont="1" applyBorder="1" applyAlignment="1" applyProtection="1">
      <alignment horizontal="right" vertical="center" wrapText="1"/>
      <protection hidden="1"/>
    </xf>
    <xf numFmtId="0" fontId="5" fillId="0" borderId="14"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9" fillId="2" borderId="16" xfId="0" applyFont="1" applyFill="1" applyBorder="1" applyAlignment="1" applyProtection="1">
      <alignment vertical="center" wrapText="1"/>
      <protection hidden="1"/>
    </xf>
    <xf numFmtId="0" fontId="9" fillId="2" borderId="17" xfId="0" applyFont="1" applyFill="1" applyBorder="1" applyAlignment="1" applyProtection="1">
      <alignment horizontal="justify" vertical="center" wrapText="1"/>
      <protection hidden="1"/>
    </xf>
    <xf numFmtId="0" fontId="9" fillId="2" borderId="17" xfId="0" applyFont="1" applyFill="1" applyBorder="1" applyAlignment="1" applyProtection="1">
      <alignment vertical="center" wrapText="1"/>
      <protection hidden="1"/>
    </xf>
    <xf numFmtId="0" fontId="10" fillId="2" borderId="17" xfId="0" applyFont="1" applyFill="1" applyBorder="1" applyAlignment="1" applyProtection="1">
      <alignment horizontal="justify" vertical="center"/>
      <protection hidden="1"/>
    </xf>
    <xf numFmtId="9" fontId="10" fillId="2" borderId="17" xfId="2"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wrapText="1"/>
      <protection hidden="1"/>
    </xf>
    <xf numFmtId="9" fontId="10" fillId="2" borderId="18" xfId="2" applyFont="1" applyFill="1" applyBorder="1" applyAlignment="1" applyProtection="1">
      <alignment horizontal="center" vertical="center" wrapText="1"/>
      <protection hidden="1"/>
    </xf>
    <xf numFmtId="0" fontId="9" fillId="2" borderId="18" xfId="0"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11" fillId="0" borderId="19" xfId="0" applyFont="1" applyBorder="1" applyAlignment="1" applyProtection="1">
      <alignment horizontal="left" vertical="center" wrapText="1"/>
      <protection hidden="1"/>
    </xf>
    <xf numFmtId="0" fontId="11" fillId="0" borderId="19" xfId="0" applyFont="1" applyBorder="1" applyAlignment="1" applyProtection="1">
      <alignment horizontal="justify" vertical="center" wrapText="1"/>
      <protection hidden="1"/>
    </xf>
    <xf numFmtId="9" fontId="11"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10" fontId="11" fillId="0" borderId="19" xfId="2" applyNumberFormat="1" applyFont="1" applyBorder="1" applyAlignment="1" applyProtection="1">
      <alignment horizontal="center" vertical="center" wrapText="1"/>
      <protection hidden="1"/>
    </xf>
    <xf numFmtId="0" fontId="11" fillId="7" borderId="19" xfId="0" applyFont="1" applyFill="1" applyBorder="1" applyAlignment="1" applyProtection="1">
      <alignment horizontal="left" vertical="center" wrapText="1"/>
      <protection hidden="1"/>
    </xf>
    <xf numFmtId="9" fontId="11" fillId="7" borderId="19" xfId="0" applyNumberFormat="1" applyFont="1" applyFill="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hidden="1"/>
    </xf>
    <xf numFmtId="0" fontId="11" fillId="0" borderId="15" xfId="0" applyFont="1" applyBorder="1" applyAlignment="1" applyProtection="1">
      <alignment horizontal="left" vertical="center" wrapText="1"/>
      <protection hidden="1"/>
    </xf>
    <xf numFmtId="9" fontId="11" fillId="0" borderId="13" xfId="0" applyNumberFormat="1" applyFont="1" applyBorder="1" applyAlignment="1" applyProtection="1">
      <alignment horizontal="right" vertical="center" wrapText="1"/>
      <protection hidden="1"/>
    </xf>
    <xf numFmtId="0" fontId="11" fillId="0" borderId="14" xfId="0" applyFont="1" applyBorder="1" applyAlignment="1" applyProtection="1">
      <alignment horizontal="right" vertical="center" wrapText="1"/>
      <protection hidden="1"/>
    </xf>
    <xf numFmtId="0" fontId="11" fillId="0" borderId="0" xfId="0" applyFont="1" applyAlignment="1" applyProtection="1">
      <alignment vertical="center" wrapText="1"/>
      <protection hidden="1"/>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justify" vertical="center" wrapText="1"/>
      <protection hidden="1"/>
    </xf>
    <xf numFmtId="9" fontId="11" fillId="0" borderId="1"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10" fontId="11" fillId="0" borderId="1" xfId="2" applyNumberFormat="1" applyFont="1" applyBorder="1" applyAlignment="1" applyProtection="1">
      <alignment horizontal="center" vertical="center" wrapText="1"/>
      <protection hidden="1"/>
    </xf>
    <xf numFmtId="0" fontId="11" fillId="7" borderId="1" xfId="0" applyFont="1" applyFill="1" applyBorder="1" applyAlignment="1" applyProtection="1">
      <alignment horizontal="left" vertical="center" wrapText="1"/>
      <protection hidden="1"/>
    </xf>
    <xf numFmtId="9" fontId="11" fillId="7" borderId="1" xfId="2" applyFont="1" applyFill="1" applyBorder="1" applyAlignment="1" applyProtection="1">
      <alignment horizontal="center" vertical="center" wrapText="1"/>
      <protection hidden="1"/>
    </xf>
    <xf numFmtId="0" fontId="11" fillId="0" borderId="6" xfId="0" applyFont="1" applyBorder="1" applyAlignment="1" applyProtection="1">
      <alignment horizontal="left" vertical="center" wrapText="1"/>
      <protection hidden="1"/>
    </xf>
    <xf numFmtId="9" fontId="11" fillId="0" borderId="12" xfId="0" applyNumberFormat="1" applyFont="1" applyBorder="1" applyAlignment="1" applyProtection="1">
      <alignment horizontal="right" vertical="center" wrapText="1"/>
      <protection hidden="1"/>
    </xf>
    <xf numFmtId="0" fontId="11" fillId="0" borderId="1" xfId="0" applyFont="1" applyBorder="1" applyAlignment="1" applyProtection="1">
      <alignment horizontal="right" vertical="center" wrapText="1"/>
      <protection hidden="1"/>
    </xf>
    <xf numFmtId="0" fontId="9" fillId="2" borderId="1"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9" fontId="12" fillId="2" borderId="1" xfId="2"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9" fontId="12" fillId="2" borderId="1" xfId="0"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13" fillId="8" borderId="1" xfId="0" applyFont="1" applyFill="1" applyBorder="1" applyAlignment="1" applyProtection="1">
      <alignment wrapText="1"/>
      <protection hidden="1"/>
    </xf>
    <xf numFmtId="0" fontId="14" fillId="8" borderId="1" xfId="0" applyFont="1" applyFill="1" applyBorder="1" applyAlignment="1" applyProtection="1">
      <alignment wrapText="1"/>
      <protection hidden="1"/>
    </xf>
    <xf numFmtId="9" fontId="14" fillId="8" borderId="1" xfId="2" applyFont="1" applyFill="1" applyBorder="1" applyAlignment="1" applyProtection="1">
      <alignment horizontal="center" wrapText="1"/>
      <protection hidden="1"/>
    </xf>
    <xf numFmtId="0" fontId="13" fillId="8" borderId="1" xfId="0" applyFont="1" applyFill="1" applyBorder="1" applyAlignment="1" applyProtection="1">
      <alignment horizontal="center" wrapText="1"/>
      <protection hidden="1"/>
    </xf>
    <xf numFmtId="9" fontId="13" fillId="8" borderId="1" xfId="2" applyFont="1" applyFill="1" applyBorder="1" applyAlignment="1" applyProtection="1">
      <alignment horizontal="center" wrapText="1"/>
      <protection hidden="1"/>
    </xf>
    <xf numFmtId="0" fontId="13" fillId="8" borderId="2" xfId="0" applyFont="1" applyFill="1" applyBorder="1" applyAlignment="1" applyProtection="1">
      <alignment wrapText="1"/>
      <protection hidden="1"/>
    </xf>
    <xf numFmtId="0" fontId="13" fillId="8" borderId="17" xfId="0" applyFont="1" applyFill="1" applyBorder="1" applyAlignment="1" applyProtection="1">
      <alignment wrapText="1"/>
      <protection hidden="1"/>
    </xf>
    <xf numFmtId="0" fontId="13" fillId="8" borderId="18" xfId="0" applyFont="1" applyFill="1" applyBorder="1" applyAlignment="1" applyProtection="1">
      <alignment wrapText="1"/>
      <protection hidden="1"/>
    </xf>
    <xf numFmtId="0" fontId="13" fillId="0" borderId="0" xfId="0" applyFont="1" applyAlignment="1" applyProtection="1">
      <alignment wrapText="1"/>
      <protection hidden="1"/>
    </xf>
    <xf numFmtId="0" fontId="11" fillId="0" borderId="20" xfId="0" applyFont="1" applyBorder="1" applyAlignment="1" applyProtection="1">
      <alignment horizontal="justify" vertical="center" wrapText="1"/>
      <protection hidden="1"/>
    </xf>
    <xf numFmtId="0" fontId="6" fillId="0" borderId="1" xfId="0" applyFont="1" applyBorder="1" applyAlignment="1" applyProtection="1">
      <alignment vertical="center"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8" fillId="9" borderId="1" xfId="0" applyFont="1" applyFill="1" applyBorder="1" applyAlignment="1" applyProtection="1">
      <alignment horizontal="justify" vertical="center" wrapText="1"/>
      <protection hidden="1"/>
    </xf>
    <xf numFmtId="0" fontId="9" fillId="2" borderId="8" xfId="0" applyFont="1" applyFill="1" applyBorder="1" applyAlignment="1" applyProtection="1">
      <alignment horizontal="justify" vertical="center" wrapText="1"/>
      <protection hidden="1"/>
    </xf>
    <xf numFmtId="0" fontId="11" fillId="0" borderId="14" xfId="0" applyFont="1" applyBorder="1" applyAlignment="1" applyProtection="1">
      <alignment horizontal="justify" vertical="center" wrapText="1"/>
      <protection hidden="1"/>
    </xf>
    <xf numFmtId="0" fontId="9" fillId="2" borderId="1" xfId="0" applyFont="1" applyFill="1" applyBorder="1" applyAlignment="1" applyProtection="1">
      <alignment horizontal="justify" vertical="center" wrapText="1"/>
      <protection hidden="1"/>
    </xf>
    <xf numFmtId="0" fontId="13" fillId="8" borderId="17" xfId="0" applyFont="1" applyFill="1" applyBorder="1" applyAlignment="1" applyProtection="1">
      <alignment horizontal="justify" wrapText="1"/>
      <protection hidden="1"/>
    </xf>
    <xf numFmtId="0" fontId="8" fillId="9" borderId="6" xfId="0" applyFont="1" applyFill="1" applyBorder="1" applyAlignment="1" applyProtection="1">
      <alignment horizontal="justify" vertical="center" wrapText="1"/>
      <protection hidden="1"/>
    </xf>
    <xf numFmtId="0" fontId="9" fillId="2" borderId="11" xfId="0" applyFont="1" applyFill="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6" xfId="0" applyFont="1" applyBorder="1" applyAlignment="1" applyProtection="1">
      <alignment horizontal="justify" vertical="center" wrapText="1"/>
      <protection hidden="1"/>
    </xf>
    <xf numFmtId="0" fontId="9" fillId="2" borderId="6" xfId="0" applyFont="1" applyFill="1" applyBorder="1" applyAlignment="1" applyProtection="1">
      <alignment horizontal="justify" vertical="center" wrapText="1"/>
      <protection hidden="1"/>
    </xf>
    <xf numFmtId="0" fontId="13" fillId="8" borderId="18" xfId="0" applyFont="1" applyFill="1" applyBorder="1" applyAlignment="1" applyProtection="1">
      <alignment horizontal="justify" wrapText="1"/>
      <protection hidden="1"/>
    </xf>
    <xf numFmtId="9" fontId="10" fillId="2" borderId="1" xfId="0" applyNumberFormat="1" applyFont="1" applyFill="1" applyBorder="1" applyAlignment="1" applyProtection="1">
      <alignment horizontal="center" vertical="center" wrapText="1"/>
      <protection hidden="1"/>
    </xf>
    <xf numFmtId="9" fontId="10" fillId="2" borderId="8" xfId="2" applyFont="1" applyFill="1" applyBorder="1" applyAlignment="1" applyProtection="1">
      <alignment horizontal="center" vertical="center" wrapText="1"/>
      <protection hidden="1"/>
    </xf>
    <xf numFmtId="9" fontId="14" fillId="8" borderId="17" xfId="0" applyNumberFormat="1"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9" fontId="5" fillId="0" borderId="12" xfId="0" applyNumberFormat="1" applyFont="1" applyBorder="1" applyAlignment="1" applyProtection="1">
      <alignment horizontal="center" vertical="center" wrapText="1"/>
      <protection hidden="1"/>
    </xf>
    <xf numFmtId="9" fontId="10" fillId="2" borderId="10" xfId="2" applyFont="1" applyFill="1" applyBorder="1" applyAlignment="1" applyProtection="1">
      <alignment horizontal="center" vertical="center" wrapText="1"/>
      <protection hidden="1"/>
    </xf>
    <xf numFmtId="9" fontId="11" fillId="0" borderId="13" xfId="2"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9" fontId="11" fillId="0" borderId="12" xfId="2" applyFont="1" applyBorder="1" applyAlignment="1" applyProtection="1">
      <alignment horizontal="center" vertical="center" wrapText="1"/>
      <protection hidden="1"/>
    </xf>
    <xf numFmtId="9" fontId="12" fillId="2" borderId="12" xfId="0" applyNumberFormat="1" applyFont="1" applyFill="1" applyBorder="1" applyAlignment="1" applyProtection="1">
      <alignment horizontal="center" vertical="center" wrapText="1"/>
      <protection hidden="1"/>
    </xf>
    <xf numFmtId="9" fontId="13" fillId="8" borderId="16" xfId="2" applyFont="1" applyFill="1" applyBorder="1" applyAlignment="1" applyProtection="1">
      <alignment horizontal="center" vertical="center" wrapText="1"/>
      <protection hidden="1"/>
    </xf>
    <xf numFmtId="9" fontId="13" fillId="8" borderId="17" xfId="2" applyFont="1" applyFill="1" applyBorder="1" applyAlignment="1" applyProtection="1">
      <alignment horizontal="center" vertical="center" wrapText="1"/>
      <protection hidden="1"/>
    </xf>
    <xf numFmtId="9" fontId="5" fillId="0" borderId="13" xfId="0" applyNumberFormat="1" applyFont="1" applyBorder="1" applyAlignment="1" applyProtection="1">
      <alignment horizontal="center" vertical="center" wrapText="1"/>
      <protection hidden="1"/>
    </xf>
    <xf numFmtId="9" fontId="5" fillId="0" borderId="14" xfId="2" applyFont="1" applyBorder="1" applyAlignment="1" applyProtection="1">
      <alignment horizontal="center" vertical="center" wrapText="1"/>
      <protection hidden="1"/>
    </xf>
    <xf numFmtId="9" fontId="10" fillId="2" borderId="16" xfId="2" applyFont="1" applyFill="1" applyBorder="1" applyAlignment="1" applyProtection="1">
      <alignment horizontal="center" vertical="center" wrapText="1"/>
      <protection hidden="1"/>
    </xf>
    <xf numFmtId="9" fontId="11" fillId="0" borderId="13" xfId="0" applyNumberFormat="1" applyFont="1" applyBorder="1" applyAlignment="1" applyProtection="1">
      <alignment horizontal="center" vertical="center" wrapText="1"/>
      <protection hidden="1"/>
    </xf>
    <xf numFmtId="9" fontId="11" fillId="0" borderId="14" xfId="0" applyNumberFormat="1" applyFont="1" applyBorder="1" applyAlignment="1" applyProtection="1">
      <alignment horizontal="center" vertical="center" wrapText="1"/>
      <protection hidden="1"/>
    </xf>
    <xf numFmtId="9" fontId="11" fillId="0" borderId="12" xfId="0" applyNumberFormat="1" applyFont="1" applyBorder="1" applyAlignment="1" applyProtection="1">
      <alignment horizontal="center" vertical="center" wrapText="1"/>
      <protection hidden="1"/>
    </xf>
    <xf numFmtId="9" fontId="13" fillId="8" borderId="16" xfId="2" applyFont="1" applyFill="1" applyBorder="1" applyAlignment="1" applyProtection="1">
      <alignment horizontal="center" wrapText="1"/>
      <protection hidden="1"/>
    </xf>
    <xf numFmtId="9" fontId="13" fillId="8" borderId="17" xfId="2" applyFont="1" applyFill="1" applyBorder="1" applyAlignment="1" applyProtection="1">
      <alignment horizontal="center" wrapText="1"/>
      <protection hidden="1"/>
    </xf>
    <xf numFmtId="0" fontId="5" fillId="0" borderId="15" xfId="0" applyFont="1" applyBorder="1" applyAlignment="1" applyProtection="1">
      <alignment horizontal="justify" vertical="center" wrapText="1"/>
      <protection hidden="1"/>
    </xf>
    <xf numFmtId="0" fontId="5" fillId="0" borderId="6" xfId="0" applyFont="1" applyBorder="1" applyAlignment="1" applyProtection="1">
      <alignment horizontal="justify" vertical="center" wrapText="1"/>
      <protection hidden="1"/>
    </xf>
    <xf numFmtId="10" fontId="5" fillId="0" borderId="1" xfId="2" applyNumberFormat="1" applyFont="1" applyBorder="1" applyAlignment="1" applyProtection="1">
      <alignment horizontal="center" vertical="center" wrapText="1"/>
      <protection hidden="1"/>
    </xf>
    <xf numFmtId="9" fontId="5" fillId="0" borderId="1" xfId="0" applyNumberFormat="1" applyFont="1" applyBorder="1" applyAlignment="1" applyProtection="1">
      <alignment horizontal="right" vertical="center" wrapText="1"/>
      <protection hidden="1"/>
    </xf>
    <xf numFmtId="0" fontId="7"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wrapText="1"/>
      <protection hidden="1"/>
    </xf>
    <xf numFmtId="0" fontId="6" fillId="0" borderId="0" xfId="0" applyFont="1" applyBorder="1" applyAlignment="1" applyProtection="1">
      <alignment horizontal="center" wrapText="1"/>
      <protection hidden="1"/>
    </xf>
    <xf numFmtId="0" fontId="7" fillId="7" borderId="0"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10" fontId="11" fillId="0" borderId="14" xfId="0" applyNumberFormat="1" applyFont="1" applyBorder="1" applyAlignment="1" applyProtection="1">
      <alignment horizontal="center" vertical="center" wrapText="1"/>
      <protection hidden="1"/>
    </xf>
    <xf numFmtId="9" fontId="5" fillId="0" borderId="14" xfId="0" applyNumberFormat="1" applyFont="1" applyBorder="1" applyAlignment="1" applyProtection="1">
      <alignment horizontal="center" vertical="center" wrapText="1"/>
      <protection hidden="1"/>
    </xf>
    <xf numFmtId="9" fontId="11" fillId="0" borderId="21" xfId="2" applyFont="1" applyBorder="1" applyAlignment="1" applyProtection="1">
      <alignment horizontal="center" vertical="center" wrapText="1"/>
      <protection hidden="1"/>
    </xf>
    <xf numFmtId="9" fontId="11" fillId="0" borderId="22" xfId="2" applyFont="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10" fontId="10" fillId="2" borderId="8" xfId="2" applyNumberFormat="1" applyFont="1" applyFill="1" applyBorder="1" applyAlignment="1" applyProtection="1">
      <alignment horizontal="center" vertical="center" wrapText="1"/>
      <protection hidden="1"/>
    </xf>
    <xf numFmtId="10" fontId="11" fillId="0" borderId="1" xfId="0" applyNumberFormat="1" applyFont="1" applyBorder="1" applyAlignment="1" applyProtection="1">
      <alignment horizontal="center" vertical="center" wrapText="1"/>
      <protection hidden="1"/>
    </xf>
    <xf numFmtId="10" fontId="10" fillId="2" borderId="1" xfId="0" applyNumberFormat="1" applyFont="1" applyFill="1" applyBorder="1" applyAlignment="1" applyProtection="1">
      <alignment horizontal="center" vertical="center" wrapText="1"/>
      <protection hidden="1"/>
    </xf>
    <xf numFmtId="10" fontId="14" fillId="8" borderId="17" xfId="0" applyNumberFormat="1"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8" fillId="2" borderId="13"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7" fillId="0" borderId="30"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7" fillId="2" borderId="2" xfId="0" applyFont="1" applyFill="1" applyBorder="1" applyAlignment="1" applyProtection="1">
      <alignment horizontal="center" wrapText="1"/>
      <protection hidden="1"/>
    </xf>
    <xf numFmtId="0" fontId="7" fillId="2" borderId="25" xfId="0" applyFont="1" applyFill="1" applyBorder="1" applyAlignment="1" applyProtection="1">
      <alignment horizontal="center" wrapText="1"/>
      <protection hidden="1"/>
    </xf>
    <xf numFmtId="0" fontId="7" fillId="2" borderId="22" xfId="0" applyFont="1" applyFill="1" applyBorder="1" applyAlignment="1" applyProtection="1">
      <alignment horizontal="center" wrapText="1"/>
      <protection hidden="1"/>
    </xf>
    <xf numFmtId="0" fontId="6" fillId="0" borderId="2"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22" xfId="0" applyFont="1" applyBorder="1" applyAlignment="1" applyProtection="1">
      <alignment horizontal="left" vertical="center" wrapText="1"/>
      <protection hidden="1"/>
    </xf>
    <xf numFmtId="0" fontId="6" fillId="0" borderId="2" xfId="0" applyFont="1" applyBorder="1" applyAlignment="1" applyProtection="1">
      <alignment horizontal="justify" vertical="center" wrapText="1"/>
      <protection hidden="1"/>
    </xf>
    <xf numFmtId="0" fontId="6" fillId="0" borderId="25" xfId="0" applyFont="1" applyBorder="1" applyAlignment="1" applyProtection="1">
      <alignment horizontal="justify" vertical="center" wrapText="1"/>
      <protection hidden="1"/>
    </xf>
    <xf numFmtId="0" fontId="6" fillId="0" borderId="22" xfId="0" applyFont="1" applyBorder="1" applyAlignment="1" applyProtection="1">
      <alignment horizontal="justify" vertical="center" wrapText="1"/>
      <protection hidden="1"/>
    </xf>
    <xf numFmtId="0" fontId="8" fillId="2" borderId="25"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8" fillId="4" borderId="26" xfId="0" applyFont="1" applyFill="1" applyBorder="1" applyAlignment="1" applyProtection="1">
      <alignment horizontal="center" vertical="center" wrapText="1"/>
      <protection hidden="1"/>
    </xf>
    <xf numFmtId="0" fontId="8" fillId="4" borderId="7" xfId="0" applyFont="1" applyFill="1" applyBorder="1" applyAlignment="1" applyProtection="1">
      <alignment horizontal="center" vertical="center" wrapText="1"/>
      <protection hidden="1"/>
    </xf>
    <xf numFmtId="0" fontId="8" fillId="8" borderId="13" xfId="0" applyFont="1" applyFill="1" applyBorder="1" applyAlignment="1" applyProtection="1">
      <alignment horizontal="center" vertical="center" wrapText="1"/>
      <protection hidden="1"/>
    </xf>
    <xf numFmtId="0" fontId="8" fillId="8" borderId="14" xfId="0" applyFont="1" applyFill="1" applyBorder="1" applyAlignment="1" applyProtection="1">
      <alignment horizontal="center" vertical="center" wrapText="1"/>
      <protection hidden="1"/>
    </xf>
    <xf numFmtId="0" fontId="8" fillId="8" borderId="15"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14"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7" name="Imagen 1">
          <a:extLst>
            <a:ext uri="{FF2B5EF4-FFF2-40B4-BE49-F238E27FC236}">
              <a16:creationId xmlns:a16="http://schemas.microsoft.com/office/drawing/2014/main" id="{12FEF35D-FEE0-451D-9B33-1BC096420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showGridLines="0" tabSelected="1" zoomScale="85" zoomScaleNormal="85" workbookViewId="0">
      <selection activeCell="F8" sqref="F8"/>
    </sheetView>
  </sheetViews>
  <sheetFormatPr baseColWidth="10" defaultColWidth="10.85546875" defaultRowHeight="15" zeroHeight="1" x14ac:dyDescent="0.25"/>
  <cols>
    <col min="1" max="1" width="4.140625" style="1" customWidth="1"/>
    <col min="2" max="2" width="25.5703125" style="1" customWidth="1"/>
    <col min="3" max="3" width="12.28515625" style="1" customWidth="1"/>
    <col min="4" max="4" width="8.85546875" style="1" customWidth="1"/>
    <col min="5" max="5" width="44.28515625" style="1" bestFit="1" customWidth="1"/>
    <col min="6" max="6" width="15.5703125" style="1" customWidth="1"/>
    <col min="7" max="7" width="11.42578125" style="1" customWidth="1"/>
    <col min="8" max="8" width="19.42578125" style="1" customWidth="1"/>
    <col min="9" max="10" width="19.140625" style="1" customWidth="1"/>
    <col min="11" max="11" width="8.140625" style="1" customWidth="1"/>
    <col min="12" max="12" width="18.42578125" style="7" customWidth="1"/>
    <col min="13" max="13" width="15.85546875" style="1" customWidth="1"/>
    <col min="14" max="17" width="17.28515625" style="7" customWidth="1"/>
    <col min="18" max="18" width="17.42578125" style="7" customWidth="1"/>
    <col min="19" max="19" width="17.85546875" style="1" customWidth="1"/>
    <col min="20" max="23" width="23.140625" style="1" customWidth="1"/>
    <col min="24" max="24" width="18.7109375" style="103" customWidth="1"/>
    <col min="25" max="26" width="16.5703125" style="103" customWidth="1"/>
    <col min="27" max="27" width="66.7109375" style="87" customWidth="1"/>
    <col min="28" max="28" width="32.85546875" style="87" customWidth="1"/>
    <col min="29" max="31" width="16.5703125" style="7" customWidth="1"/>
    <col min="32" max="32" width="95.5703125" style="1" customWidth="1"/>
    <col min="33" max="33" width="22.140625" style="1" customWidth="1"/>
    <col min="34" max="43" width="16.5703125" style="1" hidden="1" customWidth="1"/>
    <col min="44" max="44" width="16.5703125" style="7" customWidth="1"/>
    <col min="45" max="45" width="24.28515625" style="7" customWidth="1"/>
    <col min="46" max="46" width="21.5703125" style="7" customWidth="1"/>
    <col min="47" max="47" width="37.5703125" style="1" customWidth="1"/>
    <col min="48" max="16384" width="10.85546875" style="1"/>
  </cols>
  <sheetData>
    <row r="1" spans="1:47" ht="70.5" customHeight="1" x14ac:dyDescent="0.25">
      <c r="A1" s="165" t="s">
        <v>0</v>
      </c>
      <c r="B1" s="166"/>
      <c r="C1" s="166"/>
      <c r="D1" s="166"/>
      <c r="E1" s="166"/>
      <c r="F1" s="166"/>
      <c r="G1" s="166"/>
      <c r="H1" s="166"/>
      <c r="I1" s="166"/>
      <c r="J1" s="166"/>
      <c r="K1" s="166"/>
      <c r="L1" s="166"/>
      <c r="M1" s="166"/>
      <c r="N1" s="167" t="s">
        <v>1</v>
      </c>
      <c r="O1" s="167"/>
      <c r="P1" s="167"/>
      <c r="Q1" s="167"/>
      <c r="R1" s="167"/>
    </row>
    <row r="2" spans="1:47" s="2" customFormat="1" ht="23.45" customHeight="1" x14ac:dyDescent="0.25">
      <c r="A2" s="168" t="s">
        <v>2</v>
      </c>
      <c r="B2" s="169"/>
      <c r="C2" s="169"/>
      <c r="D2" s="169"/>
      <c r="E2" s="169"/>
      <c r="F2" s="169"/>
      <c r="G2" s="169"/>
      <c r="H2" s="169"/>
      <c r="I2" s="169"/>
      <c r="J2" s="169"/>
      <c r="K2" s="169"/>
      <c r="L2" s="169"/>
      <c r="M2" s="169"/>
      <c r="N2" s="169"/>
      <c r="O2" s="169"/>
      <c r="P2" s="169"/>
      <c r="Q2" s="169"/>
      <c r="R2" s="169"/>
      <c r="X2" s="103"/>
      <c r="Y2" s="103"/>
      <c r="Z2" s="103"/>
      <c r="AA2" s="88"/>
      <c r="AB2" s="88"/>
      <c r="AC2" s="103"/>
      <c r="AD2" s="103"/>
      <c r="AE2" s="103"/>
      <c r="AR2" s="103"/>
      <c r="AS2" s="103"/>
      <c r="AT2" s="103"/>
    </row>
    <row r="3" spans="1:47" x14ac:dyDescent="0.25">
      <c r="A3" s="3"/>
      <c r="B3" s="3"/>
      <c r="C3" s="3"/>
      <c r="D3" s="3"/>
      <c r="E3" s="4"/>
      <c r="F3" s="3"/>
      <c r="G3" s="3"/>
      <c r="H3" s="3"/>
      <c r="I3" s="3"/>
      <c r="J3" s="3"/>
      <c r="K3" s="3"/>
      <c r="L3" s="5"/>
      <c r="M3" s="3"/>
      <c r="N3" s="5"/>
      <c r="O3" s="5"/>
      <c r="P3" s="5"/>
      <c r="Q3" s="5"/>
      <c r="R3" s="5"/>
    </row>
    <row r="4" spans="1:47" ht="29.1" customHeight="1" x14ac:dyDescent="0.25">
      <c r="A4" s="170" t="s">
        <v>3</v>
      </c>
      <c r="B4" s="170"/>
      <c r="C4" s="171" t="s">
        <v>4</v>
      </c>
      <c r="D4" s="172"/>
      <c r="E4" s="173"/>
      <c r="F4" s="3"/>
      <c r="G4" s="170" t="s">
        <v>5</v>
      </c>
      <c r="H4" s="170"/>
      <c r="I4" s="170"/>
      <c r="J4" s="170"/>
      <c r="K4" s="170"/>
      <c r="L4" s="170"/>
      <c r="M4" s="170"/>
      <c r="N4" s="5"/>
      <c r="O4" s="5"/>
      <c r="P4" s="5"/>
      <c r="Q4" s="5"/>
      <c r="R4" s="5"/>
    </row>
    <row r="5" spans="1:47" ht="14.45" customHeight="1" x14ac:dyDescent="0.25">
      <c r="A5" s="170"/>
      <c r="B5" s="170"/>
      <c r="C5" s="168"/>
      <c r="D5" s="169"/>
      <c r="E5" s="174"/>
      <c r="F5" s="3"/>
      <c r="G5" s="6" t="s">
        <v>6</v>
      </c>
      <c r="H5" s="6" t="s">
        <v>7</v>
      </c>
      <c r="I5" s="178" t="s">
        <v>8</v>
      </c>
      <c r="J5" s="179"/>
      <c r="K5" s="179"/>
      <c r="L5" s="179"/>
      <c r="M5" s="180"/>
      <c r="N5" s="5"/>
      <c r="O5" s="5"/>
      <c r="P5" s="5"/>
      <c r="Q5" s="5"/>
      <c r="R5" s="5"/>
    </row>
    <row r="6" spans="1:47" ht="14.45" customHeight="1" x14ac:dyDescent="0.25">
      <c r="A6" s="170"/>
      <c r="B6" s="170"/>
      <c r="C6" s="168"/>
      <c r="D6" s="169"/>
      <c r="E6" s="174"/>
      <c r="F6" s="3"/>
      <c r="G6" s="139">
        <v>1</v>
      </c>
      <c r="H6" s="139" t="s">
        <v>9</v>
      </c>
      <c r="I6" s="181" t="s">
        <v>10</v>
      </c>
      <c r="J6" s="182"/>
      <c r="K6" s="182"/>
      <c r="L6" s="182"/>
      <c r="M6" s="183"/>
      <c r="N6" s="5"/>
      <c r="O6" s="5"/>
      <c r="P6" s="5"/>
      <c r="Q6" s="5"/>
      <c r="R6" s="5"/>
    </row>
    <row r="7" spans="1:47" ht="90.75" customHeight="1" x14ac:dyDescent="0.25">
      <c r="A7" s="170"/>
      <c r="B7" s="170"/>
      <c r="C7" s="168"/>
      <c r="D7" s="169"/>
      <c r="E7" s="174"/>
      <c r="F7" s="3"/>
      <c r="G7" s="139">
        <v>2</v>
      </c>
      <c r="H7" s="86" t="s">
        <v>11</v>
      </c>
      <c r="I7" s="184" t="s">
        <v>12</v>
      </c>
      <c r="J7" s="185"/>
      <c r="K7" s="185"/>
      <c r="L7" s="185"/>
      <c r="M7" s="186"/>
      <c r="N7" s="5"/>
      <c r="O7" s="5"/>
      <c r="P7" s="5"/>
      <c r="Q7" s="5"/>
      <c r="R7" s="5"/>
    </row>
    <row r="8" spans="1:47" ht="71.25" customHeight="1" x14ac:dyDescent="0.25">
      <c r="A8" s="170"/>
      <c r="B8" s="170"/>
      <c r="C8" s="175"/>
      <c r="D8" s="176"/>
      <c r="E8" s="177"/>
      <c r="F8" s="3"/>
      <c r="G8" s="139">
        <v>3</v>
      </c>
      <c r="H8" s="86" t="s">
        <v>13</v>
      </c>
      <c r="I8" s="184" t="s">
        <v>127</v>
      </c>
      <c r="J8" s="185"/>
      <c r="K8" s="185"/>
      <c r="L8" s="185"/>
      <c r="M8" s="186"/>
      <c r="N8" s="5"/>
      <c r="O8" s="5"/>
      <c r="P8" s="5"/>
      <c r="Q8" s="5"/>
      <c r="R8" s="5"/>
    </row>
    <row r="9" spans="1:47" x14ac:dyDescent="0.25">
      <c r="A9" s="128"/>
      <c r="B9" s="128"/>
      <c r="C9" s="124"/>
      <c r="D9" s="124"/>
      <c r="E9" s="124"/>
      <c r="F9" s="3"/>
      <c r="G9" s="125"/>
      <c r="H9" s="126"/>
      <c r="I9" s="127"/>
      <c r="J9" s="127"/>
      <c r="K9" s="127"/>
      <c r="L9" s="127"/>
      <c r="M9" s="127"/>
      <c r="N9" s="5"/>
      <c r="O9" s="5"/>
      <c r="P9" s="5"/>
      <c r="Q9" s="5"/>
      <c r="R9" s="5"/>
    </row>
    <row r="10" spans="1:47" x14ac:dyDescent="0.25">
      <c r="A10" s="128"/>
      <c r="B10" s="128"/>
      <c r="C10" s="124"/>
      <c r="D10" s="124"/>
      <c r="F10" s="3"/>
      <c r="G10" s="125"/>
      <c r="H10" s="126"/>
      <c r="I10" s="127"/>
      <c r="J10" s="127"/>
      <c r="K10" s="127"/>
      <c r="L10" s="127"/>
      <c r="M10" s="127"/>
      <c r="N10" s="5"/>
      <c r="O10" s="5"/>
      <c r="P10" s="5"/>
      <c r="Q10" s="5"/>
      <c r="R10" s="5"/>
    </row>
    <row r="11" spans="1:47" ht="15.75" thickBot="1" x14ac:dyDescent="0.3"/>
    <row r="12" spans="1:47" ht="14.45" customHeight="1" x14ac:dyDescent="0.25">
      <c r="A12" s="155" t="s">
        <v>14</v>
      </c>
      <c r="B12" s="156"/>
      <c r="C12" s="159" t="s">
        <v>15</v>
      </c>
      <c r="D12" s="160"/>
      <c r="E12" s="160"/>
      <c r="F12" s="160"/>
      <c r="G12" s="160"/>
      <c r="H12" s="160"/>
      <c r="I12" s="160"/>
      <c r="J12" s="160"/>
      <c r="K12" s="160"/>
      <c r="L12" s="160"/>
      <c r="M12" s="160"/>
      <c r="N12" s="160"/>
      <c r="O12" s="160"/>
      <c r="P12" s="160"/>
      <c r="Q12" s="160"/>
      <c r="R12" s="161"/>
      <c r="S12" s="201" t="s">
        <v>16</v>
      </c>
      <c r="T12" s="202"/>
      <c r="U12" s="202"/>
      <c r="V12" s="202"/>
      <c r="W12" s="203"/>
      <c r="X12" s="207" t="s">
        <v>17</v>
      </c>
      <c r="Y12" s="208"/>
      <c r="Z12" s="208"/>
      <c r="AA12" s="208"/>
      <c r="AB12" s="209"/>
      <c r="AC12" s="195" t="s">
        <v>17</v>
      </c>
      <c r="AD12" s="196"/>
      <c r="AE12" s="196"/>
      <c r="AF12" s="196"/>
      <c r="AG12" s="196"/>
      <c r="AH12" s="197" t="s">
        <v>17</v>
      </c>
      <c r="AI12" s="197"/>
      <c r="AJ12" s="197"/>
      <c r="AK12" s="197"/>
      <c r="AL12" s="197"/>
      <c r="AM12" s="188" t="s">
        <v>17</v>
      </c>
      <c r="AN12" s="188"/>
      <c r="AO12" s="188"/>
      <c r="AP12" s="188"/>
      <c r="AQ12" s="188"/>
      <c r="AR12" s="189" t="s">
        <v>18</v>
      </c>
      <c r="AS12" s="190"/>
      <c r="AT12" s="190"/>
      <c r="AU12" s="191"/>
    </row>
    <row r="13" spans="1:47" ht="14.45" customHeight="1" thickBot="1" x14ac:dyDescent="0.3">
      <c r="A13" s="157"/>
      <c r="B13" s="158"/>
      <c r="C13" s="162"/>
      <c r="D13" s="163"/>
      <c r="E13" s="163"/>
      <c r="F13" s="163"/>
      <c r="G13" s="163"/>
      <c r="H13" s="163"/>
      <c r="I13" s="163"/>
      <c r="J13" s="163"/>
      <c r="K13" s="163"/>
      <c r="L13" s="163"/>
      <c r="M13" s="163"/>
      <c r="N13" s="163"/>
      <c r="O13" s="163"/>
      <c r="P13" s="163"/>
      <c r="Q13" s="163"/>
      <c r="R13" s="164"/>
      <c r="S13" s="204"/>
      <c r="T13" s="205"/>
      <c r="U13" s="205"/>
      <c r="V13" s="205"/>
      <c r="W13" s="206"/>
      <c r="X13" s="192" t="s">
        <v>19</v>
      </c>
      <c r="Y13" s="193"/>
      <c r="Z13" s="193"/>
      <c r="AA13" s="193"/>
      <c r="AB13" s="194"/>
      <c r="AC13" s="195" t="s">
        <v>20</v>
      </c>
      <c r="AD13" s="196"/>
      <c r="AE13" s="196"/>
      <c r="AF13" s="196"/>
      <c r="AG13" s="196"/>
      <c r="AH13" s="197" t="s">
        <v>21</v>
      </c>
      <c r="AI13" s="197"/>
      <c r="AJ13" s="197"/>
      <c r="AK13" s="197"/>
      <c r="AL13" s="197"/>
      <c r="AM13" s="188" t="s">
        <v>22</v>
      </c>
      <c r="AN13" s="188"/>
      <c r="AO13" s="188"/>
      <c r="AP13" s="188"/>
      <c r="AQ13" s="188"/>
      <c r="AR13" s="198" t="s">
        <v>23</v>
      </c>
      <c r="AS13" s="199"/>
      <c r="AT13" s="199"/>
      <c r="AU13" s="200"/>
    </row>
    <row r="14" spans="1:47" ht="14.45" customHeight="1" x14ac:dyDescent="0.25">
      <c r="A14" s="134"/>
      <c r="B14" s="135"/>
      <c r="C14" s="136"/>
      <c r="D14" s="137"/>
      <c r="E14" s="137"/>
      <c r="F14" s="137"/>
      <c r="G14" s="137"/>
      <c r="H14" s="137"/>
      <c r="I14" s="187" t="s">
        <v>24</v>
      </c>
      <c r="J14" s="187"/>
      <c r="K14" s="137"/>
      <c r="L14" s="137"/>
      <c r="M14" s="137"/>
      <c r="N14" s="137"/>
      <c r="O14" s="137"/>
      <c r="P14" s="137"/>
      <c r="Q14" s="137"/>
      <c r="R14" s="138"/>
      <c r="S14" s="146"/>
      <c r="T14" s="147"/>
      <c r="U14" s="147"/>
      <c r="V14" s="147"/>
      <c r="W14" s="148"/>
      <c r="X14" s="141"/>
      <c r="Y14" s="142"/>
      <c r="Z14" s="142"/>
      <c r="AA14" s="89"/>
      <c r="AB14" s="94"/>
      <c r="AC14" s="143"/>
      <c r="AD14" s="144"/>
      <c r="AE14" s="144"/>
      <c r="AF14" s="144"/>
      <c r="AG14" s="144"/>
      <c r="AH14" s="145"/>
      <c r="AI14" s="145"/>
      <c r="AJ14" s="145"/>
      <c r="AK14" s="145"/>
      <c r="AL14" s="145"/>
      <c r="AM14" s="140"/>
      <c r="AN14" s="140"/>
      <c r="AO14" s="140"/>
      <c r="AP14" s="140"/>
      <c r="AQ14" s="8"/>
      <c r="AR14" s="9"/>
      <c r="AS14" s="10"/>
      <c r="AT14" s="10"/>
      <c r="AU14" s="11"/>
    </row>
    <row r="15" spans="1:47" ht="45" x14ac:dyDescent="0.25">
      <c r="A15" s="134" t="s">
        <v>25</v>
      </c>
      <c r="B15" s="135" t="s">
        <v>26</v>
      </c>
      <c r="C15" s="135" t="s">
        <v>27</v>
      </c>
      <c r="D15" s="135" t="s">
        <v>28</v>
      </c>
      <c r="E15" s="135" t="s">
        <v>29</v>
      </c>
      <c r="F15" s="135" t="s">
        <v>30</v>
      </c>
      <c r="G15" s="135" t="s">
        <v>31</v>
      </c>
      <c r="H15" s="135" t="s">
        <v>32</v>
      </c>
      <c r="I15" s="135" t="s">
        <v>33</v>
      </c>
      <c r="J15" s="135" t="s">
        <v>34</v>
      </c>
      <c r="K15" s="135" t="s">
        <v>35</v>
      </c>
      <c r="L15" s="135" t="s">
        <v>36</v>
      </c>
      <c r="M15" s="135" t="s">
        <v>37</v>
      </c>
      <c r="N15" s="135" t="s">
        <v>38</v>
      </c>
      <c r="O15" s="135" t="s">
        <v>39</v>
      </c>
      <c r="P15" s="135" t="s">
        <v>40</v>
      </c>
      <c r="Q15" s="135" t="s">
        <v>41</v>
      </c>
      <c r="R15" s="12" t="s">
        <v>42</v>
      </c>
      <c r="S15" s="146" t="s">
        <v>43</v>
      </c>
      <c r="T15" s="147" t="s">
        <v>44</v>
      </c>
      <c r="U15" s="147" t="s">
        <v>45</v>
      </c>
      <c r="V15" s="147" t="s">
        <v>46</v>
      </c>
      <c r="W15" s="148" t="s">
        <v>47</v>
      </c>
      <c r="X15" s="141" t="s">
        <v>48</v>
      </c>
      <c r="Y15" s="142" t="s">
        <v>49</v>
      </c>
      <c r="Z15" s="142" t="s">
        <v>50</v>
      </c>
      <c r="AA15" s="89" t="s">
        <v>51</v>
      </c>
      <c r="AB15" s="94" t="s">
        <v>52</v>
      </c>
      <c r="AC15" s="13" t="s">
        <v>48</v>
      </c>
      <c r="AD15" s="14" t="s">
        <v>49</v>
      </c>
      <c r="AE15" s="14" t="s">
        <v>50</v>
      </c>
      <c r="AF15" s="14" t="s">
        <v>51</v>
      </c>
      <c r="AG15" s="14" t="s">
        <v>52</v>
      </c>
      <c r="AH15" s="15" t="s">
        <v>48</v>
      </c>
      <c r="AI15" s="15" t="s">
        <v>49</v>
      </c>
      <c r="AJ15" s="15" t="s">
        <v>50</v>
      </c>
      <c r="AK15" s="15" t="s">
        <v>51</v>
      </c>
      <c r="AL15" s="15" t="s">
        <v>52</v>
      </c>
      <c r="AM15" s="16" t="s">
        <v>48</v>
      </c>
      <c r="AN15" s="16" t="s">
        <v>49</v>
      </c>
      <c r="AO15" s="16" t="s">
        <v>50</v>
      </c>
      <c r="AP15" s="16" t="s">
        <v>51</v>
      </c>
      <c r="AQ15" s="17" t="s">
        <v>52</v>
      </c>
      <c r="AR15" s="18" t="s">
        <v>48</v>
      </c>
      <c r="AS15" s="19" t="s">
        <v>53</v>
      </c>
      <c r="AT15" s="19" t="s">
        <v>54</v>
      </c>
      <c r="AU15" s="20" t="s">
        <v>55</v>
      </c>
    </row>
    <row r="16" spans="1:47" s="37" customFormat="1" ht="351.75" customHeight="1" x14ac:dyDescent="0.25">
      <c r="A16" s="21">
        <v>1</v>
      </c>
      <c r="B16" s="22" t="s">
        <v>56</v>
      </c>
      <c r="C16" s="23">
        <v>1</v>
      </c>
      <c r="D16" s="24">
        <v>1</v>
      </c>
      <c r="E16" s="22" t="s">
        <v>57</v>
      </c>
      <c r="F16" s="25">
        <v>0.4</v>
      </c>
      <c r="G16" s="26" t="s">
        <v>58</v>
      </c>
      <c r="H16" s="22" t="s">
        <v>59</v>
      </c>
      <c r="I16" s="22" t="s">
        <v>60</v>
      </c>
      <c r="J16" s="22" t="s">
        <v>61</v>
      </c>
      <c r="K16" s="27">
        <v>0</v>
      </c>
      <c r="L16" s="28" t="s">
        <v>62</v>
      </c>
      <c r="M16" s="26" t="s">
        <v>63</v>
      </c>
      <c r="N16" s="23">
        <v>0.15</v>
      </c>
      <c r="O16" s="23">
        <v>0.2</v>
      </c>
      <c r="P16" s="23">
        <v>0.3</v>
      </c>
      <c r="Q16" s="23">
        <v>0.35</v>
      </c>
      <c r="R16" s="29">
        <f>C16</f>
        <v>1</v>
      </c>
      <c r="S16" s="21" t="s">
        <v>64</v>
      </c>
      <c r="T16" s="22" t="s">
        <v>65</v>
      </c>
      <c r="U16" s="22" t="s">
        <v>66</v>
      </c>
      <c r="V16" s="22" t="s">
        <v>67</v>
      </c>
      <c r="W16" s="22" t="s">
        <v>68</v>
      </c>
      <c r="X16" s="104">
        <f>N16</f>
        <v>0.15</v>
      </c>
      <c r="Y16" s="153">
        <v>0.15</v>
      </c>
      <c r="Z16" s="153">
        <v>1</v>
      </c>
      <c r="AA16" s="154" t="s">
        <v>69</v>
      </c>
      <c r="AB16" s="154" t="s">
        <v>70</v>
      </c>
      <c r="AC16" s="112">
        <v>0.2</v>
      </c>
      <c r="AD16" s="131">
        <v>0.2</v>
      </c>
      <c r="AE16" s="122">
        <v>1</v>
      </c>
      <c r="AF16" s="35" t="s">
        <v>71</v>
      </c>
      <c r="AG16" s="36" t="s">
        <v>72</v>
      </c>
      <c r="AH16" s="33">
        <f>P16</f>
        <v>0.3</v>
      </c>
      <c r="AI16" s="34"/>
      <c r="AJ16" s="122">
        <f>IF(AI16/AH16&gt;100%,100%,AI16/AH16)</f>
        <v>0</v>
      </c>
      <c r="AK16" s="35"/>
      <c r="AL16" s="36"/>
      <c r="AM16" s="33">
        <f>Q16</f>
        <v>0.35</v>
      </c>
      <c r="AN16" s="34"/>
      <c r="AO16" s="122">
        <f>IF(AN16/AM16&gt;100%,100%,AN16/AM16)</f>
        <v>0</v>
      </c>
      <c r="AP16" s="35"/>
      <c r="AQ16" s="36"/>
      <c r="AR16" s="112">
        <f>R16</f>
        <v>1</v>
      </c>
      <c r="AS16" s="113">
        <f>SUM(Y16,AD16,AI16,AN16)</f>
        <v>0.35</v>
      </c>
      <c r="AT16" s="113">
        <v>0.35</v>
      </c>
      <c r="AU16" s="120" t="s">
        <v>73</v>
      </c>
    </row>
    <row r="17" spans="1:47" s="37" customFormat="1" ht="322.5" customHeight="1" x14ac:dyDescent="0.25">
      <c r="A17" s="21">
        <v>1</v>
      </c>
      <c r="B17" s="22" t="s">
        <v>56</v>
      </c>
      <c r="C17" s="23">
        <v>1</v>
      </c>
      <c r="D17" s="24">
        <v>2</v>
      </c>
      <c r="E17" s="22" t="s">
        <v>74</v>
      </c>
      <c r="F17" s="25">
        <v>0.4</v>
      </c>
      <c r="G17" s="26" t="s">
        <v>75</v>
      </c>
      <c r="H17" s="22" t="s">
        <v>76</v>
      </c>
      <c r="I17" s="22" t="s">
        <v>77</v>
      </c>
      <c r="J17" s="22" t="s">
        <v>61</v>
      </c>
      <c r="K17" s="26">
        <v>0</v>
      </c>
      <c r="L17" s="28" t="s">
        <v>62</v>
      </c>
      <c r="M17" s="26" t="s">
        <v>63</v>
      </c>
      <c r="N17" s="23">
        <v>0.15</v>
      </c>
      <c r="O17" s="23">
        <v>0.2</v>
      </c>
      <c r="P17" s="23">
        <v>0.3</v>
      </c>
      <c r="Q17" s="23">
        <v>0.35</v>
      </c>
      <c r="R17" s="29">
        <f>C17</f>
        <v>1</v>
      </c>
      <c r="S17" s="21" t="s">
        <v>64</v>
      </c>
      <c r="T17" s="22" t="s">
        <v>78</v>
      </c>
      <c r="U17" s="22" t="s">
        <v>79</v>
      </c>
      <c r="V17" s="22" t="s">
        <v>80</v>
      </c>
      <c r="W17" s="22" t="s">
        <v>68</v>
      </c>
      <c r="X17" s="104">
        <f>N17</f>
        <v>0.15</v>
      </c>
      <c r="Y17" s="153">
        <v>0.15</v>
      </c>
      <c r="Z17" s="153">
        <v>1</v>
      </c>
      <c r="AA17" s="154" t="s">
        <v>81</v>
      </c>
      <c r="AB17" s="154" t="s">
        <v>82</v>
      </c>
      <c r="AC17" s="104">
        <v>0.2</v>
      </c>
      <c r="AD17" s="23">
        <v>0.2</v>
      </c>
      <c r="AE17" s="122">
        <v>1</v>
      </c>
      <c r="AF17" s="129" t="s">
        <v>83</v>
      </c>
      <c r="AG17" s="32" t="s">
        <v>84</v>
      </c>
      <c r="AH17" s="30"/>
      <c r="AI17" s="123"/>
      <c r="AJ17" s="122"/>
      <c r="AK17" s="26"/>
      <c r="AL17" s="32"/>
      <c r="AM17" s="30">
        <f>Q17</f>
        <v>0.35</v>
      </c>
      <c r="AN17" s="31"/>
      <c r="AO17" s="122">
        <f>IF(AN17/AM17&gt;100%,100%,AN17/AM17)</f>
        <v>0</v>
      </c>
      <c r="AP17" s="26"/>
      <c r="AQ17" s="32"/>
      <c r="AR17" s="104">
        <f>R17</f>
        <v>1</v>
      </c>
      <c r="AS17" s="23">
        <v>0.35</v>
      </c>
      <c r="AT17" s="23">
        <v>0.35</v>
      </c>
      <c r="AU17" s="121" t="s">
        <v>85</v>
      </c>
    </row>
    <row r="18" spans="1:47" s="46" customFormat="1" ht="32.25" thickBot="1" x14ac:dyDescent="0.3">
      <c r="A18" s="38"/>
      <c r="B18" s="39"/>
      <c r="C18" s="40"/>
      <c r="D18" s="40"/>
      <c r="E18" s="41" t="s">
        <v>86</v>
      </c>
      <c r="F18" s="42">
        <f>SUM(F16:F17)</f>
        <v>0.8</v>
      </c>
      <c r="G18" s="40"/>
      <c r="H18" s="39"/>
      <c r="I18" s="39"/>
      <c r="J18" s="39"/>
      <c r="K18" s="40"/>
      <c r="L18" s="43"/>
      <c r="M18" s="40"/>
      <c r="N18" s="42"/>
      <c r="O18" s="42"/>
      <c r="P18" s="42"/>
      <c r="Q18" s="42"/>
      <c r="R18" s="44"/>
      <c r="S18" s="38"/>
      <c r="T18" s="40"/>
      <c r="U18" s="40"/>
      <c r="V18" s="40"/>
      <c r="W18" s="45"/>
      <c r="X18" s="105"/>
      <c r="Y18" s="101"/>
      <c r="Z18" s="101">
        <f>AVERAGE(Z16:Z17)</f>
        <v>1</v>
      </c>
      <c r="AA18" s="90"/>
      <c r="AB18" s="95"/>
      <c r="AC18" s="105"/>
      <c r="AD18" s="101"/>
      <c r="AE18" s="149">
        <f>AVERAGE(AE16:AE17)*80%</f>
        <v>0.8</v>
      </c>
      <c r="AF18" s="40"/>
      <c r="AG18" s="45"/>
      <c r="AH18" s="105"/>
      <c r="AI18" s="101"/>
      <c r="AJ18" s="101">
        <f>AVERAGE(AJ16:AJ17)</f>
        <v>0</v>
      </c>
      <c r="AK18" s="40"/>
      <c r="AL18" s="45"/>
      <c r="AM18" s="105"/>
      <c r="AN18" s="101"/>
      <c r="AO18" s="101">
        <f>AVERAGE(AO16:AO17)</f>
        <v>0</v>
      </c>
      <c r="AP18" s="40"/>
      <c r="AQ18" s="45"/>
      <c r="AR18" s="114"/>
      <c r="AS18" s="42"/>
      <c r="AT18" s="149">
        <f>AVERAGE(AT16:AT17)*80%</f>
        <v>0.27999999999999997</v>
      </c>
      <c r="AU18" s="45"/>
    </row>
    <row r="19" spans="1:47" s="58" customFormat="1" ht="120" x14ac:dyDescent="0.25">
      <c r="A19" s="47">
        <v>7</v>
      </c>
      <c r="B19" s="48" t="s">
        <v>87</v>
      </c>
      <c r="C19" s="49">
        <v>0.8</v>
      </c>
      <c r="D19" s="50" t="s">
        <v>88</v>
      </c>
      <c r="E19" s="48" t="s">
        <v>89</v>
      </c>
      <c r="F19" s="51">
        <f>+(0.333333333333333)*20%</f>
        <v>6.6666666666666596E-2</v>
      </c>
      <c r="G19" s="47" t="s">
        <v>90</v>
      </c>
      <c r="H19" s="48" t="s">
        <v>91</v>
      </c>
      <c r="I19" s="48" t="s">
        <v>92</v>
      </c>
      <c r="J19" s="48" t="s">
        <v>93</v>
      </c>
      <c r="K19" s="47"/>
      <c r="L19" s="50" t="s">
        <v>94</v>
      </c>
      <c r="M19" s="52" t="s">
        <v>95</v>
      </c>
      <c r="N19" s="53" t="s">
        <v>96</v>
      </c>
      <c r="O19" s="53">
        <v>0.8</v>
      </c>
      <c r="P19" s="53" t="s">
        <v>96</v>
      </c>
      <c r="Q19" s="53">
        <v>0.8</v>
      </c>
      <c r="R19" s="53">
        <v>0.8</v>
      </c>
      <c r="S19" s="47" t="s">
        <v>97</v>
      </c>
      <c r="T19" s="48" t="s">
        <v>98</v>
      </c>
      <c r="U19" s="48" t="s">
        <v>98</v>
      </c>
      <c r="V19" s="48" t="s">
        <v>99</v>
      </c>
      <c r="W19" s="85" t="s">
        <v>100</v>
      </c>
      <c r="X19" s="106" t="str">
        <f>N19</f>
        <v>No programada</v>
      </c>
      <c r="Y19" s="107" t="s">
        <v>96</v>
      </c>
      <c r="Z19" s="107" t="s">
        <v>96</v>
      </c>
      <c r="AA19" s="91" t="s">
        <v>101</v>
      </c>
      <c r="AB19" s="96" t="s">
        <v>96</v>
      </c>
      <c r="AC19" s="132">
        <f>O19</f>
        <v>0.8</v>
      </c>
      <c r="AD19" s="116">
        <v>0.46</v>
      </c>
      <c r="AE19" s="130">
        <f>AD19/AC19</f>
        <v>0.57499999999999996</v>
      </c>
      <c r="AF19" s="54" t="s">
        <v>102</v>
      </c>
      <c r="AG19" s="55"/>
      <c r="AH19" s="56" t="str">
        <f>P19</f>
        <v>No programada</v>
      </c>
      <c r="AI19" s="54"/>
      <c r="AJ19" s="54"/>
      <c r="AK19" s="54"/>
      <c r="AL19" s="55"/>
      <c r="AM19" s="56">
        <f>Q19</f>
        <v>0.8</v>
      </c>
      <c r="AN19" s="57"/>
      <c r="AO19" s="54"/>
      <c r="AP19" s="54"/>
      <c r="AQ19" s="55"/>
      <c r="AR19" s="115">
        <f>R19</f>
        <v>0.8</v>
      </c>
      <c r="AS19" s="116">
        <f>AD19*50%</f>
        <v>0.23</v>
      </c>
      <c r="AT19" s="130">
        <f>AS19/AR19</f>
        <v>0.28749999999999998</v>
      </c>
      <c r="AU19" s="55"/>
    </row>
    <row r="20" spans="1:47" s="58" customFormat="1" ht="105" x14ac:dyDescent="0.25">
      <c r="A20" s="59">
        <v>7</v>
      </c>
      <c r="B20" s="60" t="s">
        <v>87</v>
      </c>
      <c r="C20" s="61">
        <v>1</v>
      </c>
      <c r="D20" s="62" t="s">
        <v>103</v>
      </c>
      <c r="E20" s="60" t="s">
        <v>104</v>
      </c>
      <c r="F20" s="63">
        <f>+(0.333333333333333)*20%</f>
        <v>6.6666666666666596E-2</v>
      </c>
      <c r="G20" s="59" t="s">
        <v>90</v>
      </c>
      <c r="H20" s="60" t="s">
        <v>105</v>
      </c>
      <c r="I20" s="60" t="s">
        <v>106</v>
      </c>
      <c r="J20" s="60" t="s">
        <v>107</v>
      </c>
      <c r="K20" s="59"/>
      <c r="L20" s="62" t="s">
        <v>62</v>
      </c>
      <c r="M20" s="64" t="s">
        <v>108</v>
      </c>
      <c r="N20" s="53" t="s">
        <v>96</v>
      </c>
      <c r="O20" s="65">
        <v>0.55000000000000004</v>
      </c>
      <c r="P20" s="65">
        <v>0.45</v>
      </c>
      <c r="Q20" s="65">
        <v>0</v>
      </c>
      <c r="R20" s="65">
        <v>1</v>
      </c>
      <c r="S20" s="59" t="s">
        <v>97</v>
      </c>
      <c r="T20" s="48" t="s">
        <v>109</v>
      </c>
      <c r="U20" s="48" t="s">
        <v>109</v>
      </c>
      <c r="V20" s="48" t="s">
        <v>99</v>
      </c>
      <c r="W20" s="85" t="s">
        <v>110</v>
      </c>
      <c r="X20" s="108" t="str">
        <f>N20</f>
        <v>No programada</v>
      </c>
      <c r="Y20" s="62" t="s">
        <v>96</v>
      </c>
      <c r="Z20" s="62" t="s">
        <v>96</v>
      </c>
      <c r="AA20" s="60" t="s">
        <v>101</v>
      </c>
      <c r="AB20" s="97" t="s">
        <v>96</v>
      </c>
      <c r="AC20" s="133">
        <f>O20</f>
        <v>0.55000000000000004</v>
      </c>
      <c r="AD20" s="61">
        <v>0.55000000000000004</v>
      </c>
      <c r="AE20" s="150">
        <v>1</v>
      </c>
      <c r="AF20" s="59" t="s">
        <v>111</v>
      </c>
      <c r="AG20" s="66" t="s">
        <v>112</v>
      </c>
      <c r="AH20" s="67">
        <f>P20</f>
        <v>0.45</v>
      </c>
      <c r="AI20" s="59"/>
      <c r="AJ20" s="59"/>
      <c r="AK20" s="59"/>
      <c r="AL20" s="66"/>
      <c r="AM20" s="67">
        <f>Q20</f>
        <v>0</v>
      </c>
      <c r="AN20" s="68"/>
      <c r="AO20" s="59"/>
      <c r="AP20" s="59"/>
      <c r="AQ20" s="66"/>
      <c r="AR20" s="117">
        <f>R20</f>
        <v>1</v>
      </c>
      <c r="AS20" s="61">
        <v>0.55000000000000004</v>
      </c>
      <c r="AT20" s="150">
        <v>0.55000000000000004</v>
      </c>
      <c r="AU20" s="66"/>
    </row>
    <row r="21" spans="1:47" s="58" customFormat="1" ht="105" x14ac:dyDescent="0.25">
      <c r="A21" s="59">
        <v>7</v>
      </c>
      <c r="B21" s="60" t="s">
        <v>87</v>
      </c>
      <c r="C21" s="61">
        <v>1</v>
      </c>
      <c r="D21" s="62" t="s">
        <v>113</v>
      </c>
      <c r="E21" s="60" t="s">
        <v>114</v>
      </c>
      <c r="F21" s="63">
        <f>+(0.333333333333333)*20%</f>
        <v>6.6666666666666596E-2</v>
      </c>
      <c r="G21" s="59" t="s">
        <v>90</v>
      </c>
      <c r="H21" s="60" t="s">
        <v>115</v>
      </c>
      <c r="I21" s="60" t="s">
        <v>116</v>
      </c>
      <c r="J21" s="60" t="s">
        <v>117</v>
      </c>
      <c r="K21" s="59"/>
      <c r="L21" s="62" t="s">
        <v>62</v>
      </c>
      <c r="M21" s="64" t="s">
        <v>118</v>
      </c>
      <c r="N21" s="65" t="s">
        <v>96</v>
      </c>
      <c r="O21" s="65">
        <v>1</v>
      </c>
      <c r="P21" s="65">
        <v>1</v>
      </c>
      <c r="Q21" s="65" t="s">
        <v>119</v>
      </c>
      <c r="R21" s="65">
        <v>1</v>
      </c>
      <c r="S21" s="59" t="s">
        <v>97</v>
      </c>
      <c r="T21" s="48" t="s">
        <v>120</v>
      </c>
      <c r="U21" s="48" t="s">
        <v>121</v>
      </c>
      <c r="V21" s="48" t="s">
        <v>99</v>
      </c>
      <c r="W21" s="85" t="s">
        <v>122</v>
      </c>
      <c r="X21" s="108" t="str">
        <f>N21</f>
        <v>No programada</v>
      </c>
      <c r="Y21" s="62" t="s">
        <v>96</v>
      </c>
      <c r="Z21" s="62" t="s">
        <v>96</v>
      </c>
      <c r="AA21" s="60" t="s">
        <v>101</v>
      </c>
      <c r="AB21" s="97" t="s">
        <v>96</v>
      </c>
      <c r="AC21" s="133">
        <v>1</v>
      </c>
      <c r="AD21" s="61">
        <v>1</v>
      </c>
      <c r="AE21" s="150">
        <v>1</v>
      </c>
      <c r="AF21" s="60" t="s">
        <v>123</v>
      </c>
      <c r="AG21" s="97" t="s">
        <v>124</v>
      </c>
      <c r="AH21" s="67">
        <f>P21</f>
        <v>1</v>
      </c>
      <c r="AI21" s="59"/>
      <c r="AJ21" s="59"/>
      <c r="AK21" s="59"/>
      <c r="AL21" s="66"/>
      <c r="AM21" s="67" t="str">
        <f>Q21</f>
        <v>No  programada</v>
      </c>
      <c r="AN21" s="68"/>
      <c r="AO21" s="59"/>
      <c r="AP21" s="59"/>
      <c r="AQ21" s="66"/>
      <c r="AR21" s="117">
        <f>R21</f>
        <v>1</v>
      </c>
      <c r="AS21" s="61">
        <f>100%*50%</f>
        <v>0.5</v>
      </c>
      <c r="AT21" s="150">
        <v>0.5</v>
      </c>
      <c r="AU21" s="66"/>
    </row>
    <row r="22" spans="1:47" s="46" customFormat="1" ht="15.75" x14ac:dyDescent="0.25">
      <c r="A22" s="69"/>
      <c r="B22" s="69"/>
      <c r="C22" s="69"/>
      <c r="D22" s="69"/>
      <c r="E22" s="70" t="s">
        <v>125</v>
      </c>
      <c r="F22" s="71">
        <f>SUM(F19:F21)</f>
        <v>0.19999999999999979</v>
      </c>
      <c r="G22" s="70"/>
      <c r="H22" s="70"/>
      <c r="I22" s="70"/>
      <c r="J22" s="70"/>
      <c r="K22" s="70"/>
      <c r="L22" s="72"/>
      <c r="M22" s="70"/>
      <c r="N22" s="73"/>
      <c r="O22" s="73"/>
      <c r="P22" s="73"/>
      <c r="Q22" s="73"/>
      <c r="R22" s="73">
        <f>AVERAGE(R20:R21)</f>
        <v>1</v>
      </c>
      <c r="S22" s="70"/>
      <c r="T22" s="69"/>
      <c r="U22" s="69"/>
      <c r="V22" s="69"/>
      <c r="W22" s="74"/>
      <c r="X22" s="109"/>
      <c r="Y22" s="73"/>
      <c r="Z22" s="100">
        <v>0</v>
      </c>
      <c r="AA22" s="92"/>
      <c r="AB22" s="98"/>
      <c r="AC22" s="109"/>
      <c r="AD22" s="73"/>
      <c r="AE22" s="151">
        <f>AVERAGE(AE19:AE21)*20%</f>
        <v>0.17166666666666669</v>
      </c>
      <c r="AF22" s="69"/>
      <c r="AG22" s="75"/>
      <c r="AH22" s="109"/>
      <c r="AI22" s="73"/>
      <c r="AJ22" s="100">
        <v>0</v>
      </c>
      <c r="AK22" s="69"/>
      <c r="AL22" s="75"/>
      <c r="AM22" s="109"/>
      <c r="AN22" s="73"/>
      <c r="AO22" s="100">
        <v>0</v>
      </c>
      <c r="AP22" s="69"/>
      <c r="AQ22" s="75"/>
      <c r="AR22" s="109"/>
      <c r="AS22" s="73"/>
      <c r="AT22" s="151">
        <f>AVERAGE(AT19:AT21)*20%</f>
        <v>8.9166666666666672E-2</v>
      </c>
      <c r="AU22" s="75"/>
    </row>
    <row r="23" spans="1:47" s="84" customFormat="1" ht="19.5" thickBot="1" x14ac:dyDescent="0.35">
      <c r="A23" s="76"/>
      <c r="B23" s="76"/>
      <c r="C23" s="76"/>
      <c r="D23" s="76"/>
      <c r="E23" s="77" t="s">
        <v>126</v>
      </c>
      <c r="F23" s="78">
        <f>F22+F18</f>
        <v>0.99999999999999978</v>
      </c>
      <c r="G23" s="76"/>
      <c r="H23" s="76"/>
      <c r="I23" s="76"/>
      <c r="J23" s="76"/>
      <c r="K23" s="76"/>
      <c r="L23" s="79"/>
      <c r="M23" s="76"/>
      <c r="N23" s="80"/>
      <c r="O23" s="80"/>
      <c r="P23" s="80"/>
      <c r="Q23" s="80"/>
      <c r="R23" s="80">
        <f>R22*$F$22</f>
        <v>0.19999999999999979</v>
      </c>
      <c r="S23" s="76"/>
      <c r="T23" s="76"/>
      <c r="U23" s="76"/>
      <c r="V23" s="76"/>
      <c r="W23" s="81"/>
      <c r="X23" s="110"/>
      <c r="Y23" s="111"/>
      <c r="Z23" s="102">
        <v>1</v>
      </c>
      <c r="AA23" s="93"/>
      <c r="AB23" s="99"/>
      <c r="AC23" s="110"/>
      <c r="AD23" s="111"/>
      <c r="AE23" s="152">
        <f>AE18+AE22</f>
        <v>0.97166666666666668</v>
      </c>
      <c r="AF23" s="82"/>
      <c r="AG23" s="83"/>
      <c r="AH23" s="110"/>
      <c r="AI23" s="111"/>
      <c r="AJ23" s="102">
        <v>1</v>
      </c>
      <c r="AK23" s="82"/>
      <c r="AL23" s="83"/>
      <c r="AM23" s="110"/>
      <c r="AN23" s="111"/>
      <c r="AO23" s="102">
        <v>1</v>
      </c>
      <c r="AP23" s="82"/>
      <c r="AQ23" s="83"/>
      <c r="AR23" s="118"/>
      <c r="AS23" s="119"/>
      <c r="AT23" s="152">
        <f>AT18+AT22</f>
        <v>0.36916666666666664</v>
      </c>
      <c r="AU23" s="83"/>
    </row>
  </sheetData>
  <sheetProtection algorithmName="SHA-512" hashValue="wF+Rxk5iOrtS6qZV7fkMdQpLu+5ok41S0gl2csbxoKadzsLpi0RyXc30Ifb6Xzfx/2uFxE1ZcRu0ugxIRxAKGA==" saltValue="DO3HeKkfq1f/BjRAqmOvNA==" spinCount="100000" sheet="1" objects="1" scenarios="1" formatColumns="0" formatRows="0" selectLockedCells="1" selectUnlockedCells="1"/>
  <mergeCells count="24">
    <mergeCell ref="I14:J14"/>
    <mergeCell ref="AM12:AQ12"/>
    <mergeCell ref="AR12:AU12"/>
    <mergeCell ref="X13:AB13"/>
    <mergeCell ref="AC13:AG13"/>
    <mergeCell ref="AH13:AL13"/>
    <mergeCell ref="AM13:AQ13"/>
    <mergeCell ref="AR13:AU13"/>
    <mergeCell ref="AH12:AL12"/>
    <mergeCell ref="S12:W13"/>
    <mergeCell ref="X12:AB12"/>
    <mergeCell ref="AC12:AG12"/>
    <mergeCell ref="A12:B13"/>
    <mergeCell ref="C12:R13"/>
    <mergeCell ref="A1:M1"/>
    <mergeCell ref="N1:R1"/>
    <mergeCell ref="A2:R2"/>
    <mergeCell ref="A4:B8"/>
    <mergeCell ref="C4:E8"/>
    <mergeCell ref="G4:M4"/>
    <mergeCell ref="I5:M5"/>
    <mergeCell ref="I6:M6"/>
    <mergeCell ref="I7:M7"/>
    <mergeCell ref="I8:M8"/>
  </mergeCells>
  <dataValidations disablePrompts="1" count="2">
    <dataValidation type="textLength" operator="lessThanOrEqual" allowBlank="1" showInputMessage="1" showErrorMessage="1" error="Por favor ingresar menos de 2.500 caracteres, incluyendo espacios." prompt="Recuerde que este campo tiene máximo 2.500 caracteres, incluyendo espacios." sqref="AA16:AA17 AA19:AA21" xr:uid="{00000000-0002-0000-0000-000000000000}">
      <formula1>2500</formula1>
    </dataValidation>
    <dataValidation type="textLength" operator="lessThanOrEqual" allowBlank="1" showInputMessage="1" showErrorMessage="1" error="Por favor ingresar menos de 2.500 caracteres, incluyendo espacios." sqref="Y16:Z17 AB16:AB17 Y19:Z21 AB19:AB21"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OAP</dc:creator>
  <cp:keywords/>
  <dc:description/>
  <cp:lastModifiedBy>Camilo Bautista Beltran</cp:lastModifiedBy>
  <cp:revision/>
  <dcterms:created xsi:type="dcterms:W3CDTF">2021-03-04T13:45:23Z</dcterms:created>
  <dcterms:modified xsi:type="dcterms:W3CDTF">2021-08-12T13:59:02Z</dcterms:modified>
  <cp:category/>
  <cp:contentStatus/>
</cp:coreProperties>
</file>