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6"/>
  <workbookPr autoCompressPictures="0" defaultThemeVersion="124226"/>
  <mc:AlternateContent xmlns:mc="http://schemas.openxmlformats.org/markup-compatibility/2006">
    <mc:Choice Requires="x15">
      <x15ac:absPath xmlns:x15ac="http://schemas.microsoft.com/office/spreadsheetml/2010/11/ac" url="C:\Users\aleyda.ayala\Desktop\"/>
    </mc:Choice>
  </mc:AlternateContent>
  <xr:revisionPtr revIDLastSave="0" documentId="8_{76E50660-515C-46EC-8F0E-75ACCFC63E79}" xr6:coauthVersionLast="46" xr6:coauthVersionMax="46" xr10:uidLastSave="{00000000-0000-0000-0000-000000000000}"/>
  <bookViews>
    <workbookView xWindow="-120" yWindow="-120" windowWidth="29040" windowHeight="15840" tabRatio="571" xr2:uid="{00000000-000D-0000-FFFF-FFFF00000000}"/>
  </bookViews>
  <sheets>
    <sheet name="PLAN GESTION POR PROCESO" sheetId="1" r:id="rId1"/>
    <sheet name="Hoja1" sheetId="3" r:id="rId2"/>
    <sheet name="Hoja2" sheetId="2" state="hidden" r:id="rId3"/>
  </sheets>
  <externalReferences>
    <externalReference r:id="rId4"/>
  </externalReferences>
  <definedNames>
    <definedName name="_xlnm.Print_Area" localSheetId="0">'PLAN GESTION POR PROCESO'!$A$1:$AT$32</definedName>
    <definedName name="BIEN">#REF!</definedName>
    <definedName name="CANTIDAD">#REF!</definedName>
    <definedName name="CODIGO">Hoja2!$B$100:$B$107</definedName>
    <definedName name="CONTRALORIA">Hoja2!$G$7:$G$8</definedName>
    <definedName name="FUENTE">Hoja2!$B$2:$B$3</definedName>
    <definedName name="INDICADOR">Hoja2!$F$2:$F$4</definedName>
    <definedName name="MEDICION">Hoja2!$E$2:$E$3</definedName>
    <definedName name="MEDICIONFINAL">Hoja2!$E$7:$E$10</definedName>
    <definedName name="META">Hoja2!$C$12:$C$45</definedName>
    <definedName name="META02">Hoja2!$C$3:$C$6</definedName>
    <definedName name="META2">Hoja2!$C$3:$C$5</definedName>
    <definedName name="OBJETIVOS">Hoja2!$A$12:$A$21</definedName>
    <definedName name="PMRFINAL">Hoja2!$H$12:$H$15</definedName>
    <definedName name="PRODUCTO">Hoja2!$D$12:$D$47</definedName>
    <definedName name="PROGRAMACION">Hoja2!$D$2:$D$5</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H25" i="1" l="1"/>
  <c r="AM25" i="1"/>
  <c r="AR25" i="1"/>
  <c r="AR22" i="1"/>
  <c r="AM22" i="1"/>
  <c r="AR21" i="1"/>
  <c r="AP24" i="1"/>
  <c r="AP23" i="1"/>
  <c r="AP22" i="1"/>
  <c r="AP21" i="1"/>
  <c r="AM21" i="1"/>
  <c r="AS20" i="1"/>
  <c r="AM19" i="1"/>
  <c r="AL18" i="1"/>
  <c r="AS19" i="1" l="1"/>
  <c r="AR19" i="1"/>
  <c r="AH19" i="1"/>
  <c r="AL19" i="1"/>
  <c r="AM18" i="1"/>
  <c r="AH24" i="1"/>
  <c r="AM20" i="1" l="1"/>
  <c r="AQ19" i="1"/>
  <c r="AH22" i="1" l="1"/>
  <c r="AH20" i="1" l="1"/>
  <c r="AG20" i="1"/>
  <c r="AG19" i="1"/>
  <c r="AG18" i="1"/>
  <c r="AH18" i="1" s="1"/>
  <c r="AC22" i="1" l="1"/>
  <c r="AB18" i="1"/>
  <c r="AC18" i="1" s="1"/>
  <c r="AC25" i="1" s="1"/>
  <c r="AB19" i="1"/>
  <c r="E17" i="3"/>
  <c r="D16" i="3"/>
  <c r="E25" i="1"/>
  <c r="P19" i="1"/>
  <c r="P18" i="1"/>
  <c r="C4" i="3"/>
  <c r="C5" i="3"/>
  <c r="X2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juan.jimenez</author>
  </authors>
  <commentList>
    <comment ref="B16" authorId="0" shapeId="0" xr:uid="{00000000-0006-0000-0000-000001000000}">
      <text>
        <r>
          <rPr>
            <b/>
            <sz val="8"/>
            <color indexed="81"/>
            <rFont val="Tahoma"/>
            <family val="2"/>
          </rPr>
          <t>juan.jimenez:</t>
        </r>
        <r>
          <rPr>
            <sz val="8"/>
            <color indexed="81"/>
            <rFont val="Tahoma"/>
            <family val="2"/>
          </rPr>
          <t xml:space="preserve">
Seleccionar el objetivo estrategico asociado al proceso</t>
        </r>
      </text>
    </comment>
    <comment ref="J16" authorId="0" shapeId="0" xr:uid="{00000000-0006-0000-0000-000002000000}">
      <text>
        <r>
          <rPr>
            <b/>
            <sz val="8"/>
            <color indexed="81"/>
            <rFont val="Tahoma"/>
            <family val="2"/>
          </rPr>
          <t>juan.jimenez:</t>
        </r>
        <r>
          <rPr>
            <sz val="8"/>
            <color indexed="81"/>
            <rFont val="Tahoma"/>
            <family val="2"/>
          </rPr>
          <t xml:space="preserve">
Establecer el tipo programacion:
- Suma
-Constante
-Creciente
-Decreciente</t>
        </r>
      </text>
    </comment>
    <comment ref="Q16" authorId="0" shapeId="0" xr:uid="{00000000-0006-0000-0000-000003000000}">
      <text>
        <r>
          <rPr>
            <b/>
            <sz val="8"/>
            <color indexed="81"/>
            <rFont val="Tahoma"/>
            <family val="2"/>
          </rPr>
          <t>juan.jimenez:</t>
        </r>
        <r>
          <rPr>
            <sz val="8"/>
            <color indexed="81"/>
            <rFont val="Tahoma"/>
            <family val="2"/>
          </rPr>
          <t xml:space="preserve">
Establecer el tipo de indicador para la medicion:
- Eficacia
-Efectividad
-Eficiencia</t>
        </r>
      </text>
    </comment>
    <comment ref="S16" authorId="0" shapeId="0" xr:uid="{00000000-0006-0000-0000-000004000000}">
      <text>
        <r>
          <rPr>
            <b/>
            <sz val="8"/>
            <color indexed="81"/>
            <rFont val="Tahoma"/>
            <family val="2"/>
          </rPr>
          <t>juan.jimenez:</t>
        </r>
        <r>
          <rPr>
            <sz val="8"/>
            <color indexed="81"/>
            <rFont val="Tahoma"/>
            <family val="2"/>
          </rPr>
          <t xml:space="preserve">
Establecer la o las dependencias responsables del proceso</t>
        </r>
      </text>
    </comment>
    <comment ref="U16" authorId="0" shapeId="0" xr:uid="{00000000-0006-0000-0000-000005000000}">
      <text>
        <r>
          <rPr>
            <b/>
            <sz val="8"/>
            <color indexed="81"/>
            <rFont val="Tahoma"/>
            <family val="2"/>
          </rPr>
          <t>juan.jimenez:</t>
        </r>
        <r>
          <rPr>
            <sz val="8"/>
            <color indexed="81"/>
            <rFont val="Tahoma"/>
            <family val="2"/>
          </rPr>
          <t xml:space="preserve">
Dejar este apartado para el diligenciamiento en la DPSI</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Sandy.Calderon</author>
  </authors>
  <commentList>
    <comment ref="C91" authorId="0" shapeId="0" xr:uid="{00000000-0006-0000-0200-000001000000}">
      <text>
        <r>
          <rPr>
            <b/>
            <sz val="8"/>
            <color indexed="81"/>
            <rFont val="Tahoma"/>
            <family val="2"/>
          </rPr>
          <t>Sandy.Calderon:</t>
        </r>
        <r>
          <rPr>
            <sz val="8"/>
            <color indexed="81"/>
            <rFont val="Tahoma"/>
            <family val="2"/>
          </rPr>
          <t xml:space="preserve">
ambos A.L y SDG</t>
        </r>
      </text>
    </comment>
  </commentList>
</comments>
</file>

<file path=xl/sharedStrings.xml><?xml version="1.0" encoding="utf-8"?>
<sst xmlns="http://schemas.openxmlformats.org/spreadsheetml/2006/main" count="358" uniqueCount="218">
  <si>
    <t>PROCESO SERVICIO A LA CIUDADANÍA</t>
  </si>
  <si>
    <t>SECRETARÍA DISTRITAL DE GOBIERNO</t>
  </si>
  <si>
    <t xml:space="preserve">VIGENCIA DE LA PLANEACIÓN: </t>
  </si>
  <si>
    <t>CONTROL DE CAMBIOS</t>
  </si>
  <si>
    <t xml:space="preserve">Dependencia: </t>
  </si>
  <si>
    <t>Subsecretaria de Gestión Institucional</t>
  </si>
  <si>
    <t>VERSIÓN</t>
  </si>
  <si>
    <t>FECHA</t>
  </si>
  <si>
    <t>DESCRIPCIÓN DE LA MODIFICACIÓN</t>
  </si>
  <si>
    <r>
      <t>Objetivo Proceso:</t>
    </r>
    <r>
      <rPr>
        <sz val="10"/>
        <rFont val="Garamond"/>
        <family val="1"/>
      </rPr>
      <t xml:space="preserve"> </t>
    </r>
  </si>
  <si>
    <t>Atender peticiones, quejas, reclamos y sugerencias, y orientar con calidad y oportunidad a los ciudadanos que demanden de la Secretaría Distrital de Gobierno trámites y servicios a través de sus canales presencial, telefónico y virtual, reportando periódicamente la percepción de las personas en relación a la calidad del servicio prestado con el fin de garantizar una adecuada atención a los ciudadanos y ciudadanos y la garantía de sus derechos.</t>
  </si>
  <si>
    <t>Se hace la oficialización del Plan de Gestión con relación a las metas programadas en la vigencia anterior.</t>
  </si>
  <si>
    <r>
      <t>Alcance del Proceso:</t>
    </r>
    <r>
      <rPr>
        <sz val="10"/>
        <rFont val="Garamond"/>
        <family val="1"/>
      </rPr>
      <t xml:space="preserve"> </t>
    </r>
  </si>
  <si>
    <t>El proceso de servicio a la ciudadanía inicia con la solicitud del ciudadano realizada a través de cualquiera de los canales de atención con que cuenta la Entidad, incluye la respuesta de fondo y finaliza con el seguimiento y monitoreo a la gestión de los servidores públicos responsables de emitir respuesta con calidad y oportunidad.</t>
  </si>
  <si>
    <t>22 de abril de 2020</t>
  </si>
  <si>
    <t>El proceso alcanzó para el primer trimestre de la vigencia 2020 un nivel de desepeño del 100%.</t>
  </si>
  <si>
    <r>
      <t>Líder del  Proceso:</t>
    </r>
    <r>
      <rPr>
        <sz val="10"/>
        <rFont val="Garamond"/>
        <family val="1"/>
      </rPr>
      <t xml:space="preserve"> </t>
    </r>
  </si>
  <si>
    <t>Subsecretario de Gestión institucional</t>
  </si>
  <si>
    <t>28 de Julio de 2020</t>
  </si>
  <si>
    <t>El proceso alcanzó para el segundo trimestre de la vigencia 2020 un nivel de desepeño del 81,11%.</t>
  </si>
  <si>
    <t>30 de septiembre de 2020</t>
  </si>
  <si>
    <t>En atención a la solicitud realizada por el equipo de análisis y políticas se reprograma  para 4to trimestre la meta "Realizar el levantamiento de una (1) caracterización de ciudadanos, usuarios y grupos de interés de los serviciós que presta el proceso  segmentarlos en grupos que compartan atributos similares y a partir de allí gestionar acciones de acuerdo a la metodología establecias por la OAP"</t>
  </si>
  <si>
    <t>30 de octubre de 2020</t>
  </si>
  <si>
    <t>El proceso alcanzó para el tercer  trimestre de la vigencia 2020 un nivel de desepeño del 54%.</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</si>
  <si>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</si>
  <si>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</si>
  <si>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</si>
  <si>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</si>
  <si>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</si>
  <si>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</si>
  <si>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</si>
  <si>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</si>
  <si>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RESULTADO DE LA MEDICION</t>
  </si>
  <si>
    <t>ANÁLISIS DE AVANCE</t>
  </si>
  <si>
    <t>MEDIO DE VERIFICACIÓN</t>
  </si>
  <si>
    <t xml:space="preserve">RESULTADO INDICADOR </t>
  </si>
  <si>
    <t>ANÁLISIS DE RESULTADO</t>
  </si>
  <si>
    <t>N° OE</t>
  </si>
  <si>
    <t>OBJETIVO ESTRATÉGICO</t>
  </si>
  <si>
    <t>OBJETIVO ESPECIFICO/ESTRATEGIA</t>
  </si>
  <si>
    <t>META PLAN DE GESTION VIGENCIA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</si>
  <si>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</si>
  <si>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</si>
  <si>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</si>
  <si>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</si>
  <si>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</si>
  <si>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</si>
  <si>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</si>
  <si>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</si>
  <si>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</si>
  <si>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</si>
  <si>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</si>
  <si>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</si>
  <si>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</si>
  <si>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</si>
  <si>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</si>
  <si>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</si>
  <si>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</si>
  <si>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</si>
  <si>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</si>
  <si>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x</t>
  </si>
  <si>
    <t>Asegurar el acceso de la ciudadanía a la información y oferta institucional</t>
  </si>
  <si>
    <t>Fortalecer los canales de servicio a la ciudadanía implementados en la entidad en el marco de la racionalización de trámites, garantía de derechos y acceso a la información pública.</t>
  </si>
  <si>
    <t>Tramitar el 80% de los documentos extraviados con la entrega a los ciudadanos y/o con las devoluciones a las instituciones productoras de los documentos que reposan en el Banco de Documentos de la SDG.</t>
  </si>
  <si>
    <t>GESTION</t>
  </si>
  <si>
    <t>Porcentaje de documentos extraviados entregados y/o devueltos</t>
  </si>
  <si>
    <t>((#  total de documentos entregados y/o devueltos en 2020) / (# total de documentos que reposan en la entidad))*100</t>
  </si>
  <si>
    <t>Total actual en Banco de Documentos 5996</t>
  </si>
  <si>
    <t>SUMA</t>
  </si>
  <si>
    <t>Número documentos entregados y/o devueltos</t>
  </si>
  <si>
    <t>EFICACIA</t>
  </si>
  <si>
    <t>Banco de Documentos de la SDG</t>
  </si>
  <si>
    <t>Servicio a la Ciudadanía
Apoyo: Oficina Asesora de Comunicaciones</t>
  </si>
  <si>
    <t>Formato de entrega de acta de documento</t>
  </si>
  <si>
    <t>Durante el periodo comprendido entre 1/1/2020 al 31/03/2020 se devolvieron 1122 documentos al ejercito nacional, de los cuales 1039 correpondieron a libretas militares y 83 a libretas o tarjetas de conducta.
Por otra parte, durante el periodo comprendido entre 1/1/2020 al 31/03/2020 se han entregado 18 documentos a sus titulares, esta cifra se ha visto afectada debido a las restricciones de movilidad impuestas inicialmente por el decreto 457 de 2020 y posteriormente por el decreto 531 de 2020; de tal manera, que la entrega de documentos a la ciudadanía se ha visto afectada por la imposibilidad que tienen hasta el 27 de abril los ciudadanos para acercarse a la sede de la Secretaría Distrital de Gobierno y reclamar su documento extraviado, de esta forma las actas de entrega reposan demnaera fisica en las instalaciones de la Secretaría Distrital de Gobierno nivel central.</t>
  </si>
  <si>
    <t>Oficio remisorio de documentos devueltos, relación de documentos devueltos.</t>
  </si>
  <si>
    <t>Durante el periodo comprendido entre 1/4/2020 al 30/06/2020 se devolvieron 10 documentos a sus titulares, de los cuales 9 correpondieron a cedulas de ciudadania y 1 a licencia de conduccion, esta cifra se ha visto afectada debido a las restricciones de movilidad impuestas inicialmente por el decreto 457 de 2020 y posteriormente por el decreto 531 de 2020; de tal manera, que la entrega de documentos a la ciudadanía se ha visto afectada por la imposibilidad que tienen los ciudadanos para acercarse a la sede de la Secretaría Distrital de Gobierno y reclamar su documento extraviado, de esta forma las actas de entrega reposan de manera fisica en las instalaciones de la Secretaría Distrital de Gobierno nivel central.</t>
  </si>
  <si>
    <t>Reporte relación de documentos devueltos, entregado por Yuli Lopez de Secretaria de Gobierno - Documentos Extraviados ORFEO.</t>
  </si>
  <si>
    <t>Durante el periodo comprendido entre 1/7/2020 al 30/09/2020 se recibieron 1443 documentos extraviados, se devolvieron a la Registraduria Nacional 1092 documentos extraviados con radicado ORFEO No. y se entregaron a los ciudadanos 30 documentos a sus titulares, de los cuales 22 correpondieron a cedulas de ciudadania, 1 Licencia Militar, 1 Tarjeta de Identidad, 1 Pasaporte y 4 licencias de conduccion, esta cifra se ha visto afectada debido a las restricciones de movilidad impuestas inicialmente por el decreto 457 de 2020 y posteriormente por el decreto 531 de 2020; de tal manera, que la entrega de documentos a la ciudadanía se ha visto afectada por la imposibilidad que tienen los ciudadanos para acercarse a la sede de la Secretaría Distrital de Gobierno y reclamar su documento extraviado, de esta forma las actas de entrega reposan de manera fisica en las instalaciones de la Secretaría Distrital de Gobierno nivel central.</t>
  </si>
  <si>
    <t>Reporte relación de documentos entregados a la ciudadania, generado por Yuli Lopez de la Subsecretraia de Gestion Institucional - Secretaria Distrital de Gobierno - Documentos Extraviados ORFEO.</t>
  </si>
  <si>
    <t>Durante el periodo comprendido entre 1/10/2020 al 31/12/2020 se recibieron 2540 documentos extraviados, se devolvieron a la Registraduría Nacional 7183 documentos extraviados (6344 Cedulas, 64 Contraseñas, 775 Tarjetas de Identidad) con radicado ORFEO No.919521, 949361, 357901, 349151 Y 636571 y se entregaron a los ciudadanos 23 documentos a sus titulares correspondientes a cedulas de ciudadanía, así mismo se devolvieron a la Secretaria de Movilidad 468 Licencias de conducción con radicado ORFEO No.202201. Esta cifra se ha visto afectada debido a las restricciones de movilidad impuestas inicialmente por el decreto 457 de 2020 y posteriormente por el decreto 531 de 2020; de tal manera, que la entrega de documentos a la ciudadanía se ha visto afectada por la imposibilidad que tienen los ciudadanos para acercarse a la sede de la Secretaría Distrital de Gobierno y reclamar su documento extraviado, de esta forma las actas de entrega reposan de manera física en las instalaciones de la Secretaría Distrital de Gobierno nivel central.</t>
  </si>
  <si>
    <t>Reporte relación de documentos entregados a la ciudadanía, generado por Yuli López de la Subsecretaría de Gestión Institucional - Secretaria Distrital de Gobierno - Documentos Extraviados ORFEO.</t>
  </si>
  <si>
    <t xml:space="preserve">Se cumplió con lo programado para la vigencia 2020 de tramitar el 80% de los documentos extraviados (5.996 documentos extraviados que reposan en el Banco de Documentos de la SDG, cifra con corte a diciembre de 2019). Durante el trascurso del año se recibieron 4.253 documentos extraviados adicionales; se entregaron a los ciudadanos y/o devolvieron a las instituciones productoras de los documentos documentos extraviados. Para el cierre a diciembre de 2020 se tiene un saldo de 303 documentos extraviados en el Banco de Documentos de la SDG, ejecutando un 97% del total.:
Documentos entregados a los ciudadanos y a las instituciones productoras:
1er trimestre: 1122
2do trimestre: 10
3er trimestre: 1122
4to trimestre: 7674
Total vigencia: 9928 </t>
  </si>
  <si>
    <t>Disminuir en por lo menos el 10% las peticiones vencidas, según el Informe de Gestión de Peticiones Ciudadanas emitido por la Secretaría General, respecto a la vigencia 2019.</t>
  </si>
  <si>
    <t>RETADORA (MEJORA)</t>
  </si>
  <si>
    <t>Nivel de disminución de Peticiones Vencidas</t>
  </si>
  <si>
    <t>((# total de peticiones vencidas en 2019 - Número total de peticiones vencidas en 2020)/(#  total de peticiones vencidas en 2019))*100</t>
  </si>
  <si>
    <t xml:space="preserve"> 13195 peticiones vencidas con corte a diciembre de 2019</t>
  </si>
  <si>
    <t>Peticiones vencidas</t>
  </si>
  <si>
    <t xml:space="preserve">Reporte emitido por la Secretaría General de la Alcaldía Mayor sobre trámites SQRS.  </t>
  </si>
  <si>
    <t>Servicio a la Ciudadanía</t>
  </si>
  <si>
    <t>Sección de seguimiento a las peticiones vencidas por Sector (Reporte de la secretaría General)</t>
  </si>
  <si>
    <t>META NO PROGRAMADA</t>
  </si>
  <si>
    <t xml:space="preserve">Conforme al reporte oficial entregado por la Secretaría General desde la Dirección Distrital de Calidad del Servicio en informe con corte al 31/12/2019 la Secretaria Distrital de gobierno contaba con 13.195 peticiones para gestionar, de acuerdo al informe entregado con corte al 31/03/2020 para la vigencia de 2019 exclusivamente se cuenta con 6.045 peticiones para gestionar. El cálculo final de la meta se realizará según la programación de la misma. </t>
  </si>
  <si>
    <t xml:space="preserve">informes entregado por la Secretaria General </t>
  </si>
  <si>
    <t xml:space="preserve">Conforme al reporte oficial entregado por la Secretaría General desde la Dirección Distrital de Calidad del Servicio en informe con corte al 31/03/2020 la Secretaria Distrital de gobierno contaba con 12412 peticiones para gestionar, de acuerdo al informe entregado con corte al 30/06/2020 para la vigencia de 2019 exclusivamente se cuenta con 10131 peticiones para gestionar. El cálculo final de la meta se realizará según la programación de la misma. </t>
  </si>
  <si>
    <r>
      <t xml:space="preserve">Conforme al reporte oficial entregado por la Secretaría General desde la Dirección Distrital de Calidad del Servicio en informe con corte al 30/06/2020 la Secretaria Distrital de gobierno contaba con </t>
    </r>
    <r>
      <rPr>
        <sz val="12"/>
        <rFont val="Garamond"/>
        <family val="1"/>
      </rPr>
      <t>10395</t>
    </r>
    <r>
      <rPr>
        <sz val="12"/>
        <color theme="1"/>
        <rFont val="Garamond"/>
        <family val="1"/>
      </rPr>
      <t xml:space="preserve"> peticiones para gestionar, de acuerdo al informe entregado con corte al 30/09/2020 para la vigencia de 2019 habian 3.706 peticiones pendientes y para III trimestre se cuenta con 779 peticiones para gestionar. El cálculo final de la meta se realizará según la programación de la misma. </t>
    </r>
  </si>
  <si>
    <t>Informes entregado por la Secretaria General http://www.gobiernobogota.gov.co/tabla_archivos/1010-informes-pqrs-2020</t>
  </si>
  <si>
    <r>
      <t xml:space="preserve">Conforme al reporte oficial entregado por la Secretaría General desde la Dirección Distrital de Calidad del Servicio en informe con corte al 30/09/2020 la Secretaria Distrital de Gobierno contaba con </t>
    </r>
    <r>
      <rPr>
        <sz val="12"/>
        <rFont val="Garamond"/>
        <family val="1"/>
      </rPr>
      <t>3.706</t>
    </r>
    <r>
      <rPr>
        <sz val="12"/>
        <color theme="1"/>
        <rFont val="Garamond"/>
        <family val="1"/>
      </rPr>
      <t xml:space="preserve"> peticiones para gestionar, de acuerdo al informe entregado con corte al 31/12/2020 para la vigencia de 2019 se cerrearon 1.443 peticiones, quedando 2.263 peticiones pendientes. El cálculo final de la meta se realizará según la programación de la misma.</t>
    </r>
  </si>
  <si>
    <t>Se cumplió con lo programado para la vigencia 2020 de disminuir en por lo menos el 10% de las (13.195) peticiones vencidas, según el Informe de Gestión de Peticiones Ciudadanas emitido por la Secretaría General, respecto a la vigencia 2019. Durante el trascurso del año 2020 se cerraron 10.932 peticiones vencidas de la vigencia 2019. Para el cierre a diciembre de 2020 se tiene un saldo de 2.263 peticiones vencidas, ejecutando un 83% del total.</t>
  </si>
  <si>
    <t>Reducir a catorce (14) días el tiempo promedio de respuesta a los derechos de petición que ingresan a la SDG (nivel central) respecto a la vigencia 2019.</t>
  </si>
  <si>
    <t>Promedio de días para respuesta de los derechos de petición en el nivel central</t>
  </si>
  <si>
    <t xml:space="preserve">Sumatoría de días de respuesta a derechos de petición en la vigencia 2020/#total derechos de petición ingresados </t>
  </si>
  <si>
    <t>14 días de respuesta en promedio dependencias nivel central</t>
  </si>
  <si>
    <t>CONSTANTE</t>
  </si>
  <si>
    <t>Número promedio días</t>
  </si>
  <si>
    <t>EFECTIVIDAD</t>
  </si>
  <si>
    <t>AGD
Base de datos derechos de petición</t>
  </si>
  <si>
    <t>Informe de derechos de petición</t>
  </si>
  <si>
    <t xml:space="preserve">Teniendo en cuenta la base de datos mes a mes de derechos de petición recibidos, el promedio de respuesta a estos en el nivel central es de 12, con la cual se supera la  meta establecida para el primer trimestre.  </t>
  </si>
  <si>
    <t xml:space="preserve">Base de datos de seguimiento a derechos de peticion CRONOS </t>
  </si>
  <si>
    <r>
      <t xml:space="preserve">Teniendo en cuenta la base de datos mes a mes de derechos de petición recibidos, el promedio de respuesta a estos en el nivel central es de 25 días, sin embargo en el marco de la emergencia sanitaria por COVID-19 se expidio el </t>
    </r>
    <r>
      <rPr>
        <b/>
        <sz val="12"/>
        <color theme="1"/>
        <rFont val="Garamond"/>
        <family val="1"/>
      </rPr>
      <t>Decreto 491 del 28 de marzo de 202</t>
    </r>
    <r>
      <rPr>
        <sz val="12"/>
        <color theme="1"/>
        <rFont val="Garamond"/>
        <family val="1"/>
      </rPr>
      <t>0, en le cual su articulo 5 señala la ampliaciòn de los terminos de respuesta contenidos en la en el articulo 14 de la 1437 de 2011, ampliandolos a 30 dìas, situaciación que permite que los resultados obtenidos se encuentren dentro del marco legal vigeente y cumpliendo con los terminos respectivos para el segundo trimestre.   
Se anexa al presente seguimiento el decreto en comento.</t>
    </r>
  </si>
  <si>
    <t>Base de datos de seguimiento a derechos de peticion CRONOS II Trimestre</t>
  </si>
  <si>
    <t xml:space="preserve">Teniendo en cuenta la base de datos mes a mes de derechos de petición recibidos, el promedio de respuesta a estos en el nivel central es de 27 días, debido a la ampliacion en los tiempos de respuesta, medida de contingencia adoptada por el COVID+19 decreto 491-2020 Emergencia Sanitaria 28-marzo-2020 que continua vigente mientras exista la emergencia sanitaria.  </t>
  </si>
  <si>
    <t>Base de datos de seguimiento a derechos de peticion CRONOS III Trimestre</t>
  </si>
  <si>
    <t xml:space="preserve">Teniendo en cuenta la base de datos mes a mes de derechos de petición recibidos, el promedio de respuesta a estos en el nivel central es de 27 días, debido a la ampliación en los tiempos de respuesta, medida de contingencia adoptada por el COVID+19 decreto 491-2020 Emergencia Sanitaria 28-marzo-2020 que continua vigente mientras exista la emergencia sanitaria.  </t>
  </si>
  <si>
    <t>Base de datos de seguimiento a derechos de petición CRONOS IV Trimestre</t>
  </si>
  <si>
    <t xml:space="preserve">Se cumplió con lo programado para la vigencia 2020 de reducir a catorce (14) días es decir un 7% el tiempo promedio de respuesta a los derechos de petición que ingresan a la SDG (nivel central) respecto a la vigencia 2019. Teniendo en cuenta la ampliación en los tiempos de respuesta, medida de contingencia adoptada por el COVID+19 decreto 491-2020 Emergencia Sanitaria 28-marzo-2020 que continua vigente mientras exista la emergencia sanitaria, se evidencia una reducción del promedio de días de respuesta a las peticiones que ingresan al nivel central de 27 días, es decir un 10% del tiempo promedio de respuesta a los derechos de petición que ingresan a la SDG.  </t>
  </si>
  <si>
    <t>Integrar las herramientas de planeación, gestión y control, con enfoque de innovación, mejoramiento continuo, responsabilidad social, desarrollo integral del talento humano y transparencia</t>
  </si>
  <si>
    <t>Implementación del Modelo Integrado de Planeación y Gestión</t>
  </si>
  <si>
    <t>Obtener una calificación semestral  igual o superior al 70 % en la medición desempeño ambiental de la dependencia, empleando como mecanismo de medición la herramienta establecida por la Oficina Asesora de Planeación.</t>
  </si>
  <si>
    <t>SOTENIBILIDAD DEL SISTEMA DE GESTIÓN</t>
  </si>
  <si>
    <t>Cumplimiento de criterios ambientales</t>
  </si>
  <si>
    <t xml:space="preserve">Porcentaje de cumplimiento de criterios ambientales </t>
  </si>
  <si>
    <t>Porcentaje de buenas prácticas ambientales implementadas</t>
  </si>
  <si>
    <t>Herramienta Oficina Asesora de Planeación</t>
  </si>
  <si>
    <t>Planeación Institucional</t>
  </si>
  <si>
    <t>Listas de chequeo al cumplimiento de criterios ambientales remitidos por la OAP</t>
  </si>
  <si>
    <t>El proceso cumplió con el 100% de los criterios ambientales evaluados durante el trimestre: Rally Digital, Reporte consumo de papel, Participación eventos ambientales y huella ecológica de conformidad con el reporte remitido por la Oficina Asesora de Planeación</t>
  </si>
  <si>
    <t>Reporte criterios ambientales</t>
  </si>
  <si>
    <t>Solo hubo participacion en las siguientes actividades programas dentro del programa ambinetal para el semestre:
1. Participación bingo política:
2. Charla cambio climático
3.Concurso residuos
4. Charla uso de la patineta
5.Caminata ecológica virtual
6.socialización protocolo de bioseguridad para la movilidad</t>
  </si>
  <si>
    <t>Reporte de la oficina asesora de planeación https://gobiernobogota-my.sharepoint.com/:x:/r/personal/jeraldyn_tautiva_gobiernobogota_gov_co/_layouts/15/Doc.aspx?sourcedoc=%7B251D4C44-A3A4-4592-9655-A8E5196373CB%7D&amp;file=meta%20evaluaci%C3%B3n%20II%20semestre%20ambiental.xlsx&amp;action=default&amp;mobileredirect=true</t>
  </si>
  <si>
    <t>De la medicion de los semestre la meta en el primero se logró con el 100%, para el segundo semestre fue del 76%, por lo que el promdio para la vigencia es del 88%de cumplimiento</t>
  </si>
  <si>
    <t xml:space="preserve">Participar en el 100% de las actividades que sean convocadas por la Dirección Administrativa - Grupo getsión docuemental con el fin de que se apliquen correctamente los lineamiento de gestión documental en el proceso  o alcaldía local </t>
  </si>
  <si>
    <t>Nivel de participación en actividades de gestión documental</t>
  </si>
  <si>
    <t>(# particpacioones en actividades de gestión documental/ # de actividades de gestión documental programadas)*100</t>
  </si>
  <si>
    <t>Participación en actividades</t>
  </si>
  <si>
    <t>Archivo de gestión Dirección admininstrativa- Grupo gestión documental</t>
  </si>
  <si>
    <t>Dirección admininstrativa- Grupo gestión documental</t>
  </si>
  <si>
    <t>Evidencias de reunión por proceso o localidad</t>
  </si>
  <si>
    <t>El proceso participó en el 89% de las actividades convocadas por el grupo de gestión documental de la Dirección Administrativa.</t>
  </si>
  <si>
    <t>Reporte Dirección Administrativa</t>
  </si>
  <si>
    <t>El proceso participó en las cuatro reuniones convocadas y realizadas por la Dirección Administrativa en el trimestre:
1, Capacitación  préstamo
Fecha: 24/09/2020.
2.Capacitación SIC
Fecha: 28/09/2020
3. Mesa de Trabajo
Fecha: 28/09/2020
4. Asistencias Técnicas para la implementación y ajustes de las TRD</t>
  </si>
  <si>
    <t>De las tres sesiones programadas solo se participó en la sesion de Asistencias Técnicas para la implementación y ajustes de las TRD</t>
  </si>
  <si>
    <t>Reporte emitido por la dirección administriva
https://gobiernobogota-my.sharepoint.com/:x:/r/personal/jeraldyn_tautiva_gobiernobogota_gov_co/_layouts/15/Doc.aspx?sourcedoc=%7B8DBD069F-A81A-4F77-A3EA-CEAB0841F919%7D&amp;file=META%20TRANSVERSAL%204TO%20TRIMESTRE%20documental.xlsx&amp;action=default&amp;mobileredirect=true</t>
  </si>
  <si>
    <t>El proceso tuvo una participacion del 74% en la actividades de gestion documental convocadas por la dirección administrativa</t>
  </si>
  <si>
    <t>Realizar el levantamiento de una (1) caracterización de ciudadanos, usuarios y grupos de interés de los serviciós que presta el proceso  segmentarlos en grupos que compartan atributos similares y a partir de allí gestionar acciones de acuerdo a la metodología establecias por la OAP</t>
  </si>
  <si>
    <t>Caracterización de levantada</t>
  </si>
  <si>
    <t>#de caracterizaciones levantada</t>
  </si>
  <si>
    <t>Caracterizaciones</t>
  </si>
  <si>
    <t>Publicación intranet institucional</t>
  </si>
  <si>
    <t>Revisión publicación intranet</t>
  </si>
  <si>
    <t xml:space="preserve"> se elaboró un documento de caracterización a partir de la construcción del ejercicio desarrollado por la Oficina de Atención a la Ciudadanía y en el marco de la metodología establecido por la Departamento Administrativo de la Función Pública, este se constituye como punto de partida para la identificación de grupos de valor particular para cada uno de los procesos que lleva a cabo la entidad </t>
  </si>
  <si>
    <t xml:space="preserve">Reporte de la oficina asesora de lplaneacion en el Archivo de gestión de la oficina </t>
  </si>
  <si>
    <t xml:space="preserve">El proceso participó en la elaboración del documento de caracterización a partir de la construcción del ejercicio desarrollado por la Oficina de Atención a la Ciudadanía y en el marco de la metodología establecido por la Departamento Administrativo de la Función Pública, este se constituye como punto de partida para la identificación de grupos de valor particular para cada uno de los procesos que lleva a cabo la entidad </t>
  </si>
  <si>
    <t>Registrar una (1) buena práctica/idea innovadora de acuerdo con la metodología dada por la OAP con con fin de validar su potencialidad de implementación en los demás procesos de la entidad</t>
  </si>
  <si>
    <t>Registro de buena práctica/idea innovadora</t>
  </si>
  <si>
    <t>buenas prácticas registradas</t>
  </si>
  <si>
    <t>Practicas registradas</t>
  </si>
  <si>
    <t>Base de datos Ágora</t>
  </si>
  <si>
    <t>Reportes ÁGORA</t>
  </si>
  <si>
    <t>Desarrollo aplicativo de creación propia de la entidad "CRONOS" para la gestión de las PQRS, Ventanilla virtual y correo de denuncias en linea</t>
  </si>
  <si>
    <t>Reporte Equipo Análisis y Políticas OAP</t>
  </si>
  <si>
    <t>no programada</t>
  </si>
  <si>
    <t>TOTAL PLAN DE GESTIÓN</t>
  </si>
  <si>
    <t>CUMPLIMIENTO I TRIMESTRE</t>
  </si>
  <si>
    <t>CUMPLIMIENTO SEGUNDO TRIMESTRE</t>
  </si>
  <si>
    <t>TERCER TRIMESTRE</t>
  </si>
  <si>
    <t>CUARTO TRIMESTRE</t>
  </si>
  <si>
    <t>Porcentaje de Cumplimiento PLAN DE GESTIÓN 2020</t>
  </si>
  <si>
    <t xml:space="preserve">ELABORÓ: </t>
  </si>
  <si>
    <t xml:space="preserve">REVISÓ: </t>
  </si>
  <si>
    <t>APROBÓ:</t>
  </si>
  <si>
    <t>Firma:</t>
  </si>
  <si>
    <r>
      <rPr>
        <b/>
        <sz val="10"/>
        <color indexed="8"/>
        <rFont val="Garamond"/>
        <family val="1"/>
      </rPr>
      <t xml:space="preserve">Nombre:            </t>
    </r>
    <r>
      <rPr>
        <sz val="10"/>
        <color indexed="8"/>
        <rFont val="Garamond"/>
        <family val="1"/>
      </rPr>
      <t xml:space="preserve">
</t>
    </r>
  </si>
  <si>
    <r>
      <t>Nombre:</t>
    </r>
    <r>
      <rPr>
        <sz val="10"/>
        <color indexed="8"/>
        <rFont val="Garamond"/>
        <family val="1"/>
      </rPr>
      <t xml:space="preserve"> </t>
    </r>
  </si>
  <si>
    <r>
      <t>Nombre:</t>
    </r>
    <r>
      <rPr>
        <sz val="12"/>
        <color rgb="FF000000"/>
        <rFont val="Garamond"/>
        <family val="1"/>
      </rPr>
      <t xml:space="preserve"> Lubar Andrés Chaparro Cabra</t>
    </r>
    <r>
      <rPr>
        <sz val="12"/>
        <color indexed="8"/>
        <rFont val="Garamond"/>
        <family val="1"/>
      </rPr>
      <t xml:space="preserve">
</t>
    </r>
  </si>
  <si>
    <t>SE APROBÓ Y REMITIÓ EL PLAN DE GESTIÓN DEL PROCESO MEDIANTE CASO HOLA Nº 88174</t>
  </si>
  <si>
    <t>RUBROSFUNCIONAMIENTO</t>
  </si>
  <si>
    <t>FUENTE</t>
  </si>
  <si>
    <t>SIG</t>
  </si>
  <si>
    <t>PROGRAMACION</t>
  </si>
  <si>
    <t>INDICADOR</t>
  </si>
  <si>
    <t>ADQUISICION DE BIENES</t>
  </si>
  <si>
    <t>GASTOS DE FUNCIONAMIENTO</t>
  </si>
  <si>
    <t>EFICIENCIA</t>
  </si>
  <si>
    <t>ADQUISICION DE SERVICIOS</t>
  </si>
  <si>
    <t>GASTOS DE INVERSION</t>
  </si>
  <si>
    <t>RUTINARIA</t>
  </si>
  <si>
    <t>SERVICIOS PUBLICOS</t>
  </si>
  <si>
    <t>CRECIENTE</t>
  </si>
  <si>
    <t>GASTOS GENERALES</t>
  </si>
  <si>
    <t>DECRECIENTE</t>
  </si>
  <si>
    <t>SERVICIOS PERSONALES</t>
  </si>
  <si>
    <t>SOSTENIBILIDAD DEL SISTEMA DE GESTIÓN</t>
  </si>
  <si>
    <t>MEDICIONFINAL</t>
  </si>
  <si>
    <t>CONTRALORIA</t>
  </si>
  <si>
    <t>OTROS GASTOS GENERALES</t>
  </si>
  <si>
    <t>MENSUAL</t>
  </si>
  <si>
    <t>SI</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</si>
  <si>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</si>
  <si>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</si>
  <si>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</si>
  <si>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</si>
  <si>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</si>
  <si>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</si>
  <si>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</si>
  <si>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</si>
  <si>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CODIGO</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</si>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</sst>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 #,##0.00&quot;    &quot;;\-* #,##0.00&quot;    &quot;;* \-#&quot;    &quot;;@\ "/>
    <numFmt numFmtId="166" formatCode="0.0"/>
  </numFmts>
  <fonts count="41">
    <font>
      <sz val="11"/>
      <color theme="1"/>
      <name val="Calibri"/>
      <family val="2"/>
      <scheme val="minor"/>
    </font>
    <font>
      <sz val="10"/>
      <name val="Arial"/>
      <family val="2"/>
    </font>
    <font>
      <sz val="8"/>
      <color indexed="81"/>
      <name val="Tahoma"/>
      <family val="2"/>
    </font>
    <font>
      <b/>
      <sz val="8"/>
      <color indexed="81"/>
      <name val="Tahoma"/>
      <family val="2"/>
    </font>
    <font>
      <sz val="14"/>
      <name val="Arial Narrow"/>
      <family val="2"/>
    </font>
    <font>
      <sz val="12"/>
      <color indexed="8"/>
      <name val="Garamond"/>
      <family val="1"/>
    </font>
    <font>
      <sz val="12"/>
      <name val="Garamond"/>
      <family val="1"/>
    </font>
    <font>
      <b/>
      <sz val="12"/>
      <name val="Garamond"/>
      <family val="1"/>
    </font>
    <font>
      <sz val="11"/>
      <color theme="1"/>
      <name val="Calibri"/>
      <family val="2"/>
      <scheme val="minor"/>
    </font>
    <font>
      <sz val="11"/>
      <color theme="1"/>
      <name val="Arial"/>
      <family val="2"/>
    </font>
    <font>
      <sz val="12"/>
      <color theme="1"/>
      <name val="Arial"/>
      <family val="2"/>
    </font>
    <font>
      <sz val="14"/>
      <color theme="1"/>
      <name val="Arial Narrow"/>
      <family val="2"/>
    </font>
    <font>
      <sz val="14"/>
      <color rgb="FFFF0000"/>
      <name val="Arial Narrow"/>
      <family val="2"/>
    </font>
    <font>
      <sz val="12"/>
      <color theme="1"/>
      <name val="Garamond"/>
      <family val="1"/>
    </font>
    <font>
      <sz val="12"/>
      <color rgb="FF000000"/>
      <name val="Garamond"/>
      <family val="1"/>
    </font>
    <font>
      <b/>
      <sz val="18"/>
      <color theme="1"/>
      <name val="Garamond"/>
      <family val="1"/>
    </font>
    <font>
      <sz val="10"/>
      <color indexed="8"/>
      <name val="Garamond"/>
      <family val="1"/>
    </font>
    <font>
      <sz val="11"/>
      <color theme="1"/>
      <name val="Garamond"/>
      <family val="1"/>
    </font>
    <font>
      <b/>
      <sz val="10"/>
      <name val="Garamond"/>
      <family val="1"/>
    </font>
    <font>
      <b/>
      <sz val="11"/>
      <color indexed="16"/>
      <name val="Garamond"/>
      <family val="1"/>
    </font>
    <font>
      <sz val="10"/>
      <color theme="1"/>
      <name val="Garamond"/>
      <family val="1"/>
    </font>
    <font>
      <sz val="10"/>
      <name val="Garamond"/>
      <family val="1"/>
    </font>
    <font>
      <b/>
      <sz val="10"/>
      <color indexed="8"/>
      <name val="Garamond"/>
      <family val="1"/>
    </font>
    <font>
      <b/>
      <sz val="10"/>
      <color theme="1"/>
      <name val="Garamond"/>
      <family val="1"/>
    </font>
    <font>
      <b/>
      <sz val="26"/>
      <color theme="1"/>
      <name val="Garamond"/>
      <family val="1"/>
    </font>
    <font>
      <b/>
      <sz val="28"/>
      <color theme="1"/>
      <name val="Garamond"/>
      <family val="1"/>
    </font>
    <font>
      <b/>
      <sz val="11"/>
      <color theme="1"/>
      <name val="Garamond"/>
      <family val="1"/>
    </font>
    <font>
      <b/>
      <sz val="14"/>
      <name val="Garamond"/>
      <family val="1"/>
    </font>
    <font>
      <b/>
      <sz val="20"/>
      <color theme="1"/>
      <name val="Garamond"/>
      <family val="1"/>
    </font>
    <font>
      <b/>
      <sz val="22"/>
      <name val="Garamond"/>
      <family val="1"/>
    </font>
    <font>
      <b/>
      <sz val="14"/>
      <color theme="1"/>
      <name val="Garamond"/>
      <family val="1"/>
    </font>
    <font>
      <sz val="12"/>
      <color rgb="FF0070C0"/>
      <name val="Garamond"/>
      <family val="1"/>
    </font>
    <font>
      <b/>
      <sz val="11"/>
      <color theme="1"/>
      <name val="Calibri"/>
      <family val="2"/>
      <scheme val="minor"/>
    </font>
    <font>
      <b/>
      <sz val="12"/>
      <color theme="1"/>
      <name val="Garamond"/>
      <family val="1"/>
    </font>
    <font>
      <b/>
      <sz val="12"/>
      <color rgb="FF0070C0"/>
      <name val="Garamond"/>
      <family val="1"/>
    </font>
    <font>
      <sz val="11"/>
      <color rgb="FF0070C0"/>
      <name val="Garamond"/>
      <family val="1"/>
    </font>
    <font>
      <sz val="10"/>
      <color rgb="FF0070C0"/>
      <name val="Garamond"/>
      <family val="1"/>
    </font>
    <font>
      <b/>
      <sz val="12"/>
      <color rgb="FF000000"/>
      <name val="Garamond"/>
      <family val="1"/>
    </font>
    <font>
      <b/>
      <sz val="20"/>
      <name val="Garamond"/>
      <family val="1"/>
    </font>
    <font>
      <u/>
      <sz val="11"/>
      <color theme="10"/>
      <name val="Calibri"/>
      <family val="2"/>
      <scheme val="minor"/>
    </font>
    <font>
      <u/>
      <sz val="11"/>
      <color theme="11"/>
      <name val="Calibri"/>
      <family val="2"/>
      <scheme val="minor"/>
    </font>
  </fonts>
  <fills count="24">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indexed="9"/>
        <bgColor indexed="64"/>
      </patternFill>
    </fill>
    <fill>
      <patternFill patternType="solid">
        <fgColor theme="0"/>
        <bgColor indexed="64"/>
      </patternFill>
    </fill>
    <fill>
      <patternFill patternType="solid">
        <fgColor theme="8" tint="-0.249977111117893"/>
        <bgColor indexed="64"/>
      </patternFill>
    </fill>
    <fill>
      <patternFill patternType="solid">
        <fgColor theme="9" tint="0.39997558519241921"/>
        <bgColor indexed="64"/>
      </patternFill>
    </fill>
    <fill>
      <patternFill patternType="solid">
        <fgColor rgb="FF0070C0"/>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rgb="FF00B050"/>
        <bgColor indexed="64"/>
      </patternFill>
    </fill>
    <fill>
      <patternFill patternType="solid">
        <fgColor theme="6"/>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9"/>
        <bgColor indexed="64"/>
      </patternFill>
    </fill>
    <fill>
      <patternFill patternType="solid">
        <fgColor rgb="FF92D050"/>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top style="thin">
        <color auto="1"/>
      </top>
      <bottom style="thin">
        <color auto="1"/>
      </bottom>
      <diagonal/>
    </border>
    <border>
      <left style="thin">
        <color auto="1"/>
      </left>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style="medium">
        <color auto="1"/>
      </left>
      <right/>
      <top/>
      <bottom style="medium">
        <color auto="1"/>
      </bottom>
      <diagonal/>
    </border>
    <border>
      <left style="thin">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right style="medium">
        <color auto="1"/>
      </right>
      <top/>
      <bottom style="medium">
        <color auto="1"/>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auto="1"/>
      </left>
      <right style="medium">
        <color auto="1"/>
      </right>
      <top style="thin">
        <color auto="1"/>
      </top>
      <bottom style="medium">
        <color auto="1"/>
      </bottom>
      <diagonal/>
    </border>
    <border>
      <left/>
      <right/>
      <top style="thin">
        <color auto="1"/>
      </top>
      <bottom/>
      <diagonal/>
    </border>
    <border>
      <left style="medium">
        <color auto="1"/>
      </left>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11">
    <xf numFmtId="0" fontId="0" fillId="0" borderId="0"/>
    <xf numFmtId="0" fontId="1" fillId="2" borderId="0" applyNumberFormat="0" applyBorder="0" applyAlignment="0" applyProtection="0"/>
    <xf numFmtId="165" fontId="1" fillId="0" borderId="0" applyFill="0" applyBorder="0" applyAlignment="0" applyProtection="0"/>
    <xf numFmtId="0" fontId="1" fillId="0" borderId="0"/>
    <xf numFmtId="9" fontId="8" fillId="0" borderId="0" applyFont="0" applyFill="0" applyBorder="0" applyAlignment="0" applyProtection="0"/>
    <xf numFmtId="9" fontId="1" fillId="0" borderId="0" applyFill="0" applyBorder="0" applyAlignment="0" applyProtection="0"/>
    <xf numFmtId="9" fontId="1" fillId="0" borderId="0" applyFill="0" applyBorder="0" applyAlignment="0" applyProtection="0"/>
    <xf numFmtId="0" fontId="1" fillId="3" borderId="0" applyNumberFormat="0" applyBorder="0" applyAlignment="0" applyProtection="0"/>
    <xf numFmtId="0" fontId="1" fillId="4"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cellStyleXfs>
  <cellXfs count="256">
    <xf numFmtId="0" fontId="0" fillId="0" borderId="0" xfId="0"/>
    <xf numFmtId="0" fontId="9" fillId="0" borderId="3" xfId="0" applyFont="1" applyFill="1" applyBorder="1" applyAlignment="1">
      <alignment horizontal="justify" vertical="center" wrapText="1"/>
    </xf>
    <xf numFmtId="0" fontId="9" fillId="0" borderId="1" xfId="0" applyFont="1" applyFill="1" applyBorder="1" applyAlignment="1">
      <alignment horizontal="center" vertical="center" wrapText="1"/>
    </xf>
    <xf numFmtId="0" fontId="0" fillId="0" borderId="0" xfId="0" applyAlignment="1">
      <alignment wrapText="1"/>
    </xf>
    <xf numFmtId="0" fontId="9" fillId="0" borderId="4" xfId="0" applyFont="1" applyFill="1" applyBorder="1" applyAlignment="1">
      <alignment horizontal="justify" vertical="center" wrapText="1"/>
    </xf>
    <xf numFmtId="0" fontId="9" fillId="0" borderId="1" xfId="0" applyFont="1" applyFill="1" applyBorder="1" applyAlignment="1">
      <alignment horizontal="justify" vertical="center" wrapText="1"/>
    </xf>
    <xf numFmtId="0" fontId="9" fillId="0" borderId="5" xfId="0" applyFont="1" applyFill="1" applyBorder="1" applyAlignment="1">
      <alignment horizontal="justify" vertical="center" wrapText="1"/>
    </xf>
    <xf numFmtId="0" fontId="9" fillId="0" borderId="6" xfId="0" applyFont="1" applyFill="1" applyBorder="1" applyAlignment="1">
      <alignment horizontal="justify" vertical="center" wrapText="1"/>
    </xf>
    <xf numFmtId="0" fontId="9" fillId="0" borderId="2"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10" fillId="0" borderId="0" xfId="0" applyFont="1" applyAlignment="1">
      <alignment horizontal="justify"/>
    </xf>
    <xf numFmtId="0" fontId="11" fillId="10" borderId="7" xfId="0" applyFont="1" applyFill="1" applyBorder="1" applyAlignment="1">
      <alignment horizontal="justify" vertical="center" wrapText="1"/>
    </xf>
    <xf numFmtId="0" fontId="11" fillId="6" borderId="7" xfId="0" applyFont="1" applyFill="1" applyBorder="1" applyAlignment="1">
      <alignment horizontal="justify" vertical="center" wrapText="1"/>
    </xf>
    <xf numFmtId="0" fontId="4" fillId="11" borderId="1" xfId="0" applyFont="1" applyFill="1" applyBorder="1" applyAlignment="1">
      <alignment horizontal="center" vertical="center" wrapText="1"/>
    </xf>
    <xf numFmtId="0" fontId="4" fillId="11" borderId="1" xfId="0" applyFont="1" applyFill="1" applyBorder="1" applyAlignment="1">
      <alignment horizontal="justify" vertical="center" wrapText="1"/>
    </xf>
    <xf numFmtId="0" fontId="11" fillId="11" borderId="7" xfId="0" applyFont="1" applyFill="1" applyBorder="1" applyAlignment="1">
      <alignment horizontal="justify" vertical="center" wrapText="1"/>
    </xf>
    <xf numFmtId="0" fontId="11" fillId="11" borderId="8" xfId="0" applyFont="1" applyFill="1" applyBorder="1" applyAlignment="1">
      <alignment horizontal="justify" vertical="center" wrapText="1"/>
    </xf>
    <xf numFmtId="0" fontId="4" fillId="12" borderId="9" xfId="0" applyFont="1" applyFill="1" applyBorder="1" applyAlignment="1">
      <alignment horizontal="justify" vertical="center" wrapText="1"/>
    </xf>
    <xf numFmtId="0" fontId="4" fillId="12" borderId="7" xfId="0" applyFont="1" applyFill="1" applyBorder="1" applyAlignment="1">
      <alignment horizontal="justify" vertical="center" wrapText="1"/>
    </xf>
    <xf numFmtId="0" fontId="4" fillId="13" borderId="1" xfId="0" applyFont="1" applyFill="1" applyBorder="1" applyAlignment="1">
      <alignment horizontal="justify" vertical="center" wrapText="1"/>
    </xf>
    <xf numFmtId="0" fontId="4" fillId="13" borderId="7" xfId="0" applyFont="1" applyFill="1" applyBorder="1" applyAlignment="1">
      <alignment horizontal="justify" vertical="center" wrapText="1"/>
    </xf>
    <xf numFmtId="0" fontId="4" fillId="14" borderId="7" xfId="0" applyFont="1" applyFill="1" applyBorder="1" applyAlignment="1">
      <alignment horizontal="justify" vertical="center" wrapText="1"/>
    </xf>
    <xf numFmtId="0" fontId="11" fillId="14" borderId="10" xfId="0" applyFont="1" applyFill="1" applyBorder="1" applyAlignment="1">
      <alignment horizontal="justify" vertical="center" wrapText="1"/>
    </xf>
    <xf numFmtId="0" fontId="11" fillId="14" borderId="7" xfId="0" applyFont="1" applyFill="1" applyBorder="1" applyAlignment="1">
      <alignment horizontal="justify" vertical="center" wrapText="1"/>
    </xf>
    <xf numFmtId="0" fontId="4" fillId="14" borderId="1" xfId="0" applyFont="1" applyFill="1" applyBorder="1" applyAlignment="1">
      <alignment vertical="center" wrapText="1"/>
    </xf>
    <xf numFmtId="0" fontId="11" fillId="15" borderId="9" xfId="0" applyFont="1" applyFill="1" applyBorder="1" applyAlignment="1">
      <alignment horizontal="justify" vertical="center" wrapText="1"/>
    </xf>
    <xf numFmtId="0" fontId="11" fillId="15" borderId="7" xfId="0" applyFont="1" applyFill="1" applyBorder="1" applyAlignment="1">
      <alignment horizontal="justify" vertical="center" wrapText="1"/>
    </xf>
    <xf numFmtId="0" fontId="4" fillId="15" borderId="7" xfId="0" applyFont="1" applyFill="1" applyBorder="1" applyAlignment="1">
      <alignment horizontal="justify" vertical="center" wrapText="1"/>
    </xf>
    <xf numFmtId="0" fontId="12" fillId="15" borderId="7" xfId="0" applyFont="1" applyFill="1" applyBorder="1" applyAlignment="1">
      <alignment horizontal="justify" vertical="center" wrapText="1"/>
    </xf>
    <xf numFmtId="0" fontId="11" fillId="15" borderId="11" xfId="0" applyFont="1" applyFill="1" applyBorder="1" applyAlignment="1">
      <alignment horizontal="left" vertical="center" wrapText="1"/>
    </xf>
    <xf numFmtId="0" fontId="11" fillId="15" borderId="8" xfId="0" applyFont="1" applyFill="1" applyBorder="1" applyAlignment="1">
      <alignment horizontal="justify" vertical="center" wrapText="1"/>
    </xf>
    <xf numFmtId="0" fontId="4" fillId="15" borderId="9" xfId="0" applyFont="1" applyFill="1" applyBorder="1" applyAlignment="1">
      <alignment horizontal="justify" vertical="center" wrapText="1"/>
    </xf>
    <xf numFmtId="0" fontId="4" fillId="15" borderId="8" xfId="0" applyFont="1" applyFill="1" applyBorder="1" applyAlignment="1">
      <alignment horizontal="justify" vertical="center" wrapText="1"/>
    </xf>
    <xf numFmtId="0" fontId="13" fillId="6" borderId="1" xfId="0" applyFont="1" applyFill="1" applyBorder="1" applyAlignment="1" applyProtection="1">
      <alignment horizontal="center" vertical="center" wrapText="1"/>
      <protection locked="0"/>
    </xf>
    <xf numFmtId="0" fontId="13" fillId="6" borderId="1" xfId="0" applyFont="1" applyFill="1" applyBorder="1" applyAlignment="1">
      <alignment horizontal="center" vertical="center" wrapText="1"/>
    </xf>
    <xf numFmtId="9" fontId="6" fillId="6" borderId="1" xfId="4" applyFont="1" applyFill="1" applyBorder="1" applyAlignment="1">
      <alignment horizontal="center" vertical="center" wrapText="1"/>
    </xf>
    <xf numFmtId="0" fontId="13" fillId="6" borderId="1" xfId="0" applyFont="1" applyFill="1" applyBorder="1" applyAlignment="1" applyProtection="1">
      <alignment horizontal="justify" vertical="center" wrapText="1"/>
      <protection locked="0"/>
    </xf>
    <xf numFmtId="0" fontId="13" fillId="6" borderId="1" xfId="4" applyNumberFormat="1" applyFont="1" applyFill="1" applyBorder="1" applyAlignment="1">
      <alignment horizontal="center" vertical="center" wrapText="1"/>
    </xf>
    <xf numFmtId="9" fontId="7" fillId="6" borderId="1" xfId="4" applyFont="1" applyFill="1" applyBorder="1" applyAlignment="1">
      <alignment horizontal="center" vertical="center" wrapText="1"/>
    </xf>
    <xf numFmtId="9" fontId="13" fillId="6" borderId="1" xfId="4" applyFont="1" applyFill="1" applyBorder="1" applyAlignment="1">
      <alignment horizontal="center" vertical="center" wrapText="1"/>
    </xf>
    <xf numFmtId="0" fontId="13" fillId="6" borderId="1" xfId="0" applyFont="1" applyFill="1" applyBorder="1" applyAlignment="1">
      <alignment vertical="center" wrapText="1"/>
    </xf>
    <xf numFmtId="0" fontId="14" fillId="0" borderId="1" xfId="0" applyFont="1" applyBorder="1" applyAlignment="1">
      <alignment vertical="center" wrapText="1"/>
    </xf>
    <xf numFmtId="9" fontId="5" fillId="5" borderId="1" xfId="0" applyNumberFormat="1" applyFont="1" applyFill="1" applyBorder="1" applyAlignment="1">
      <alignment horizontal="center" vertical="center" wrapText="1"/>
    </xf>
    <xf numFmtId="9" fontId="13" fillId="6"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5" fillId="5" borderId="1" xfId="0" applyFont="1" applyFill="1" applyBorder="1" applyAlignment="1">
      <alignment horizontal="left" vertical="center" wrapText="1"/>
    </xf>
    <xf numFmtId="0" fontId="6" fillId="0" borderId="1" xfId="0" applyFont="1" applyBorder="1" applyAlignment="1">
      <alignment vertical="center" wrapText="1"/>
    </xf>
    <xf numFmtId="0" fontId="13" fillId="6" borderId="1" xfId="0" applyNumberFormat="1" applyFont="1" applyFill="1" applyBorder="1" applyAlignment="1">
      <alignment horizontal="center" vertical="center" wrapText="1"/>
    </xf>
    <xf numFmtId="0" fontId="13" fillId="0" borderId="28" xfId="0" applyFont="1" applyBorder="1"/>
    <xf numFmtId="0" fontId="13" fillId="0" borderId="29" xfId="0" applyFont="1" applyBorder="1"/>
    <xf numFmtId="9" fontId="6" fillId="6" borderId="1" xfId="4" applyNumberFormat="1" applyFont="1" applyFill="1" applyBorder="1" applyAlignment="1">
      <alignment horizontal="center" vertical="center" wrapText="1"/>
    </xf>
    <xf numFmtId="0" fontId="13" fillId="0" borderId="1" xfId="0" applyFont="1" applyBorder="1" applyAlignment="1">
      <alignment vertical="center" wrapText="1"/>
    </xf>
    <xf numFmtId="9" fontId="13" fillId="5"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16" fillId="6" borderId="0" xfId="0" applyFont="1" applyFill="1" applyBorder="1" applyAlignment="1">
      <alignment horizontal="center"/>
    </xf>
    <xf numFmtId="0" fontId="17" fillId="0" borderId="0" xfId="0" applyFont="1"/>
    <xf numFmtId="0" fontId="20" fillId="6" borderId="0" xfId="0" applyFont="1" applyFill="1"/>
    <xf numFmtId="0" fontId="19" fillId="18" borderId="13" xfId="0" applyFont="1" applyFill="1" applyBorder="1" applyAlignment="1">
      <alignment horizontal="center" vertical="center" wrapText="1"/>
    </xf>
    <xf numFmtId="0" fontId="6" fillId="5" borderId="13" xfId="0" applyFont="1" applyFill="1" applyBorder="1" applyAlignment="1" applyProtection="1">
      <alignment horizontal="center" vertical="center" wrapText="1"/>
    </xf>
    <xf numFmtId="14" fontId="6" fillId="5" borderId="1" xfId="0" applyNumberFormat="1" applyFont="1" applyFill="1" applyBorder="1" applyAlignment="1" applyProtection="1">
      <alignment horizontal="left" vertical="center" wrapText="1"/>
    </xf>
    <xf numFmtId="0" fontId="21" fillId="6" borderId="0" xfId="0" applyFont="1" applyFill="1" applyBorder="1" applyAlignment="1">
      <alignment horizontal="left" vertical="center" wrapText="1"/>
    </xf>
    <xf numFmtId="0" fontId="6" fillId="5" borderId="14" xfId="0" applyFont="1" applyFill="1" applyBorder="1" applyAlignment="1" applyProtection="1">
      <alignment horizontal="center" vertical="center" wrapText="1"/>
    </xf>
    <xf numFmtId="14" fontId="6" fillId="5" borderId="2" xfId="0" applyNumberFormat="1" applyFont="1" applyFill="1" applyBorder="1" applyAlignment="1" applyProtection="1">
      <alignment horizontal="left" vertical="center" wrapText="1"/>
    </xf>
    <xf numFmtId="0" fontId="21" fillId="6" borderId="18" xfId="0" applyFont="1" applyFill="1" applyBorder="1" applyAlignment="1">
      <alignment horizontal="left" vertical="center" wrapText="1"/>
    </xf>
    <xf numFmtId="0" fontId="21" fillId="6" borderId="0" xfId="0" applyFont="1" applyFill="1" applyBorder="1" applyAlignment="1">
      <alignment horizontal="center" vertical="center" wrapText="1"/>
    </xf>
    <xf numFmtId="0" fontId="21" fillId="6" borderId="30" xfId="0" applyFont="1" applyFill="1" applyBorder="1" applyAlignment="1">
      <alignment horizontal="left" vertical="center" wrapText="1"/>
    </xf>
    <xf numFmtId="0" fontId="23" fillId="6" borderId="0" xfId="0" applyFont="1" applyFill="1" applyBorder="1" applyAlignment="1">
      <alignment vertical="center"/>
    </xf>
    <xf numFmtId="0" fontId="20" fillId="6" borderId="0" xfId="0" applyFont="1" applyFill="1" applyAlignment="1">
      <alignment horizontal="center"/>
    </xf>
    <xf numFmtId="0" fontId="18" fillId="9" borderId="13" xfId="0" applyFont="1" applyFill="1" applyBorder="1" applyAlignment="1">
      <alignment horizontal="center" vertical="center" wrapText="1"/>
    </xf>
    <xf numFmtId="0" fontId="18" fillId="9" borderId="1" xfId="0" applyFont="1" applyFill="1" applyBorder="1" applyAlignment="1">
      <alignment horizontal="center" vertical="center" wrapText="1"/>
    </xf>
    <xf numFmtId="0" fontId="18" fillId="7" borderId="13" xfId="0" applyFont="1" applyFill="1" applyBorder="1" applyAlignment="1">
      <alignment horizontal="center" vertical="center" wrapText="1"/>
    </xf>
    <xf numFmtId="0" fontId="18" fillId="7" borderId="1" xfId="0" applyFont="1" applyFill="1" applyBorder="1" applyAlignment="1">
      <alignment horizontal="center" vertical="center" wrapText="1"/>
    </xf>
    <xf numFmtId="0" fontId="18" fillId="7" borderId="12" xfId="0" applyFont="1" applyFill="1" applyBorder="1" applyAlignment="1">
      <alignment horizontal="center" vertical="center" wrapText="1"/>
    </xf>
    <xf numFmtId="0" fontId="18" fillId="9" borderId="14" xfId="0" applyFont="1" applyFill="1" applyBorder="1" applyAlignment="1">
      <alignment horizontal="center" vertical="center" wrapText="1"/>
    </xf>
    <xf numFmtId="0" fontId="18" fillId="9" borderId="2" xfId="0" applyFont="1" applyFill="1" applyBorder="1" applyAlignment="1">
      <alignment vertical="center" wrapText="1"/>
    </xf>
    <xf numFmtId="0" fontId="18" fillId="7" borderId="14" xfId="0" applyFont="1" applyFill="1" applyBorder="1" applyAlignment="1">
      <alignment horizontal="center" vertical="center" wrapText="1"/>
    </xf>
    <xf numFmtId="0" fontId="18" fillId="7" borderId="2" xfId="0" applyFont="1" applyFill="1" applyBorder="1" applyAlignment="1">
      <alignment horizontal="center" vertical="center" wrapText="1"/>
    </xf>
    <xf numFmtId="0" fontId="23" fillId="7" borderId="2" xfId="0" applyFont="1" applyFill="1" applyBorder="1"/>
    <xf numFmtId="0" fontId="18" fillId="7" borderId="17" xfId="0" applyFont="1" applyFill="1" applyBorder="1" applyAlignment="1">
      <alignment horizontal="center" vertical="center" wrapText="1"/>
    </xf>
    <xf numFmtId="0" fontId="18" fillId="16" borderId="2" xfId="0" applyFont="1" applyFill="1" applyBorder="1" applyAlignment="1">
      <alignment horizontal="center" vertical="center" wrapText="1"/>
    </xf>
    <xf numFmtId="0" fontId="18" fillId="17" borderId="2" xfId="0" applyFont="1" applyFill="1" applyBorder="1" applyAlignment="1">
      <alignment horizontal="center" vertical="center" wrapText="1"/>
    </xf>
    <xf numFmtId="0" fontId="18" fillId="16" borderId="15" xfId="0" applyFont="1" applyFill="1" applyBorder="1" applyAlignment="1">
      <alignment horizontal="center" vertical="center" wrapText="1"/>
    </xf>
    <xf numFmtId="0" fontId="18" fillId="8" borderId="2" xfId="0" applyFont="1" applyFill="1" applyBorder="1" applyAlignment="1">
      <alignment horizontal="center" vertical="center" wrapText="1"/>
    </xf>
    <xf numFmtId="0" fontId="18" fillId="8" borderId="15" xfId="0" applyFont="1" applyFill="1" applyBorder="1" applyAlignment="1">
      <alignment horizontal="center" vertical="center" wrapText="1"/>
    </xf>
    <xf numFmtId="0" fontId="18" fillId="12" borderId="2" xfId="0" applyFont="1" applyFill="1" applyBorder="1" applyAlignment="1">
      <alignment horizontal="center" vertical="center" wrapText="1"/>
    </xf>
    <xf numFmtId="0" fontId="18" fillId="12" borderId="15" xfId="0" applyFont="1" applyFill="1" applyBorder="1" applyAlignment="1">
      <alignment horizontal="center" vertical="center" wrapText="1"/>
    </xf>
    <xf numFmtId="0" fontId="18" fillId="19" borderId="14" xfId="0" applyFont="1" applyFill="1" applyBorder="1" applyAlignment="1">
      <alignment horizontal="center" vertical="center" wrapText="1"/>
    </xf>
    <xf numFmtId="0" fontId="18" fillId="19" borderId="2" xfId="0" applyFont="1" applyFill="1" applyBorder="1" applyAlignment="1">
      <alignment horizontal="center" vertical="center" wrapText="1"/>
    </xf>
    <xf numFmtId="0" fontId="18" fillId="19" borderId="15" xfId="0" applyFont="1" applyFill="1" applyBorder="1" applyAlignment="1">
      <alignment horizontal="center" vertical="center" wrapText="1"/>
    </xf>
    <xf numFmtId="0" fontId="18" fillId="6" borderId="22" xfId="0" applyFont="1" applyFill="1" applyBorder="1" applyAlignment="1">
      <alignment vertical="center" wrapText="1"/>
    </xf>
    <xf numFmtId="9" fontId="25" fillId="6" borderId="26" xfId="4" applyFont="1" applyFill="1" applyBorder="1" applyAlignment="1" applyProtection="1">
      <alignment horizontal="center" vertical="center" wrapText="1"/>
      <protection locked="0"/>
    </xf>
    <xf numFmtId="0" fontId="13" fillId="6" borderId="26" xfId="0" applyFont="1" applyFill="1" applyBorder="1" applyAlignment="1" applyProtection="1">
      <alignment horizontal="center" vertical="center" wrapText="1"/>
      <protection locked="0"/>
    </xf>
    <xf numFmtId="9" fontId="29" fillId="6" borderId="26" xfId="4" applyFont="1" applyFill="1" applyBorder="1" applyAlignment="1">
      <alignment horizontal="center" vertical="center" wrapText="1"/>
    </xf>
    <xf numFmtId="0" fontId="17" fillId="0" borderId="29" xfId="0" applyFont="1" applyBorder="1"/>
    <xf numFmtId="0" fontId="17" fillId="0" borderId="28" xfId="0" applyFont="1" applyBorder="1"/>
    <xf numFmtId="0" fontId="20" fillId="6" borderId="0" xfId="0" applyFont="1" applyFill="1" applyBorder="1" applyAlignment="1">
      <alignment vertical="center" wrapText="1"/>
    </xf>
    <xf numFmtId="9" fontId="21" fillId="6" borderId="0" xfId="4" applyFont="1" applyFill="1" applyBorder="1" applyAlignment="1">
      <alignment horizontal="center" vertical="center" wrapText="1"/>
    </xf>
    <xf numFmtId="0" fontId="20" fillId="6" borderId="0" xfId="0" applyFont="1" applyFill="1" applyBorder="1"/>
    <xf numFmtId="0" fontId="23" fillId="6" borderId="0" xfId="0" applyFont="1" applyFill="1" applyBorder="1" applyAlignment="1">
      <alignment vertical="top" wrapText="1"/>
    </xf>
    <xf numFmtId="0" fontId="23" fillId="6" borderId="0" xfId="0" applyFont="1" applyFill="1" applyBorder="1" applyAlignment="1">
      <alignment horizontal="center" vertical="center" wrapText="1"/>
    </xf>
    <xf numFmtId="10" fontId="30" fillId="6" borderId="0" xfId="0" applyNumberFormat="1" applyFont="1" applyFill="1" applyBorder="1" applyAlignment="1">
      <alignment horizontal="center" vertical="center" wrapText="1"/>
    </xf>
    <xf numFmtId="0" fontId="20" fillId="6" borderId="0" xfId="0" applyFont="1" applyFill="1" applyAlignment="1">
      <alignment vertical="top" wrapText="1"/>
    </xf>
    <xf numFmtId="0" fontId="17" fillId="0" borderId="0" xfId="0" applyFont="1" applyAlignment="1">
      <alignment horizontal="center"/>
    </xf>
    <xf numFmtId="0" fontId="21" fillId="6" borderId="20" xfId="0" applyFont="1" applyFill="1" applyBorder="1" applyAlignment="1">
      <alignment horizontal="center" vertical="center" wrapText="1"/>
    </xf>
    <xf numFmtId="0" fontId="21" fillId="6" borderId="18" xfId="0" applyFont="1" applyFill="1" applyBorder="1" applyAlignment="1">
      <alignment horizontal="center" vertical="center" wrapText="1"/>
    </xf>
    <xf numFmtId="0" fontId="21" fillId="6" borderId="15" xfId="0" applyFont="1" applyFill="1" applyBorder="1" applyAlignment="1">
      <alignment horizontal="center" vertical="center" wrapText="1"/>
    </xf>
    <xf numFmtId="0" fontId="31" fillId="0" borderId="1" xfId="0" applyFont="1" applyBorder="1" applyAlignment="1" applyProtection="1">
      <alignment horizontal="justify" vertical="center" wrapText="1"/>
      <protection locked="0"/>
    </xf>
    <xf numFmtId="9" fontId="31" fillId="0" borderId="1" xfId="4" applyFont="1" applyBorder="1" applyAlignment="1">
      <alignment horizontal="center" vertical="center" wrapText="1"/>
    </xf>
    <xf numFmtId="0" fontId="31" fillId="0" borderId="1" xfId="0" applyFont="1" applyBorder="1" applyAlignment="1" applyProtection="1">
      <alignment horizontal="center" vertical="center" wrapText="1"/>
      <protection locked="0"/>
    </xf>
    <xf numFmtId="0" fontId="13" fillId="6" borderId="1" xfId="0" applyFont="1" applyFill="1" applyBorder="1" applyAlignment="1" applyProtection="1">
      <alignment vertical="center" wrapText="1"/>
      <protection locked="0"/>
    </xf>
    <xf numFmtId="9" fontId="31" fillId="0" borderId="1" xfId="0" applyNumberFormat="1" applyFont="1" applyBorder="1" applyAlignment="1" applyProtection="1">
      <alignment horizontal="justify" vertical="center" wrapText="1"/>
      <protection locked="0"/>
    </xf>
    <xf numFmtId="0" fontId="7" fillId="6" borderId="1" xfId="0" applyFont="1" applyFill="1" applyBorder="1" applyAlignment="1">
      <alignment horizontal="center" vertical="center" wrapText="1"/>
    </xf>
    <xf numFmtId="0" fontId="14" fillId="0" borderId="1" xfId="4" applyNumberFormat="1" applyFont="1" applyBorder="1" applyAlignment="1">
      <alignment horizontal="center" vertical="center" wrapText="1"/>
    </xf>
    <xf numFmtId="0" fontId="0" fillId="23" borderId="0" xfId="0" applyFill="1"/>
    <xf numFmtId="10" fontId="6" fillId="6" borderId="1" xfId="4" applyNumberFormat="1" applyFont="1" applyFill="1" applyBorder="1" applyAlignment="1">
      <alignment horizontal="center" vertical="center" wrapText="1"/>
    </xf>
    <xf numFmtId="0" fontId="31" fillId="6" borderId="1" xfId="0" applyNumberFormat="1" applyFont="1" applyFill="1" applyBorder="1" applyAlignment="1">
      <alignment horizontal="center" vertical="center" wrapText="1"/>
    </xf>
    <xf numFmtId="0" fontId="31" fillId="6" borderId="2" xfId="0" applyNumberFormat="1" applyFont="1" applyFill="1" applyBorder="1" applyAlignment="1">
      <alignment horizontal="center" vertical="center" wrapText="1"/>
    </xf>
    <xf numFmtId="9" fontId="27" fillId="6" borderId="25" xfId="4" applyNumberFormat="1" applyFont="1" applyFill="1" applyBorder="1" applyAlignment="1">
      <alignment horizontal="center" vertical="center" wrapText="1"/>
    </xf>
    <xf numFmtId="0" fontId="7" fillId="6" borderId="1" xfId="4" applyNumberFormat="1" applyFont="1" applyFill="1" applyBorder="1" applyAlignment="1">
      <alignment horizontal="center" vertical="center" wrapText="1"/>
    </xf>
    <xf numFmtId="0" fontId="34" fillId="6" borderId="1" xfId="0" applyNumberFormat="1" applyFont="1" applyFill="1" applyBorder="1" applyAlignment="1">
      <alignment horizontal="center" vertical="center" wrapText="1"/>
    </xf>
    <xf numFmtId="0" fontId="35" fillId="0" borderId="1" xfId="4" applyNumberFormat="1" applyFont="1" applyBorder="1" applyAlignment="1">
      <alignment horizontal="center" vertical="center" wrapText="1"/>
    </xf>
    <xf numFmtId="9" fontId="35" fillId="0" borderId="1" xfId="4" applyFont="1" applyBorder="1" applyAlignment="1">
      <alignment horizontal="center" vertical="center" wrapText="1"/>
    </xf>
    <xf numFmtId="9" fontId="36" fillId="0" borderId="1" xfId="0" applyNumberFormat="1" applyFont="1" applyBorder="1" applyAlignment="1" applyProtection="1">
      <alignment horizontal="center" vertical="center" wrapText="1"/>
      <protection locked="0"/>
    </xf>
    <xf numFmtId="0" fontId="36" fillId="0" borderId="1" xfId="0" applyFont="1" applyBorder="1" applyAlignment="1" applyProtection="1">
      <alignment horizontal="center" vertical="center" wrapText="1"/>
      <protection locked="0"/>
    </xf>
    <xf numFmtId="9" fontId="34" fillId="6" borderId="1" xfId="4" applyFont="1" applyFill="1" applyBorder="1" applyAlignment="1">
      <alignment horizontal="center" vertical="center" wrapText="1"/>
    </xf>
    <xf numFmtId="0" fontId="31" fillId="6" borderId="1" xfId="0" applyFont="1" applyFill="1" applyBorder="1" applyAlignment="1" applyProtection="1">
      <alignment horizontal="left" vertical="center" wrapText="1"/>
      <protection locked="0"/>
    </xf>
    <xf numFmtId="0" fontId="31" fillId="6" borderId="1" xfId="0" applyFont="1" applyFill="1" applyBorder="1" applyAlignment="1" applyProtection="1">
      <alignment horizontal="justify" vertical="center" wrapText="1"/>
      <protection locked="0"/>
    </xf>
    <xf numFmtId="0" fontId="31" fillId="6" borderId="1" xfId="0" applyFont="1" applyFill="1" applyBorder="1" applyAlignment="1" applyProtection="1">
      <alignment horizontal="center" vertical="center" wrapText="1"/>
      <protection locked="0"/>
    </xf>
    <xf numFmtId="9" fontId="31" fillId="6" borderId="1" xfId="4" applyFont="1" applyFill="1" applyBorder="1" applyAlignment="1">
      <alignment horizontal="center" vertical="center" wrapText="1"/>
    </xf>
    <xf numFmtId="164" fontId="31" fillId="6" borderId="1" xfId="4" applyNumberFormat="1" applyFont="1" applyFill="1" applyBorder="1" applyAlignment="1" applyProtection="1">
      <alignment horizontal="center" vertical="center" wrapText="1"/>
      <protection locked="0"/>
    </xf>
    <xf numFmtId="0" fontId="31" fillId="6" borderId="1" xfId="0" applyFont="1" applyFill="1" applyBorder="1" applyAlignment="1">
      <alignment horizontal="center" vertical="center" wrapText="1"/>
    </xf>
    <xf numFmtId="9" fontId="31" fillId="6" borderId="1" xfId="4" applyFont="1" applyFill="1" applyBorder="1" applyAlignment="1" applyProtection="1">
      <alignment horizontal="center" vertical="center" wrapText="1"/>
      <protection locked="0"/>
    </xf>
    <xf numFmtId="0" fontId="31" fillId="0" borderId="29" xfId="0" applyFont="1" applyBorder="1"/>
    <xf numFmtId="0" fontId="31" fillId="0" borderId="28" xfId="0" applyFont="1" applyBorder="1"/>
    <xf numFmtId="1" fontId="36" fillId="0" borderId="1" xfId="0" applyNumberFormat="1" applyFont="1" applyBorder="1" applyAlignment="1" applyProtection="1">
      <alignment horizontal="center" vertical="center" wrapText="1"/>
      <protection locked="0"/>
    </xf>
    <xf numFmtId="10" fontId="37" fillId="6" borderId="1" xfId="4" applyNumberFormat="1" applyFont="1" applyFill="1" applyBorder="1" applyAlignment="1">
      <alignment horizontal="center" vertical="center" wrapText="1"/>
    </xf>
    <xf numFmtId="9" fontId="14" fillId="0" borderId="1" xfId="4" applyFont="1" applyBorder="1" applyAlignment="1">
      <alignment horizontal="center" vertical="center" wrapText="1"/>
    </xf>
    <xf numFmtId="9" fontId="37" fillId="6" borderId="1" xfId="4" applyNumberFormat="1" applyFont="1" applyFill="1" applyBorder="1" applyAlignment="1">
      <alignment horizontal="center" vertical="center" wrapText="1"/>
    </xf>
    <xf numFmtId="9" fontId="31" fillId="6" borderId="1" xfId="4" applyNumberFormat="1" applyFont="1" applyFill="1" applyBorder="1" applyAlignment="1">
      <alignment horizontal="center" vertical="center" wrapText="1"/>
    </xf>
    <xf numFmtId="9" fontId="38" fillId="6" borderId="26" xfId="4" applyNumberFormat="1" applyFont="1" applyFill="1" applyBorder="1" applyAlignment="1">
      <alignment horizontal="center" vertical="center" wrapText="1"/>
    </xf>
    <xf numFmtId="0" fontId="20" fillId="6" borderId="1" xfId="0" applyFont="1" applyFill="1" applyBorder="1" applyAlignment="1">
      <alignment horizontal="center" vertical="center"/>
    </xf>
    <xf numFmtId="164" fontId="6" fillId="6" borderId="1" xfId="4" applyNumberFormat="1" applyFont="1" applyFill="1" applyBorder="1" applyAlignment="1">
      <alignment horizontal="center" vertical="center" wrapText="1"/>
    </xf>
    <xf numFmtId="0" fontId="6" fillId="0" borderId="1" xfId="0" applyFont="1" applyBorder="1" applyAlignment="1">
      <alignment horizontal="center" vertical="center" wrapText="1"/>
    </xf>
    <xf numFmtId="1" fontId="13" fillId="6" borderId="1" xfId="4" applyNumberFormat="1" applyFont="1" applyFill="1" applyBorder="1" applyAlignment="1">
      <alignment horizontal="center" vertical="center" wrapText="1"/>
    </xf>
    <xf numFmtId="9" fontId="31" fillId="6" borderId="1" xfId="0" applyNumberFormat="1" applyFont="1" applyFill="1" applyBorder="1" applyAlignment="1">
      <alignment horizontal="center" vertical="center" wrapText="1"/>
    </xf>
    <xf numFmtId="9" fontId="31" fillId="6" borderId="1" xfId="0" applyNumberFormat="1" applyFont="1" applyFill="1" applyBorder="1" applyAlignment="1" applyProtection="1">
      <alignment horizontal="center" vertical="center" wrapText="1"/>
      <protection locked="0"/>
    </xf>
    <xf numFmtId="9" fontId="29" fillId="6" borderId="26" xfId="4" applyNumberFormat="1" applyFont="1" applyFill="1" applyBorder="1" applyAlignment="1">
      <alignment horizontal="center" vertical="center" wrapText="1"/>
    </xf>
    <xf numFmtId="0" fontId="13" fillId="6" borderId="1" xfId="0" applyFont="1" applyFill="1" applyBorder="1" applyAlignment="1" applyProtection="1">
      <alignment horizontal="left" vertical="center" wrapText="1"/>
      <protection locked="0"/>
    </xf>
    <xf numFmtId="166" fontId="13" fillId="0" borderId="1" xfId="4" applyNumberFormat="1" applyFont="1" applyFill="1" applyBorder="1" applyAlignment="1">
      <alignment horizontal="center" vertical="center" wrapText="1"/>
    </xf>
    <xf numFmtId="9" fontId="13" fillId="0" borderId="1" xfId="4" applyNumberFormat="1" applyFont="1" applyFill="1" applyBorder="1" applyAlignment="1">
      <alignment horizontal="center" vertical="center" wrapText="1"/>
    </xf>
    <xf numFmtId="0" fontId="23" fillId="6" borderId="0" xfId="0" applyFont="1" applyFill="1" applyBorder="1" applyAlignment="1">
      <alignment horizontal="right" vertical="center" wrapText="1"/>
    </xf>
    <xf numFmtId="0" fontId="22" fillId="6" borderId="0" xfId="0" applyFont="1" applyFill="1" applyBorder="1" applyAlignment="1">
      <alignment horizontal="center" vertical="center" wrapText="1"/>
    </xf>
    <xf numFmtId="0" fontId="18" fillId="6" borderId="0" xfId="0" applyFont="1" applyFill="1" applyBorder="1" applyAlignment="1">
      <alignment horizontal="center" vertical="center" wrapText="1"/>
    </xf>
    <xf numFmtId="0" fontId="18" fillId="8" borderId="1" xfId="0" applyFont="1" applyFill="1" applyBorder="1" applyAlignment="1">
      <alignment horizontal="center" vertical="center" wrapText="1"/>
    </xf>
    <xf numFmtId="0" fontId="18" fillId="12" borderId="1" xfId="0" applyFont="1" applyFill="1" applyBorder="1" applyAlignment="1">
      <alignment horizontal="center" vertical="center" wrapText="1"/>
    </xf>
    <xf numFmtId="0" fontId="23" fillId="6" borderId="0" xfId="0" applyFont="1" applyFill="1" applyBorder="1" applyAlignment="1">
      <alignment horizontal="center" vertical="center"/>
    </xf>
    <xf numFmtId="0" fontId="18" fillId="19" borderId="1" xfId="0" applyFont="1" applyFill="1" applyBorder="1" applyAlignment="1">
      <alignment horizontal="center" vertical="center" wrapText="1"/>
    </xf>
    <xf numFmtId="0" fontId="22" fillId="9" borderId="13" xfId="0" applyFont="1" applyFill="1" applyBorder="1" applyAlignment="1">
      <alignment horizontal="center" vertical="center" wrapText="1"/>
    </xf>
    <xf numFmtId="0" fontId="22" fillId="9" borderId="1" xfId="0" applyFont="1" applyFill="1" applyBorder="1" applyAlignment="1">
      <alignment horizontal="center" vertical="center" wrapText="1"/>
    </xf>
    <xf numFmtId="0" fontId="18" fillId="19" borderId="13" xfId="0" applyFont="1" applyFill="1" applyBorder="1" applyAlignment="1">
      <alignment horizontal="center" vertical="center" wrapText="1"/>
    </xf>
    <xf numFmtId="0" fontId="18" fillId="7" borderId="16" xfId="0" applyFont="1" applyFill="1" applyBorder="1" applyAlignment="1">
      <alignment horizontal="center" vertical="center" wrapText="1"/>
    </xf>
    <xf numFmtId="0" fontId="18" fillId="16" borderId="1" xfId="0" applyFont="1" applyFill="1" applyBorder="1" applyAlignment="1">
      <alignment horizontal="center" vertical="center" wrapText="1"/>
    </xf>
    <xf numFmtId="0" fontId="23" fillId="6" borderId="1" xfId="0" applyFont="1" applyFill="1" applyBorder="1" applyAlignment="1">
      <alignment horizontal="center" vertical="center" wrapText="1"/>
    </xf>
    <xf numFmtId="0" fontId="20" fillId="6" borderId="1" xfId="0" applyFont="1" applyFill="1" applyBorder="1" applyAlignment="1">
      <alignment horizontal="center" vertical="center" wrapText="1"/>
    </xf>
    <xf numFmtId="0" fontId="20" fillId="6" borderId="1" xfId="0" applyFont="1" applyFill="1" applyBorder="1" applyAlignment="1">
      <alignment horizontal="center" vertical="top" wrapText="1"/>
    </xf>
    <xf numFmtId="0" fontId="19" fillId="18" borderId="1" xfId="0" applyFont="1" applyFill="1" applyBorder="1" applyAlignment="1">
      <alignment horizontal="center" vertical="center" wrapText="1"/>
    </xf>
    <xf numFmtId="0" fontId="21" fillId="6" borderId="32" xfId="0" applyFont="1" applyFill="1" applyBorder="1" applyAlignment="1">
      <alignment horizontal="center" vertical="center" wrapText="1"/>
    </xf>
    <xf numFmtId="0" fontId="21" fillId="6" borderId="8" xfId="0" applyFont="1" applyFill="1" applyBorder="1" applyAlignment="1">
      <alignment horizontal="center" vertical="center" wrapText="1"/>
    </xf>
    <xf numFmtId="0" fontId="18" fillId="6" borderId="19" xfId="0" applyFont="1" applyFill="1" applyBorder="1" applyAlignment="1">
      <alignment horizontal="center" vertical="center" wrapText="1"/>
    </xf>
    <xf numFmtId="0" fontId="18" fillId="6" borderId="4" xfId="0" applyFont="1" applyFill="1" applyBorder="1" applyAlignment="1">
      <alignment horizontal="center" vertical="center" wrapText="1"/>
    </xf>
    <xf numFmtId="0" fontId="18" fillId="6" borderId="13" xfId="0" applyFont="1" applyFill="1" applyBorder="1" applyAlignment="1">
      <alignment horizontal="center" vertical="center" wrapText="1"/>
    </xf>
    <xf numFmtId="0" fontId="18" fillId="6" borderId="1" xfId="0" applyFont="1" applyFill="1" applyBorder="1" applyAlignment="1">
      <alignment horizontal="center" vertical="center" wrapText="1"/>
    </xf>
    <xf numFmtId="0" fontId="18" fillId="6" borderId="14" xfId="0" applyFont="1" applyFill="1" applyBorder="1" applyAlignment="1">
      <alignment horizontal="center" vertical="center" wrapText="1"/>
    </xf>
    <xf numFmtId="0" fontId="18" fillId="6" borderId="2" xfId="0" applyFont="1" applyFill="1" applyBorder="1" applyAlignment="1">
      <alignment horizontal="center" vertical="center" wrapText="1"/>
    </xf>
    <xf numFmtId="0" fontId="19" fillId="18" borderId="19" xfId="0" applyFont="1" applyFill="1" applyBorder="1" applyAlignment="1">
      <alignment horizontal="center" vertical="center" wrapText="1"/>
    </xf>
    <xf numFmtId="0" fontId="19" fillId="18" borderId="4" xfId="0" applyFont="1" applyFill="1" applyBorder="1" applyAlignment="1">
      <alignment horizontal="center" vertical="center" wrapText="1"/>
    </xf>
    <xf numFmtId="0" fontId="19" fillId="18" borderId="20" xfId="0" applyFont="1" applyFill="1" applyBorder="1" applyAlignment="1">
      <alignment horizontal="center" vertical="center" wrapText="1"/>
    </xf>
    <xf numFmtId="0" fontId="19" fillId="18" borderId="1" xfId="0" applyFont="1" applyFill="1" applyBorder="1" applyAlignment="1">
      <alignment horizontal="center" vertical="center" wrapText="1"/>
    </xf>
    <xf numFmtId="0" fontId="19" fillId="18" borderId="18" xfId="0" applyFont="1" applyFill="1" applyBorder="1" applyAlignment="1">
      <alignment horizontal="center" vertical="center" wrapText="1"/>
    </xf>
    <xf numFmtId="0" fontId="22" fillId="6" borderId="0" xfId="0" applyFont="1" applyFill="1" applyBorder="1" applyAlignment="1">
      <alignment horizontal="center" vertical="center" wrapText="1"/>
    </xf>
    <xf numFmtId="0" fontId="6" fillId="5" borderId="1" xfId="0" applyFont="1" applyFill="1" applyBorder="1" applyAlignment="1" applyProtection="1">
      <alignment horizontal="center" vertical="center" wrapText="1"/>
    </xf>
    <xf numFmtId="0" fontId="6" fillId="5" borderId="18" xfId="0" applyFont="1" applyFill="1" applyBorder="1" applyAlignment="1" applyProtection="1">
      <alignment horizontal="center" vertical="center" wrapText="1"/>
    </xf>
    <xf numFmtId="0" fontId="21" fillId="6" borderId="21" xfId="0" applyFont="1" applyFill="1" applyBorder="1" applyAlignment="1">
      <alignment horizontal="center" vertical="center" wrapText="1"/>
    </xf>
    <xf numFmtId="0" fontId="21" fillId="6" borderId="7" xfId="0" applyFont="1" applyFill="1" applyBorder="1" applyAlignment="1">
      <alignment horizontal="center" vertical="center" wrapText="1"/>
    </xf>
    <xf numFmtId="0" fontId="23" fillId="6" borderId="1" xfId="0" applyFont="1" applyFill="1" applyBorder="1" applyAlignment="1">
      <alignment horizontal="center" vertical="top" wrapText="1"/>
    </xf>
    <xf numFmtId="0" fontId="23" fillId="6" borderId="0" xfId="0" applyFont="1" applyFill="1" applyBorder="1" applyAlignment="1">
      <alignment horizontal="justify" vertical="center" wrapText="1"/>
    </xf>
    <xf numFmtId="0" fontId="23" fillId="6" borderId="1" xfId="0" applyFont="1" applyFill="1" applyBorder="1" applyAlignment="1">
      <alignment horizontal="center" vertical="center" wrapText="1"/>
    </xf>
    <xf numFmtId="0" fontId="22" fillId="8" borderId="2" xfId="0" applyFont="1" applyFill="1" applyBorder="1" applyAlignment="1" applyProtection="1">
      <alignment horizontal="center" vertical="center" wrapText="1"/>
    </xf>
    <xf numFmtId="0" fontId="18" fillId="8" borderId="1" xfId="0" applyFont="1" applyFill="1" applyBorder="1" applyAlignment="1">
      <alignment horizontal="center" vertical="center" wrapText="1"/>
    </xf>
    <xf numFmtId="0" fontId="22" fillId="16" borderId="2" xfId="0" applyFont="1" applyFill="1" applyBorder="1" applyAlignment="1" applyProtection="1">
      <alignment horizontal="center" vertical="center" wrapText="1"/>
    </xf>
    <xf numFmtId="0" fontId="20" fillId="6" borderId="1" xfId="0" applyFont="1" applyFill="1" applyBorder="1" applyAlignment="1">
      <alignment horizontal="center" vertical="center" wrapText="1"/>
    </xf>
    <xf numFmtId="0" fontId="32" fillId="0" borderId="12" xfId="0" applyFont="1" applyBorder="1" applyAlignment="1">
      <alignment horizontal="center" vertical="center"/>
    </xf>
    <xf numFmtId="0" fontId="32" fillId="0" borderId="16" xfId="0" applyFont="1" applyBorder="1" applyAlignment="1">
      <alignment horizontal="center" vertical="center"/>
    </xf>
    <xf numFmtId="0" fontId="32" fillId="0" borderId="7" xfId="0" applyFont="1" applyBorder="1" applyAlignment="1">
      <alignment horizontal="center" vertical="center"/>
    </xf>
    <xf numFmtId="0" fontId="33" fillId="6" borderId="1" xfId="0" applyFont="1" applyFill="1" applyBorder="1" applyAlignment="1">
      <alignment horizontal="center" vertical="center" wrapText="1"/>
    </xf>
    <xf numFmtId="0" fontId="20" fillId="6" borderId="1" xfId="0" applyFont="1" applyFill="1" applyBorder="1" applyAlignment="1">
      <alignment horizontal="center" vertical="top" wrapText="1"/>
    </xf>
    <xf numFmtId="0" fontId="18" fillId="16" borderId="1" xfId="0" applyFont="1" applyFill="1" applyBorder="1" applyAlignment="1">
      <alignment horizontal="center" vertical="center" wrapText="1"/>
    </xf>
    <xf numFmtId="0" fontId="18" fillId="16" borderId="18" xfId="0" applyFont="1" applyFill="1" applyBorder="1" applyAlignment="1">
      <alignment horizontal="center" vertical="center" wrapText="1"/>
    </xf>
    <xf numFmtId="0" fontId="18" fillId="17" borderId="1" xfId="0" applyFont="1" applyFill="1" applyBorder="1" applyAlignment="1">
      <alignment horizontal="center" vertical="center" wrapText="1"/>
    </xf>
    <xf numFmtId="0" fontId="23" fillId="6" borderId="0" xfId="0" applyFont="1" applyFill="1" applyBorder="1" applyAlignment="1">
      <alignment horizontal="right" vertical="center" wrapText="1"/>
    </xf>
    <xf numFmtId="0" fontId="22" fillId="16" borderId="1" xfId="0" applyFont="1" applyFill="1" applyBorder="1" applyAlignment="1" applyProtection="1">
      <alignment horizontal="center" vertical="center" wrapText="1"/>
    </xf>
    <xf numFmtId="0" fontId="18" fillId="19" borderId="13" xfId="0" applyFont="1" applyFill="1" applyBorder="1" applyAlignment="1">
      <alignment horizontal="center" vertical="center" wrapText="1"/>
    </xf>
    <xf numFmtId="0" fontId="18" fillId="19" borderId="1" xfId="0" applyFont="1" applyFill="1" applyBorder="1" applyAlignment="1">
      <alignment horizontal="center" vertical="center" wrapText="1"/>
    </xf>
    <xf numFmtId="0" fontId="18" fillId="6" borderId="0" xfId="0" applyFont="1" applyFill="1" applyBorder="1" applyAlignment="1">
      <alignment horizontal="center" vertical="center" wrapText="1"/>
    </xf>
    <xf numFmtId="0" fontId="18" fillId="7" borderId="21" xfId="0" applyFont="1" applyFill="1" applyBorder="1" applyAlignment="1">
      <alignment horizontal="center" vertical="center" wrapText="1"/>
    </xf>
    <xf numFmtId="0" fontId="18" fillId="7" borderId="16" xfId="0" applyFont="1" applyFill="1" applyBorder="1" applyAlignment="1">
      <alignment horizontal="center" vertical="center" wrapText="1"/>
    </xf>
    <xf numFmtId="0" fontId="18" fillId="7" borderId="7" xfId="0" applyFont="1" applyFill="1" applyBorder="1" applyAlignment="1">
      <alignment horizontal="center" vertical="center" wrapText="1"/>
    </xf>
    <xf numFmtId="0" fontId="22" fillId="7" borderId="19" xfId="0" applyFont="1" applyFill="1" applyBorder="1" applyAlignment="1">
      <alignment horizontal="center" vertical="center" wrapText="1"/>
    </xf>
    <xf numFmtId="0" fontId="22" fillId="7" borderId="4" xfId="0" applyFont="1" applyFill="1" applyBorder="1" applyAlignment="1">
      <alignment horizontal="center" vertical="center" wrapText="1"/>
    </xf>
    <xf numFmtId="0" fontId="22" fillId="7" borderId="13" xfId="0" applyFont="1" applyFill="1" applyBorder="1" applyAlignment="1">
      <alignment horizontal="center" vertical="center" wrapText="1"/>
    </xf>
    <xf numFmtId="0" fontId="22" fillId="7" borderId="1" xfId="0" applyFont="1" applyFill="1" applyBorder="1" applyAlignment="1">
      <alignment horizontal="center" vertical="center" wrapText="1"/>
    </xf>
    <xf numFmtId="0" fontId="22" fillId="19" borderId="2" xfId="0" applyFont="1" applyFill="1" applyBorder="1" applyAlignment="1" applyProtection="1">
      <alignment horizontal="center" vertical="center" wrapText="1"/>
    </xf>
    <xf numFmtId="0" fontId="18" fillId="19" borderId="18" xfId="0" applyFont="1" applyFill="1" applyBorder="1" applyAlignment="1">
      <alignment horizontal="center" vertical="center" wrapText="1"/>
    </xf>
    <xf numFmtId="0" fontId="22" fillId="12" borderId="2" xfId="0" applyFont="1" applyFill="1" applyBorder="1" applyAlignment="1" applyProtection="1">
      <alignment horizontal="center" vertical="center" wrapText="1"/>
    </xf>
    <xf numFmtId="0" fontId="18" fillId="12" borderId="1" xfId="0" applyFont="1" applyFill="1" applyBorder="1" applyAlignment="1">
      <alignment horizontal="center" vertical="center" wrapText="1"/>
    </xf>
    <xf numFmtId="0" fontId="22" fillId="19" borderId="1" xfId="0" applyFont="1" applyFill="1" applyBorder="1" applyAlignment="1" applyProtection="1">
      <alignment horizontal="center" vertical="center" wrapText="1"/>
    </xf>
    <xf numFmtId="0" fontId="18" fillId="12" borderId="18" xfId="0" applyFont="1" applyFill="1" applyBorder="1" applyAlignment="1">
      <alignment horizontal="center" vertical="center" wrapText="1"/>
    </xf>
    <xf numFmtId="0" fontId="20" fillId="6" borderId="0" xfId="0" applyFont="1" applyFill="1" applyBorder="1" applyAlignment="1">
      <alignment horizontal="center"/>
    </xf>
    <xf numFmtId="9" fontId="21" fillId="6" borderId="23" xfId="4" applyFont="1" applyFill="1" applyBorder="1" applyAlignment="1" applyProtection="1">
      <alignment horizontal="center" vertical="center" wrapText="1"/>
      <protection locked="0"/>
    </xf>
    <xf numFmtId="9" fontId="21" fillId="6" borderId="27" xfId="4" applyFont="1" applyFill="1" applyBorder="1" applyAlignment="1" applyProtection="1">
      <alignment horizontal="center" vertical="center" wrapText="1"/>
      <protection locked="0"/>
    </xf>
    <xf numFmtId="0" fontId="24" fillId="21" borderId="23" xfId="0" applyFont="1" applyFill="1" applyBorder="1" applyAlignment="1" applyProtection="1">
      <alignment horizontal="center" vertical="center" wrapText="1"/>
      <protection locked="0"/>
    </xf>
    <xf numFmtId="0" fontId="24" fillId="21" borderId="24" xfId="0" applyFont="1" applyFill="1" applyBorder="1" applyAlignment="1" applyProtection="1">
      <alignment horizontal="center" vertical="center" wrapText="1"/>
      <protection locked="0"/>
    </xf>
    <xf numFmtId="0" fontId="24" fillId="21" borderId="25" xfId="0" applyFont="1" applyFill="1" applyBorder="1" applyAlignment="1" applyProtection="1">
      <alignment horizontal="center" vertical="center" wrapText="1"/>
      <protection locked="0"/>
    </xf>
    <xf numFmtId="0" fontId="26" fillId="22" borderId="24" xfId="0" applyFont="1" applyFill="1" applyBorder="1" applyAlignment="1" applyProtection="1">
      <alignment horizontal="center" vertical="center" wrapText="1"/>
      <protection locked="0"/>
    </xf>
    <xf numFmtId="0" fontId="26" fillId="22" borderId="25" xfId="0" applyFont="1" applyFill="1" applyBorder="1" applyAlignment="1" applyProtection="1">
      <alignment horizontal="center" vertical="center" wrapText="1"/>
      <protection locked="0"/>
    </xf>
    <xf numFmtId="0" fontId="26" fillId="17" borderId="24" xfId="0" applyFont="1" applyFill="1" applyBorder="1" applyAlignment="1" applyProtection="1">
      <alignment horizontal="center" vertical="center" wrapText="1"/>
      <protection locked="0"/>
    </xf>
    <xf numFmtId="0" fontId="26" fillId="17" borderId="25" xfId="0" applyFont="1" applyFill="1" applyBorder="1" applyAlignment="1" applyProtection="1">
      <alignment horizontal="center" vertical="center" wrapText="1"/>
      <protection locked="0"/>
    </xf>
    <xf numFmtId="0" fontId="26" fillId="12" borderId="24" xfId="0" applyFont="1" applyFill="1" applyBorder="1" applyAlignment="1" applyProtection="1">
      <alignment horizontal="center" vertical="center" wrapText="1"/>
      <protection locked="0"/>
    </xf>
    <xf numFmtId="0" fontId="26" fillId="12" borderId="25" xfId="0" applyFont="1" applyFill="1" applyBorder="1" applyAlignment="1" applyProtection="1">
      <alignment horizontal="center" vertical="center" wrapText="1"/>
      <protection locked="0"/>
    </xf>
    <xf numFmtId="0" fontId="28" fillId="17" borderId="23" xfId="0" applyFont="1" applyFill="1" applyBorder="1" applyAlignment="1" applyProtection="1">
      <alignment horizontal="center" vertical="center" wrapText="1"/>
      <protection locked="0"/>
    </xf>
    <xf numFmtId="0" fontId="28" fillId="17" borderId="24" xfId="0" applyFont="1" applyFill="1" applyBorder="1" applyAlignment="1" applyProtection="1">
      <alignment horizontal="center" vertical="center" wrapText="1"/>
      <protection locked="0"/>
    </xf>
    <xf numFmtId="0" fontId="28" fillId="17" borderId="25" xfId="0" applyFont="1" applyFill="1" applyBorder="1" applyAlignment="1" applyProtection="1">
      <alignment horizontal="center" vertical="center" wrapText="1"/>
      <protection locked="0"/>
    </xf>
    <xf numFmtId="0" fontId="20" fillId="6" borderId="23" xfId="0" applyFont="1" applyFill="1" applyBorder="1" applyAlignment="1" applyProtection="1">
      <alignment horizontal="center" vertical="center" wrapText="1"/>
      <protection locked="0"/>
    </xf>
    <xf numFmtId="0" fontId="20" fillId="6" borderId="24" xfId="0" applyFont="1" applyFill="1" applyBorder="1" applyAlignment="1" applyProtection="1">
      <alignment horizontal="center" vertical="center" wrapText="1"/>
      <protection locked="0"/>
    </xf>
    <xf numFmtId="0" fontId="20" fillId="6" borderId="25" xfId="0" applyFont="1" applyFill="1" applyBorder="1" applyAlignment="1" applyProtection="1">
      <alignment horizontal="center" vertical="center" wrapText="1"/>
      <protection locked="0"/>
    </xf>
    <xf numFmtId="0" fontId="13" fillId="6" borderId="23" xfId="0" applyFont="1" applyFill="1" applyBorder="1" applyAlignment="1" applyProtection="1">
      <alignment horizontal="center" vertical="center" wrapText="1"/>
      <protection locked="0"/>
    </xf>
    <xf numFmtId="0" fontId="13" fillId="6" borderId="25" xfId="0" applyFont="1" applyFill="1" applyBorder="1" applyAlignment="1" applyProtection="1">
      <alignment horizontal="center" vertical="center" wrapText="1"/>
      <protection locked="0"/>
    </xf>
    <xf numFmtId="0" fontId="23" fillId="6" borderId="0" xfId="0" applyFont="1" applyFill="1" applyBorder="1" applyAlignment="1">
      <alignment horizontal="center" vertical="center"/>
    </xf>
    <xf numFmtId="0" fontId="22" fillId="9" borderId="19" xfId="0" applyFont="1" applyFill="1" applyBorder="1" applyAlignment="1">
      <alignment horizontal="center" vertical="center" wrapText="1"/>
    </xf>
    <xf numFmtId="0" fontId="22" fillId="9" borderId="4" xfId="0" applyFont="1" applyFill="1" applyBorder="1" applyAlignment="1">
      <alignment horizontal="center" vertical="center" wrapText="1"/>
    </xf>
    <xf numFmtId="0" fontId="22" fillId="9" borderId="13" xfId="0" applyFont="1" applyFill="1" applyBorder="1" applyAlignment="1">
      <alignment horizontal="center" vertical="center" wrapText="1"/>
    </xf>
    <xf numFmtId="0" fontId="22" fillId="9" borderId="1" xfId="0" applyFont="1" applyFill="1" applyBorder="1" applyAlignment="1">
      <alignment horizontal="center" vertical="center" wrapText="1"/>
    </xf>
    <xf numFmtId="0" fontId="20" fillId="6" borderId="12" xfId="0" applyFont="1" applyFill="1" applyBorder="1" applyAlignment="1">
      <alignment horizontal="center" vertical="center" wrapText="1"/>
    </xf>
    <xf numFmtId="0" fontId="20" fillId="6" borderId="16" xfId="0" applyFont="1" applyFill="1" applyBorder="1" applyAlignment="1">
      <alignment horizontal="center" vertical="center" wrapText="1"/>
    </xf>
    <xf numFmtId="0" fontId="20" fillId="6" borderId="7" xfId="0" applyFont="1" applyFill="1" applyBorder="1" applyAlignment="1">
      <alignment horizontal="center" vertical="center" wrapText="1"/>
    </xf>
    <xf numFmtId="22" fontId="15" fillId="20" borderId="12" xfId="0" applyNumberFormat="1" applyFont="1" applyFill="1" applyBorder="1" applyAlignment="1">
      <alignment horizontal="center" vertical="center"/>
    </xf>
    <xf numFmtId="22" fontId="15" fillId="20" borderId="16" xfId="0" applyNumberFormat="1" applyFont="1" applyFill="1" applyBorder="1" applyAlignment="1">
      <alignment horizontal="center" vertical="center"/>
    </xf>
    <xf numFmtId="22" fontId="15" fillId="20" borderId="7" xfId="0" applyNumberFormat="1" applyFont="1" applyFill="1" applyBorder="1" applyAlignment="1">
      <alignment horizontal="center" vertical="center"/>
    </xf>
    <xf numFmtId="0" fontId="15" fillId="11" borderId="17" xfId="0" applyFont="1" applyFill="1" applyBorder="1" applyAlignment="1">
      <alignment horizontal="center" vertical="center"/>
    </xf>
    <xf numFmtId="0" fontId="15" fillId="11" borderId="31" xfId="0" applyFont="1" applyFill="1" applyBorder="1" applyAlignment="1">
      <alignment horizontal="center" vertical="center"/>
    </xf>
    <xf numFmtId="0" fontId="15" fillId="11" borderId="11" xfId="0" applyFont="1" applyFill="1" applyBorder="1" applyAlignment="1">
      <alignment horizontal="center" vertical="center"/>
    </xf>
    <xf numFmtId="0" fontId="26" fillId="17" borderId="33" xfId="0" applyFont="1" applyFill="1" applyBorder="1" applyAlignment="1" applyProtection="1">
      <alignment horizontal="center" vertical="center" wrapText="1"/>
      <protection locked="0"/>
    </xf>
    <xf numFmtId="0" fontId="26" fillId="17" borderId="34" xfId="0" applyFont="1" applyFill="1" applyBorder="1" applyAlignment="1" applyProtection="1">
      <alignment horizontal="center" vertical="center" wrapText="1"/>
      <protection locked="0"/>
    </xf>
    <xf numFmtId="0" fontId="18" fillId="8" borderId="18" xfId="0" applyFont="1" applyFill="1" applyBorder="1" applyAlignment="1">
      <alignment horizontal="center" vertical="center" wrapText="1"/>
    </xf>
  </cellXfs>
  <cellStyles count="11">
    <cellStyle name="Amarillo" xfId="1" xr:uid="{00000000-0005-0000-0000-000000000000}"/>
    <cellStyle name="Hipervínculo" xfId="9" builtinId="8" hidden="1"/>
    <cellStyle name="Hipervínculo visitado" xfId="10" builtinId="9" hidden="1"/>
    <cellStyle name="Millares 2" xfId="2" xr:uid="{00000000-0005-0000-0000-000003000000}"/>
    <cellStyle name="Normal" xfId="0" builtinId="0"/>
    <cellStyle name="Normal 2" xfId="3" xr:uid="{00000000-0005-0000-0000-000005000000}"/>
    <cellStyle name="Porcentaje" xfId="4" builtinId="5"/>
    <cellStyle name="Porcentaje 2" xfId="5" xr:uid="{00000000-0005-0000-0000-000006000000}"/>
    <cellStyle name="Porcentual 2" xfId="6" xr:uid="{00000000-0005-0000-0000-000008000000}"/>
    <cellStyle name="Rojo" xfId="7" xr:uid="{00000000-0005-0000-0000-000009000000}"/>
    <cellStyle name="Verde" xfId="8" xr:uid="{00000000-0005-0000-0000-00000A000000}"/>
  </cellStyles>
  <dxfs count="89">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5</xdr:row>
      <xdr:rowOff>0</xdr:rowOff>
    </xdr:from>
    <xdr:to>
      <xdr:col>5</xdr:col>
      <xdr:colOff>295275</xdr:colOff>
      <xdr:row>5</xdr:row>
      <xdr:rowOff>190500</xdr:rowOff>
    </xdr:to>
    <xdr:sp macro="" textlink="">
      <xdr:nvSpPr>
        <xdr:cNvPr id="2349" name="AutoShape 38" descr="Resultado de imagen para boton agregar icono">
          <a:extLst>
            <a:ext uri="{FF2B5EF4-FFF2-40B4-BE49-F238E27FC236}">
              <a16:creationId xmlns:a16="http://schemas.microsoft.com/office/drawing/2014/main" id="{85BAD111-5A0B-43AA-82C3-2005838DEE35}"/>
            </a:ext>
          </a:extLst>
        </xdr:cNvPr>
        <xdr:cNvSpPr>
          <a:spLocks noChangeAspect="1" noChangeArrowheads="1"/>
        </xdr:cNvSpPr>
      </xdr:nvSpPr>
      <xdr:spPr bwMode="auto">
        <a:xfrm>
          <a:off x="12201525" y="2762250"/>
          <a:ext cx="29527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350" name="AutoShape 39" descr="Resultado de imagen para boton agregar icono">
          <a:extLst>
            <a:ext uri="{FF2B5EF4-FFF2-40B4-BE49-F238E27FC236}">
              <a16:creationId xmlns:a16="http://schemas.microsoft.com/office/drawing/2014/main" id="{3F42C9B6-F8E6-4B22-A149-C68B4C6D7BB0}"/>
            </a:ext>
          </a:extLst>
        </xdr:cNvPr>
        <xdr:cNvSpPr>
          <a:spLocks noChangeAspect="1" noChangeArrowheads="1"/>
        </xdr:cNvSpPr>
      </xdr:nvSpPr>
      <xdr:spPr bwMode="auto">
        <a:xfrm>
          <a:off x="12201525" y="2762250"/>
          <a:ext cx="29527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351" name="AutoShape 40" descr="Resultado de imagen para boton agregar icono">
          <a:extLst>
            <a:ext uri="{FF2B5EF4-FFF2-40B4-BE49-F238E27FC236}">
              <a16:creationId xmlns:a16="http://schemas.microsoft.com/office/drawing/2014/main" id="{2A319A4D-2E2A-49EA-8D77-EAFF7F504FBA}"/>
            </a:ext>
          </a:extLst>
        </xdr:cNvPr>
        <xdr:cNvSpPr>
          <a:spLocks noChangeAspect="1" noChangeArrowheads="1"/>
        </xdr:cNvSpPr>
      </xdr:nvSpPr>
      <xdr:spPr bwMode="auto">
        <a:xfrm>
          <a:off x="12201525" y="2762250"/>
          <a:ext cx="29527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352" name="AutoShape 42" descr="Z">
          <a:extLst>
            <a:ext uri="{FF2B5EF4-FFF2-40B4-BE49-F238E27FC236}">
              <a16:creationId xmlns:a16="http://schemas.microsoft.com/office/drawing/2014/main" id="{9F4F1346-28F0-446B-BA53-F17BC09667BC}"/>
            </a:ext>
          </a:extLst>
        </xdr:cNvPr>
        <xdr:cNvSpPr>
          <a:spLocks noChangeAspect="1" noChangeArrowheads="1"/>
        </xdr:cNvSpPr>
      </xdr:nvSpPr>
      <xdr:spPr bwMode="auto">
        <a:xfrm>
          <a:off x="12201525" y="2762250"/>
          <a:ext cx="29527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xdr:from>
      <xdr:col>5</xdr:col>
      <xdr:colOff>0</xdr:colOff>
      <xdr:row>4</xdr:row>
      <xdr:rowOff>123825</xdr:rowOff>
    </xdr:from>
    <xdr:to>
      <xdr:col>5</xdr:col>
      <xdr:colOff>0</xdr:colOff>
      <xdr:row>6</xdr:row>
      <xdr:rowOff>0</xdr:rowOff>
    </xdr:to>
    <xdr:sp macro="[1]!MostrarFuente_Impacto" textlink="">
      <xdr:nvSpPr>
        <xdr:cNvPr id="6" name="Rectangle 53">
          <a:extLst>
            <a:ext uri="{FF2B5EF4-FFF2-40B4-BE49-F238E27FC236}">
              <a16:creationId xmlns:a16="http://schemas.microsoft.com/office/drawing/2014/main" id="{45CDD482-D1E4-467B-982B-C33607C23A6F}"/>
            </a:ext>
          </a:extLst>
        </xdr:cNvPr>
        <xdr:cNvSpPr>
          <a:spLocks noChangeArrowheads="1"/>
        </xdr:cNvSpPr>
      </xdr:nvSpPr>
      <xdr:spPr bwMode="auto">
        <a:xfrm>
          <a:off x="12039600" y="2085975"/>
          <a:ext cx="0" cy="809625"/>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oneCellAnchor>
    <xdr:from>
      <xdr:col>5</xdr:col>
      <xdr:colOff>0</xdr:colOff>
      <xdr:row>6</xdr:row>
      <xdr:rowOff>0</xdr:rowOff>
    </xdr:from>
    <xdr:ext cx="295275" cy="190500"/>
    <xdr:sp macro="" textlink="">
      <xdr:nvSpPr>
        <xdr:cNvPr id="7" name="AutoShape 38" descr="Resultado de imagen para boton agregar icono">
          <a:extLst>
            <a:ext uri="{FF2B5EF4-FFF2-40B4-BE49-F238E27FC236}">
              <a16:creationId xmlns:a16="http://schemas.microsoft.com/office/drawing/2014/main" id="{E7CAB3D9-D9EA-4C6F-9727-9E2FBC5C1246}"/>
            </a:ext>
          </a:extLst>
        </xdr:cNvPr>
        <xdr:cNvSpPr>
          <a:spLocks noChangeAspect="1" noChangeArrowheads="1"/>
        </xdr:cNvSpPr>
      </xdr:nvSpPr>
      <xdr:spPr bwMode="auto">
        <a:xfrm>
          <a:off x="10763250" y="4064000"/>
          <a:ext cx="29527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295275" cy="190500"/>
    <xdr:sp macro="" textlink="">
      <xdr:nvSpPr>
        <xdr:cNvPr id="8" name="AutoShape 39" descr="Resultado de imagen para boton agregar icono">
          <a:extLst>
            <a:ext uri="{FF2B5EF4-FFF2-40B4-BE49-F238E27FC236}">
              <a16:creationId xmlns:a16="http://schemas.microsoft.com/office/drawing/2014/main" id="{E62A8BE1-F618-49A5-881D-8262F84F540E}"/>
            </a:ext>
          </a:extLst>
        </xdr:cNvPr>
        <xdr:cNvSpPr>
          <a:spLocks noChangeAspect="1" noChangeArrowheads="1"/>
        </xdr:cNvSpPr>
      </xdr:nvSpPr>
      <xdr:spPr bwMode="auto">
        <a:xfrm>
          <a:off x="10763250" y="4064000"/>
          <a:ext cx="29527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295275" cy="190500"/>
    <xdr:sp macro="" textlink="">
      <xdr:nvSpPr>
        <xdr:cNvPr id="9" name="AutoShape 40" descr="Resultado de imagen para boton agregar icono">
          <a:extLst>
            <a:ext uri="{FF2B5EF4-FFF2-40B4-BE49-F238E27FC236}">
              <a16:creationId xmlns:a16="http://schemas.microsoft.com/office/drawing/2014/main" id="{BE6C6258-55E7-46E3-B974-AD4A058CEF84}"/>
            </a:ext>
          </a:extLst>
        </xdr:cNvPr>
        <xdr:cNvSpPr>
          <a:spLocks noChangeAspect="1" noChangeArrowheads="1"/>
        </xdr:cNvSpPr>
      </xdr:nvSpPr>
      <xdr:spPr bwMode="auto">
        <a:xfrm>
          <a:off x="10763250" y="4064000"/>
          <a:ext cx="29527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295275" cy="190500"/>
    <xdr:sp macro="" textlink="">
      <xdr:nvSpPr>
        <xdr:cNvPr id="10" name="AutoShape 42" descr="Z">
          <a:extLst>
            <a:ext uri="{FF2B5EF4-FFF2-40B4-BE49-F238E27FC236}">
              <a16:creationId xmlns:a16="http://schemas.microsoft.com/office/drawing/2014/main" id="{BAE10497-F0CC-4203-86E8-2FF666694B60}"/>
            </a:ext>
          </a:extLst>
        </xdr:cNvPr>
        <xdr:cNvSpPr>
          <a:spLocks noChangeAspect="1" noChangeArrowheads="1"/>
        </xdr:cNvSpPr>
      </xdr:nvSpPr>
      <xdr:spPr bwMode="auto">
        <a:xfrm>
          <a:off x="10763250" y="4064000"/>
          <a:ext cx="29527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my.sharepoint.com/Documents%20and%20Settings/juan.jimenez/Mis%20documentos/Juan%20Sebastian%20Jimenez/EVIDENCIAS%20SEPTIEMBRE%202017/Proceso%20GPTL/REVISI&#210;N%20ING%20LEONARDOMatriz%20de%20Riesg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 val="_REVISI_N_ING_LEONARDOMatriz__2"/>
    </sheetNames>
    <definedNames>
      <definedName name="MostrarFuente_Impacto"/>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44"/>
  <sheetViews>
    <sheetView showGridLines="0" tabSelected="1" topLeftCell="D15" zoomScale="85" zoomScaleNormal="85" zoomScalePageLayoutView="125" workbookViewId="0">
      <pane xSplit="1" ySplit="3" topLeftCell="AP22" activePane="bottomRight" state="frozen"/>
      <selection pane="bottomRight" activeCell="AT25" sqref="AS25:AT25"/>
      <selection pane="bottomLeft"/>
      <selection pane="topRight"/>
    </sheetView>
  </sheetViews>
  <sheetFormatPr defaultColWidth="0" defaultRowHeight="15" zeroHeight="1"/>
  <cols>
    <col min="1" max="1" width="8.85546875" style="57" customWidth="1"/>
    <col min="2" max="2" width="41.85546875" style="57" customWidth="1"/>
    <col min="3" max="3" width="36.42578125" style="57" customWidth="1"/>
    <col min="4" max="4" width="46.7109375" style="57" customWidth="1"/>
    <col min="5" max="5" width="18" style="57" customWidth="1"/>
    <col min="6" max="6" width="16.42578125" style="57" customWidth="1"/>
    <col min="7" max="7" width="33.85546875" style="57" customWidth="1"/>
    <col min="8" max="8" width="39.7109375" style="57" customWidth="1"/>
    <col min="9" max="9" width="28.140625" style="104" customWidth="1"/>
    <col min="10" max="10" width="27.85546875" style="104" customWidth="1"/>
    <col min="11" max="11" width="28" style="57" customWidth="1"/>
    <col min="12" max="12" width="12.28515625" style="57" customWidth="1"/>
    <col min="13" max="15" width="11.42578125" style="57" customWidth="1"/>
    <col min="16" max="16" width="24.42578125" style="57" customWidth="1"/>
    <col min="17" max="17" width="22.42578125" style="57" customWidth="1"/>
    <col min="18" max="18" width="27.28515625" style="57" customWidth="1"/>
    <col min="19" max="19" width="21" style="57" customWidth="1"/>
    <col min="20" max="20" width="46.28515625" style="57" customWidth="1"/>
    <col min="21" max="21" width="11.42578125" style="57" customWidth="1"/>
    <col min="22" max="22" width="14" style="57" customWidth="1"/>
    <col min="23" max="23" width="14.140625" style="57" customWidth="1"/>
    <col min="24" max="24" width="18.42578125" style="57" customWidth="1"/>
    <col min="25" max="25" width="69.140625" style="57" customWidth="1"/>
    <col min="26" max="26" width="17.7109375" style="57" customWidth="1"/>
    <col min="27" max="27" width="19.7109375" style="57" customWidth="1"/>
    <col min="28" max="29" width="16.42578125" style="57" customWidth="1"/>
    <col min="30" max="30" width="70.42578125" style="57" customWidth="1"/>
    <col min="31" max="31" width="24.140625" style="57" customWidth="1"/>
    <col min="32" max="33" width="11.42578125" style="57" customWidth="1"/>
    <col min="34" max="34" width="25.7109375" style="57" customWidth="1"/>
    <col min="35" max="35" width="70.42578125" style="57" customWidth="1"/>
    <col min="36" max="36" width="31.140625" style="57" bestFit="1" customWidth="1"/>
    <col min="37" max="38" width="11.42578125" style="57" customWidth="1"/>
    <col min="39" max="39" width="25.5703125" style="57" customWidth="1"/>
    <col min="40" max="40" width="71.28515625" style="57" customWidth="1"/>
    <col min="41" max="41" width="36" style="57" customWidth="1"/>
    <col min="42" max="42" width="23" style="57" customWidth="1"/>
    <col min="43" max="43" width="19.140625" style="57" customWidth="1"/>
    <col min="44" max="44" width="31.42578125" style="57" customWidth="1"/>
    <col min="45" max="45" width="18.42578125" style="57" customWidth="1"/>
    <col min="46" max="46" width="92" style="57" customWidth="1"/>
    <col min="47" max="47" width="11.42578125" style="57" customWidth="1"/>
    <col min="48" max="16384" width="0" style="57" hidden="1"/>
  </cols>
  <sheetData>
    <row r="1" spans="1:46" ht="40.5" customHeight="1">
      <c r="A1" s="247" t="s">
        <v>0</v>
      </c>
      <c r="B1" s="248"/>
      <c r="C1" s="248"/>
      <c r="D1" s="248"/>
      <c r="E1" s="248"/>
      <c r="F1" s="248"/>
      <c r="G1" s="248"/>
      <c r="H1" s="248"/>
      <c r="I1" s="249"/>
      <c r="J1" s="56"/>
      <c r="K1" s="56"/>
      <c r="L1" s="56"/>
      <c r="M1" s="56"/>
      <c r="N1" s="56"/>
      <c r="O1" s="56"/>
      <c r="P1" s="56"/>
      <c r="Q1" s="56"/>
      <c r="R1" s="56"/>
      <c r="S1" s="56"/>
      <c r="T1" s="56"/>
      <c r="U1" s="56"/>
      <c r="V1" s="56"/>
      <c r="W1" s="56"/>
      <c r="X1" s="56"/>
      <c r="Y1" s="56"/>
      <c r="Z1" s="56"/>
    </row>
    <row r="2" spans="1:46" ht="40.5" customHeight="1" thickBot="1">
      <c r="A2" s="250" t="s">
        <v>1</v>
      </c>
      <c r="B2" s="251"/>
      <c r="C2" s="251"/>
      <c r="D2" s="251"/>
      <c r="E2" s="251"/>
      <c r="F2" s="251"/>
      <c r="G2" s="251"/>
      <c r="H2" s="251"/>
      <c r="I2" s="252"/>
      <c r="J2" s="56"/>
      <c r="K2" s="56"/>
      <c r="L2" s="56"/>
      <c r="M2" s="56"/>
      <c r="N2" s="56"/>
      <c r="O2" s="56"/>
      <c r="P2" s="56"/>
      <c r="Q2" s="56"/>
      <c r="R2" s="56"/>
      <c r="S2" s="56"/>
      <c r="T2" s="56"/>
      <c r="U2" s="56"/>
      <c r="V2" s="56"/>
      <c r="W2" s="56"/>
      <c r="X2" s="56"/>
      <c r="Y2" s="56"/>
      <c r="Z2" s="56"/>
    </row>
    <row r="3" spans="1:46" ht="32.25" customHeight="1">
      <c r="A3" s="170" t="s">
        <v>2</v>
      </c>
      <c r="B3" s="171"/>
      <c r="C3" s="105">
        <v>2020</v>
      </c>
      <c r="D3" s="176" t="s">
        <v>3</v>
      </c>
      <c r="E3" s="177"/>
      <c r="F3" s="177"/>
      <c r="G3" s="177"/>
      <c r="H3" s="177"/>
      <c r="I3" s="178"/>
      <c r="J3" s="56"/>
      <c r="K3" s="56"/>
      <c r="L3" s="56"/>
      <c r="M3" s="56"/>
      <c r="N3" s="56"/>
      <c r="O3" s="56"/>
      <c r="P3" s="56"/>
      <c r="Q3" s="56"/>
      <c r="R3" s="56"/>
      <c r="S3" s="56"/>
      <c r="T3" s="56"/>
      <c r="U3" s="56"/>
      <c r="V3" s="56"/>
      <c r="W3" s="56"/>
      <c r="X3" s="56"/>
      <c r="Y3" s="56"/>
      <c r="Z3" s="56"/>
      <c r="AA3" s="58"/>
      <c r="AB3" s="58"/>
      <c r="AC3" s="58"/>
      <c r="AD3" s="58"/>
      <c r="AE3" s="58"/>
      <c r="AF3" s="58"/>
      <c r="AG3" s="58"/>
      <c r="AH3" s="58"/>
      <c r="AI3" s="58"/>
      <c r="AJ3" s="58"/>
      <c r="AK3" s="58"/>
      <c r="AL3" s="58"/>
      <c r="AM3" s="58"/>
      <c r="AN3" s="58"/>
      <c r="AO3" s="58"/>
      <c r="AP3" s="58"/>
      <c r="AQ3" s="58"/>
      <c r="AR3" s="58"/>
      <c r="AS3" s="58"/>
      <c r="AT3" s="58"/>
    </row>
    <row r="4" spans="1:46" ht="43.5" customHeight="1">
      <c r="A4" s="172" t="s">
        <v>4</v>
      </c>
      <c r="B4" s="173"/>
      <c r="C4" s="106" t="s">
        <v>5</v>
      </c>
      <c r="D4" s="59" t="s">
        <v>6</v>
      </c>
      <c r="E4" s="167" t="s">
        <v>7</v>
      </c>
      <c r="F4" s="179" t="s">
        <v>8</v>
      </c>
      <c r="G4" s="179"/>
      <c r="H4" s="179"/>
      <c r="I4" s="180"/>
      <c r="J4" s="56"/>
      <c r="K4" s="56"/>
      <c r="L4" s="56"/>
      <c r="M4" s="56"/>
      <c r="N4" s="56"/>
      <c r="O4" s="56"/>
      <c r="P4" s="56"/>
      <c r="Q4" s="56"/>
      <c r="R4" s="56"/>
      <c r="S4" s="56"/>
      <c r="T4" s="56"/>
      <c r="U4" s="56"/>
      <c r="V4" s="56"/>
      <c r="W4" s="56"/>
      <c r="X4" s="56"/>
      <c r="Y4" s="56"/>
      <c r="Z4" s="56"/>
      <c r="AA4" s="58"/>
      <c r="AB4" s="58"/>
      <c r="AC4" s="58"/>
      <c r="AD4" s="58"/>
      <c r="AE4" s="58"/>
      <c r="AF4" s="58"/>
      <c r="AG4" s="58"/>
      <c r="AH4" s="58"/>
      <c r="AI4" s="58"/>
      <c r="AJ4" s="58"/>
      <c r="AK4" s="58"/>
      <c r="AL4" s="58"/>
      <c r="AM4" s="58"/>
      <c r="AN4" s="58"/>
      <c r="AO4" s="58"/>
      <c r="AP4" s="58"/>
      <c r="AQ4" s="58"/>
      <c r="AR4" s="58"/>
      <c r="AS4" s="58"/>
      <c r="AT4" s="58"/>
    </row>
    <row r="5" spans="1:46" ht="164.25" customHeight="1">
      <c r="A5" s="172" t="s">
        <v>9</v>
      </c>
      <c r="B5" s="173"/>
      <c r="C5" s="106" t="s">
        <v>10</v>
      </c>
      <c r="D5" s="60">
        <v>1</v>
      </c>
      <c r="E5" s="61">
        <v>43861</v>
      </c>
      <c r="F5" s="182" t="s">
        <v>11</v>
      </c>
      <c r="G5" s="182"/>
      <c r="H5" s="182"/>
      <c r="I5" s="183"/>
      <c r="J5" s="56"/>
      <c r="K5" s="56"/>
      <c r="L5" s="56"/>
      <c r="M5" s="56"/>
      <c r="N5" s="56"/>
      <c r="O5" s="56"/>
      <c r="P5" s="56"/>
      <c r="Q5" s="56"/>
      <c r="R5" s="56"/>
      <c r="S5" s="56"/>
      <c r="T5" s="56"/>
      <c r="U5" s="56"/>
      <c r="V5" s="56"/>
      <c r="W5" s="56"/>
      <c r="X5" s="56"/>
      <c r="Y5" s="56"/>
      <c r="Z5" s="56"/>
      <c r="AA5" s="58"/>
      <c r="AB5" s="58"/>
      <c r="AC5" s="58"/>
      <c r="AD5" s="58"/>
      <c r="AE5" s="58"/>
      <c r="AF5" s="58"/>
      <c r="AG5" s="58"/>
      <c r="AH5" s="58"/>
      <c r="AI5" s="58"/>
      <c r="AJ5" s="58"/>
      <c r="AK5" s="58"/>
      <c r="AL5" s="58"/>
      <c r="AM5" s="58"/>
      <c r="AN5" s="58"/>
      <c r="AO5" s="58"/>
      <c r="AP5" s="58"/>
      <c r="AQ5" s="58"/>
      <c r="AR5" s="58"/>
      <c r="AS5" s="58"/>
      <c r="AT5" s="58"/>
    </row>
    <row r="6" spans="1:46" ht="131.25" customHeight="1">
      <c r="A6" s="172" t="s">
        <v>12</v>
      </c>
      <c r="B6" s="173"/>
      <c r="C6" s="106" t="s">
        <v>13</v>
      </c>
      <c r="D6" s="60">
        <v>2</v>
      </c>
      <c r="E6" s="61" t="s">
        <v>14</v>
      </c>
      <c r="F6" s="182" t="s">
        <v>15</v>
      </c>
      <c r="G6" s="182"/>
      <c r="H6" s="182"/>
      <c r="I6" s="183"/>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62"/>
      <c r="AQ6" s="56"/>
      <c r="AR6" s="56"/>
      <c r="AS6" s="56"/>
      <c r="AT6" s="56"/>
    </row>
    <row r="7" spans="1:46" ht="39" customHeight="1">
      <c r="A7" s="174" t="s">
        <v>16</v>
      </c>
      <c r="B7" s="175"/>
      <c r="C7" s="107" t="s">
        <v>17</v>
      </c>
      <c r="D7" s="63">
        <v>3</v>
      </c>
      <c r="E7" s="64" t="s">
        <v>18</v>
      </c>
      <c r="F7" s="182" t="s">
        <v>19</v>
      </c>
      <c r="G7" s="182"/>
      <c r="H7" s="182"/>
      <c r="I7" s="183"/>
      <c r="J7" s="56"/>
      <c r="K7" s="56"/>
      <c r="L7" s="56"/>
      <c r="M7" s="56"/>
      <c r="N7" s="56"/>
      <c r="O7" s="56"/>
      <c r="P7" s="56"/>
      <c r="Q7" s="56"/>
      <c r="R7" s="56"/>
      <c r="S7" s="56"/>
      <c r="T7" s="56"/>
      <c r="U7" s="56"/>
      <c r="V7" s="56"/>
      <c r="W7" s="56"/>
      <c r="X7" s="56"/>
      <c r="Y7" s="56"/>
      <c r="Z7" s="56"/>
      <c r="AA7" s="181"/>
      <c r="AB7" s="181"/>
      <c r="AC7" s="181"/>
      <c r="AD7" s="181"/>
      <c r="AE7" s="181"/>
      <c r="AF7" s="181"/>
      <c r="AG7" s="181"/>
      <c r="AH7" s="181"/>
      <c r="AI7" s="181"/>
      <c r="AJ7" s="181"/>
      <c r="AK7" s="181"/>
      <c r="AL7" s="181"/>
      <c r="AM7" s="181"/>
      <c r="AN7" s="181"/>
      <c r="AO7" s="181"/>
      <c r="AP7" s="181"/>
      <c r="AQ7" s="181"/>
      <c r="AR7" s="181"/>
      <c r="AS7" s="181"/>
      <c r="AT7" s="181"/>
    </row>
    <row r="8" spans="1:46" ht="58.5" customHeight="1">
      <c r="A8" s="184"/>
      <c r="B8" s="185"/>
      <c r="C8" s="65"/>
      <c r="D8" s="142">
        <v>4</v>
      </c>
      <c r="E8" s="142" t="s">
        <v>20</v>
      </c>
      <c r="F8" s="244" t="s">
        <v>21</v>
      </c>
      <c r="G8" s="245"/>
      <c r="H8" s="245"/>
      <c r="I8" s="246"/>
      <c r="J8" s="66"/>
      <c r="K8" s="62"/>
      <c r="L8" s="62"/>
      <c r="M8" s="62"/>
      <c r="N8" s="62"/>
      <c r="O8" s="62"/>
      <c r="P8" s="62"/>
      <c r="Q8" s="58"/>
      <c r="R8" s="58"/>
      <c r="S8" s="58"/>
      <c r="T8" s="58"/>
      <c r="U8" s="58"/>
      <c r="V8" s="181"/>
      <c r="W8" s="181"/>
      <c r="X8" s="181"/>
      <c r="Y8" s="181"/>
      <c r="Z8" s="181"/>
      <c r="AA8" s="181"/>
      <c r="AB8" s="181"/>
      <c r="AC8" s="181"/>
      <c r="AD8" s="181"/>
      <c r="AE8" s="181"/>
      <c r="AF8" s="181"/>
      <c r="AG8" s="181"/>
      <c r="AH8" s="181"/>
      <c r="AI8" s="181"/>
      <c r="AJ8" s="181"/>
      <c r="AK8" s="181"/>
      <c r="AL8" s="181"/>
      <c r="AM8" s="181"/>
      <c r="AN8" s="181"/>
      <c r="AO8" s="181"/>
      <c r="AP8" s="181"/>
      <c r="AQ8" s="181"/>
      <c r="AR8" s="181"/>
      <c r="AS8" s="181"/>
      <c r="AT8" s="181"/>
    </row>
    <row r="9" spans="1:46" ht="57.75" customHeight="1" thickBot="1">
      <c r="A9" s="168"/>
      <c r="B9" s="169"/>
      <c r="C9" s="67"/>
      <c r="D9" s="142">
        <v>5</v>
      </c>
      <c r="E9" s="142" t="s">
        <v>22</v>
      </c>
      <c r="F9" s="244" t="s">
        <v>23</v>
      </c>
      <c r="G9" s="245"/>
      <c r="H9" s="245"/>
      <c r="I9" s="246"/>
      <c r="J9" s="66"/>
      <c r="K9" s="62"/>
      <c r="L9" s="62"/>
      <c r="M9" s="62"/>
      <c r="N9" s="62"/>
      <c r="O9" s="62"/>
      <c r="P9" s="62"/>
      <c r="Q9" s="58"/>
      <c r="R9" s="58"/>
      <c r="S9" s="58"/>
      <c r="T9" s="58"/>
      <c r="U9" s="58"/>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3"/>
    </row>
    <row r="10" spans="1:46">
      <c r="A10" s="62"/>
      <c r="B10" s="62"/>
      <c r="C10" s="62"/>
      <c r="D10" s="239"/>
      <c r="E10" s="239"/>
      <c r="F10" s="239"/>
      <c r="G10" s="239"/>
      <c r="H10" s="239"/>
      <c r="I10" s="239"/>
      <c r="J10" s="239"/>
      <c r="K10" s="239"/>
      <c r="L10" s="239"/>
      <c r="M10" s="239"/>
      <c r="N10" s="239"/>
      <c r="O10" s="239"/>
      <c r="P10" s="239"/>
      <c r="Q10" s="239"/>
      <c r="R10" s="239"/>
      <c r="S10" s="239"/>
      <c r="T10" s="157"/>
      <c r="U10" s="68"/>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row>
    <row r="11" spans="1:46">
      <c r="A11" s="69"/>
      <c r="B11" s="58"/>
      <c r="C11" s="58"/>
      <c r="D11" s="219"/>
      <c r="E11" s="219"/>
      <c r="F11" s="219"/>
      <c r="G11" s="219"/>
      <c r="H11" s="219"/>
      <c r="I11" s="219"/>
      <c r="J11" s="219"/>
      <c r="K11" s="219"/>
      <c r="L11" s="205"/>
      <c r="M11" s="205"/>
      <c r="N11" s="205"/>
      <c r="O11" s="205"/>
      <c r="P11" s="153"/>
      <c r="Q11" s="153"/>
      <c r="R11" s="153"/>
      <c r="S11" s="153"/>
      <c r="T11" s="153"/>
      <c r="U11" s="153"/>
      <c r="V11" s="205"/>
      <c r="W11" s="205"/>
      <c r="X11" s="154"/>
      <c r="Y11" s="154"/>
      <c r="Z11" s="154"/>
      <c r="AA11" s="205"/>
      <c r="AB11" s="205"/>
      <c r="AC11" s="154"/>
      <c r="AD11" s="154"/>
      <c r="AE11" s="154"/>
      <c r="AF11" s="205"/>
      <c r="AG11" s="205"/>
      <c r="AH11" s="154"/>
      <c r="AI11" s="154"/>
      <c r="AJ11" s="154"/>
      <c r="AK11" s="205"/>
      <c r="AL11" s="205"/>
      <c r="AM11" s="154"/>
      <c r="AN11" s="154"/>
      <c r="AO11" s="154"/>
      <c r="AP11" s="205"/>
      <c r="AQ11" s="205"/>
      <c r="AR11" s="205"/>
      <c r="AS11" s="154"/>
      <c r="AT11" s="154"/>
    </row>
    <row r="12" spans="1:46" ht="15.75" thickBot="1">
      <c r="A12" s="58"/>
      <c r="B12" s="58"/>
      <c r="C12" s="58"/>
      <c r="D12" s="58"/>
      <c r="E12" s="58"/>
      <c r="F12" s="58"/>
      <c r="G12" s="58"/>
      <c r="H12" s="58"/>
      <c r="I12" s="69"/>
      <c r="J12" s="69"/>
      <c r="K12" s="58"/>
      <c r="L12" s="58"/>
      <c r="M12" s="58"/>
      <c r="N12" s="58"/>
      <c r="O12" s="58"/>
      <c r="P12" s="58"/>
      <c r="Q12" s="58"/>
      <c r="R12" s="58"/>
      <c r="S12" s="58"/>
      <c r="T12" s="58"/>
      <c r="U12" s="58"/>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row>
    <row r="13" spans="1:46" ht="15" customHeight="1">
      <c r="A13" s="240" t="s">
        <v>24</v>
      </c>
      <c r="B13" s="241"/>
      <c r="C13" s="241"/>
      <c r="D13" s="209"/>
      <c r="E13" s="210"/>
      <c r="F13" s="210"/>
      <c r="G13" s="210"/>
      <c r="H13" s="210"/>
      <c r="I13" s="210"/>
      <c r="J13" s="210"/>
      <c r="K13" s="210"/>
      <c r="L13" s="210"/>
      <c r="M13" s="210"/>
      <c r="N13" s="210"/>
      <c r="O13" s="210"/>
      <c r="P13" s="210"/>
      <c r="Q13" s="210"/>
      <c r="R13" s="210"/>
      <c r="S13" s="210"/>
      <c r="T13" s="210"/>
      <c r="U13" s="210"/>
      <c r="V13" s="202" t="s">
        <v>25</v>
      </c>
      <c r="W13" s="202"/>
      <c r="X13" s="202"/>
      <c r="Y13" s="202"/>
      <c r="Z13" s="202"/>
      <c r="AA13" s="189" t="s">
        <v>25</v>
      </c>
      <c r="AB13" s="189"/>
      <c r="AC13" s="189"/>
      <c r="AD13" s="189"/>
      <c r="AE13" s="189"/>
      <c r="AF13" s="202" t="s">
        <v>25</v>
      </c>
      <c r="AG13" s="202"/>
      <c r="AH13" s="202"/>
      <c r="AI13" s="202"/>
      <c r="AJ13" s="202"/>
      <c r="AK13" s="215" t="s">
        <v>25</v>
      </c>
      <c r="AL13" s="215"/>
      <c r="AM13" s="215"/>
      <c r="AN13" s="215"/>
      <c r="AO13" s="215"/>
      <c r="AP13" s="217" t="s">
        <v>25</v>
      </c>
      <c r="AQ13" s="217"/>
      <c r="AR13" s="217"/>
      <c r="AS13" s="217"/>
      <c r="AT13" s="217"/>
    </row>
    <row r="14" spans="1:46" ht="15" customHeight="1">
      <c r="A14" s="242"/>
      <c r="B14" s="243"/>
      <c r="C14" s="243"/>
      <c r="D14" s="211"/>
      <c r="E14" s="212"/>
      <c r="F14" s="212"/>
      <c r="G14" s="212"/>
      <c r="H14" s="212"/>
      <c r="I14" s="212"/>
      <c r="J14" s="212"/>
      <c r="K14" s="212"/>
      <c r="L14" s="212"/>
      <c r="M14" s="212"/>
      <c r="N14" s="212"/>
      <c r="O14" s="212"/>
      <c r="P14" s="212"/>
      <c r="Q14" s="212"/>
      <c r="R14" s="212"/>
      <c r="S14" s="212"/>
      <c r="T14" s="212"/>
      <c r="U14" s="212"/>
      <c r="V14" s="191" t="s">
        <v>26</v>
      </c>
      <c r="W14" s="191"/>
      <c r="X14" s="191"/>
      <c r="Y14" s="191"/>
      <c r="Z14" s="191"/>
      <c r="AA14" s="189" t="s">
        <v>27</v>
      </c>
      <c r="AB14" s="189"/>
      <c r="AC14" s="189"/>
      <c r="AD14" s="189"/>
      <c r="AE14" s="189"/>
      <c r="AF14" s="191" t="s">
        <v>28</v>
      </c>
      <c r="AG14" s="191"/>
      <c r="AH14" s="191"/>
      <c r="AI14" s="191"/>
      <c r="AJ14" s="191"/>
      <c r="AK14" s="215" t="s">
        <v>29</v>
      </c>
      <c r="AL14" s="215"/>
      <c r="AM14" s="215"/>
      <c r="AN14" s="215"/>
      <c r="AO14" s="215"/>
      <c r="AP14" s="213" t="s">
        <v>30</v>
      </c>
      <c r="AQ14" s="213"/>
      <c r="AR14" s="213"/>
      <c r="AS14" s="213"/>
      <c r="AT14" s="213"/>
    </row>
    <row r="15" spans="1:46" ht="15" customHeight="1">
      <c r="A15" s="159"/>
      <c r="B15" s="160"/>
      <c r="C15" s="160"/>
      <c r="D15" s="206" t="s">
        <v>31</v>
      </c>
      <c r="E15" s="207"/>
      <c r="F15" s="207"/>
      <c r="G15" s="207"/>
      <c r="H15" s="207"/>
      <c r="I15" s="207"/>
      <c r="J15" s="207"/>
      <c r="K15" s="207"/>
      <c r="L15" s="207"/>
      <c r="M15" s="207"/>
      <c r="N15" s="207"/>
      <c r="O15" s="207"/>
      <c r="P15" s="207"/>
      <c r="Q15" s="207"/>
      <c r="R15" s="207"/>
      <c r="S15" s="208"/>
      <c r="T15" s="162"/>
      <c r="U15" s="162"/>
      <c r="V15" s="198"/>
      <c r="W15" s="198"/>
      <c r="X15" s="200" t="s">
        <v>32</v>
      </c>
      <c r="Y15" s="198" t="s">
        <v>33</v>
      </c>
      <c r="Z15" s="199" t="s">
        <v>34</v>
      </c>
      <c r="AA15" s="190"/>
      <c r="AB15" s="190"/>
      <c r="AC15" s="190" t="s">
        <v>32</v>
      </c>
      <c r="AD15" s="190" t="s">
        <v>33</v>
      </c>
      <c r="AE15" s="255" t="s">
        <v>34</v>
      </c>
      <c r="AF15" s="198"/>
      <c r="AG15" s="198"/>
      <c r="AH15" s="198" t="s">
        <v>32</v>
      </c>
      <c r="AI15" s="198" t="s">
        <v>33</v>
      </c>
      <c r="AJ15" s="199" t="s">
        <v>34</v>
      </c>
      <c r="AK15" s="216"/>
      <c r="AL15" s="216"/>
      <c r="AM15" s="216" t="s">
        <v>32</v>
      </c>
      <c r="AN15" s="216" t="s">
        <v>33</v>
      </c>
      <c r="AO15" s="218" t="s">
        <v>34</v>
      </c>
      <c r="AP15" s="203" t="s">
        <v>35</v>
      </c>
      <c r="AQ15" s="204"/>
      <c r="AR15" s="204"/>
      <c r="AS15" s="204" t="s">
        <v>32</v>
      </c>
      <c r="AT15" s="214" t="s">
        <v>36</v>
      </c>
    </row>
    <row r="16" spans="1:46" ht="25.5">
      <c r="A16" s="70" t="s">
        <v>37</v>
      </c>
      <c r="B16" s="71" t="s">
        <v>38</v>
      </c>
      <c r="C16" s="71" t="s">
        <v>39</v>
      </c>
      <c r="D16" s="72" t="s">
        <v>40</v>
      </c>
      <c r="E16" s="73" t="s">
        <v>41</v>
      </c>
      <c r="F16" s="73" t="s">
        <v>42</v>
      </c>
      <c r="G16" s="73" t="s">
        <v>43</v>
      </c>
      <c r="H16" s="73" t="s">
        <v>44</v>
      </c>
      <c r="I16" s="73" t="s">
        <v>45</v>
      </c>
      <c r="J16" s="73" t="s">
        <v>46</v>
      </c>
      <c r="K16" s="73" t="s">
        <v>47</v>
      </c>
      <c r="L16" s="73" t="s">
        <v>48</v>
      </c>
      <c r="M16" s="73" t="s">
        <v>49</v>
      </c>
      <c r="N16" s="73" t="s">
        <v>50</v>
      </c>
      <c r="O16" s="73" t="s">
        <v>51</v>
      </c>
      <c r="P16" s="73" t="s">
        <v>52</v>
      </c>
      <c r="Q16" s="73" t="s">
        <v>53</v>
      </c>
      <c r="R16" s="73" t="s">
        <v>54</v>
      </c>
      <c r="S16" s="73" t="s">
        <v>55</v>
      </c>
      <c r="T16" s="73" t="s">
        <v>56</v>
      </c>
      <c r="U16" s="74" t="s">
        <v>57</v>
      </c>
      <c r="V16" s="163" t="s">
        <v>58</v>
      </c>
      <c r="W16" s="163" t="s">
        <v>59</v>
      </c>
      <c r="X16" s="200"/>
      <c r="Y16" s="198"/>
      <c r="Z16" s="199"/>
      <c r="AA16" s="155" t="s">
        <v>58</v>
      </c>
      <c r="AB16" s="155" t="s">
        <v>59</v>
      </c>
      <c r="AC16" s="190"/>
      <c r="AD16" s="190"/>
      <c r="AE16" s="255"/>
      <c r="AF16" s="163" t="s">
        <v>58</v>
      </c>
      <c r="AG16" s="163" t="s">
        <v>59</v>
      </c>
      <c r="AH16" s="198"/>
      <c r="AI16" s="198"/>
      <c r="AJ16" s="199"/>
      <c r="AK16" s="156" t="s">
        <v>58</v>
      </c>
      <c r="AL16" s="156" t="s">
        <v>59</v>
      </c>
      <c r="AM16" s="216"/>
      <c r="AN16" s="216"/>
      <c r="AO16" s="218"/>
      <c r="AP16" s="161" t="s">
        <v>43</v>
      </c>
      <c r="AQ16" s="158" t="s">
        <v>58</v>
      </c>
      <c r="AR16" s="158" t="s">
        <v>59</v>
      </c>
      <c r="AS16" s="204"/>
      <c r="AT16" s="214"/>
    </row>
    <row r="17" spans="1:47">
      <c r="A17" s="75"/>
      <c r="B17" s="76"/>
      <c r="C17" s="76"/>
      <c r="D17" s="77" t="s">
        <v>60</v>
      </c>
      <c r="E17" s="78"/>
      <c r="F17" s="78" t="s">
        <v>60</v>
      </c>
      <c r="G17" s="78" t="s">
        <v>60</v>
      </c>
      <c r="H17" s="78" t="s">
        <v>60</v>
      </c>
      <c r="I17" s="78" t="s">
        <v>60</v>
      </c>
      <c r="J17" s="78" t="s">
        <v>60</v>
      </c>
      <c r="K17" s="78" t="s">
        <v>60</v>
      </c>
      <c r="L17" s="79" t="s">
        <v>60</v>
      </c>
      <c r="M17" s="79" t="s">
        <v>60</v>
      </c>
      <c r="N17" s="79" t="s">
        <v>60</v>
      </c>
      <c r="O17" s="79" t="s">
        <v>60</v>
      </c>
      <c r="P17" s="78" t="s">
        <v>60</v>
      </c>
      <c r="Q17" s="78" t="s">
        <v>60</v>
      </c>
      <c r="R17" s="78" t="s">
        <v>60</v>
      </c>
      <c r="S17" s="78" t="s">
        <v>60</v>
      </c>
      <c r="T17" s="80"/>
      <c r="U17" s="80"/>
      <c r="V17" s="81" t="s">
        <v>60</v>
      </c>
      <c r="W17" s="81"/>
      <c r="X17" s="82" t="s">
        <v>60</v>
      </c>
      <c r="Y17" s="81" t="s">
        <v>60</v>
      </c>
      <c r="Z17" s="83" t="s">
        <v>60</v>
      </c>
      <c r="AA17" s="84" t="s">
        <v>60</v>
      </c>
      <c r="AB17" s="84" t="s">
        <v>60</v>
      </c>
      <c r="AC17" s="84" t="s">
        <v>60</v>
      </c>
      <c r="AD17" s="84" t="s">
        <v>60</v>
      </c>
      <c r="AE17" s="85" t="s">
        <v>60</v>
      </c>
      <c r="AF17" s="81" t="s">
        <v>60</v>
      </c>
      <c r="AG17" s="81" t="s">
        <v>60</v>
      </c>
      <c r="AH17" s="81"/>
      <c r="AI17" s="81" t="s">
        <v>60</v>
      </c>
      <c r="AJ17" s="83" t="s">
        <v>60</v>
      </c>
      <c r="AK17" s="86" t="s">
        <v>60</v>
      </c>
      <c r="AL17" s="86" t="s">
        <v>60</v>
      </c>
      <c r="AM17" s="86" t="s">
        <v>60</v>
      </c>
      <c r="AN17" s="86" t="s">
        <v>60</v>
      </c>
      <c r="AO17" s="87" t="s">
        <v>60</v>
      </c>
      <c r="AP17" s="88" t="s">
        <v>60</v>
      </c>
      <c r="AQ17" s="89"/>
      <c r="AR17" s="89" t="s">
        <v>60</v>
      </c>
      <c r="AS17" s="89" t="s">
        <v>60</v>
      </c>
      <c r="AT17" s="90" t="s">
        <v>60</v>
      </c>
    </row>
    <row r="18" spans="1:47" s="50" customFormat="1" ht="313.5" customHeight="1">
      <c r="A18" s="113">
        <v>7</v>
      </c>
      <c r="B18" s="41" t="s">
        <v>61</v>
      </c>
      <c r="C18" s="111" t="s">
        <v>62</v>
      </c>
      <c r="D18" s="42" t="s">
        <v>63</v>
      </c>
      <c r="E18" s="40">
        <v>0.3</v>
      </c>
      <c r="F18" s="34" t="s">
        <v>64</v>
      </c>
      <c r="G18" s="42" t="s">
        <v>65</v>
      </c>
      <c r="H18" s="53" t="s">
        <v>66</v>
      </c>
      <c r="I18" s="43" t="s">
        <v>67</v>
      </c>
      <c r="J18" s="35" t="s">
        <v>68</v>
      </c>
      <c r="K18" s="42" t="s">
        <v>69</v>
      </c>
      <c r="L18" s="36">
        <v>0.05</v>
      </c>
      <c r="M18" s="52">
        <v>0.1</v>
      </c>
      <c r="N18" s="52">
        <v>0.3</v>
      </c>
      <c r="O18" s="52">
        <v>0.35</v>
      </c>
      <c r="P18" s="44">
        <f>SUM(L18:O18)</f>
        <v>0.8</v>
      </c>
      <c r="Q18" s="35" t="s">
        <v>70</v>
      </c>
      <c r="R18" s="45" t="s">
        <v>71</v>
      </c>
      <c r="S18" s="46" t="s">
        <v>72</v>
      </c>
      <c r="T18" s="46" t="s">
        <v>73</v>
      </c>
      <c r="U18" s="34"/>
      <c r="V18" s="44">
        <v>0.05</v>
      </c>
      <c r="W18" s="116">
        <v>0.19009999999999999</v>
      </c>
      <c r="X18" s="39">
        <v>1</v>
      </c>
      <c r="Y18" s="37" t="s">
        <v>74</v>
      </c>
      <c r="Z18" s="37" t="s">
        <v>75</v>
      </c>
      <c r="AA18" s="44">
        <v>0.1</v>
      </c>
      <c r="AB18" s="116">
        <f>10/600</f>
        <v>1.6666666666666666E-2</v>
      </c>
      <c r="AC18" s="137">
        <f>AB18/AA18</f>
        <v>0.16666666666666666</v>
      </c>
      <c r="AD18" s="37" t="s">
        <v>76</v>
      </c>
      <c r="AE18" s="37" t="s">
        <v>77</v>
      </c>
      <c r="AF18" s="36">
        <v>0.3</v>
      </c>
      <c r="AG18" s="143">
        <f>+((1092+30)/(5130+1443))*100%</f>
        <v>0.17069831127339113</v>
      </c>
      <c r="AH18" s="39">
        <f>+(AG18/AF18)</f>
        <v>0.56899437091130378</v>
      </c>
      <c r="AI18" s="37" t="s">
        <v>78</v>
      </c>
      <c r="AJ18" s="37" t="s">
        <v>79</v>
      </c>
      <c r="AK18" s="36">
        <v>0.35</v>
      </c>
      <c r="AL18" s="143">
        <f>+(7674/(5437+2540))*35%</f>
        <v>0.33670552839413309</v>
      </c>
      <c r="AM18" s="39">
        <f>+(AL18/AK18)</f>
        <v>0.96201579541180893</v>
      </c>
      <c r="AN18" s="37" t="s">
        <v>80</v>
      </c>
      <c r="AO18" s="149" t="s">
        <v>81</v>
      </c>
      <c r="AP18" s="42" t="s">
        <v>65</v>
      </c>
      <c r="AQ18" s="144">
        <v>4797</v>
      </c>
      <c r="AR18" s="144">
        <v>9928</v>
      </c>
      <c r="AS18" s="39">
        <v>1</v>
      </c>
      <c r="AT18" s="111" t="s">
        <v>82</v>
      </c>
      <c r="AU18" s="51"/>
    </row>
    <row r="19" spans="1:47" s="50" customFormat="1" ht="168" customHeight="1">
      <c r="A19" s="113">
        <v>7</v>
      </c>
      <c r="B19" s="41" t="s">
        <v>61</v>
      </c>
      <c r="C19" s="111" t="s">
        <v>62</v>
      </c>
      <c r="D19" s="48" t="s">
        <v>83</v>
      </c>
      <c r="E19" s="40">
        <v>0.2</v>
      </c>
      <c r="F19" s="34" t="s">
        <v>84</v>
      </c>
      <c r="G19" s="42" t="s">
        <v>85</v>
      </c>
      <c r="H19" s="42" t="s">
        <v>86</v>
      </c>
      <c r="I19" s="54" t="s">
        <v>87</v>
      </c>
      <c r="J19" s="35" t="s">
        <v>68</v>
      </c>
      <c r="K19" s="42" t="s">
        <v>88</v>
      </c>
      <c r="L19" s="36">
        <v>0</v>
      </c>
      <c r="M19" s="52">
        <v>0.03</v>
      </c>
      <c r="N19" s="52">
        <v>0.03</v>
      </c>
      <c r="O19" s="36">
        <v>0.04</v>
      </c>
      <c r="P19" s="44">
        <f>SUM(L19:O19)</f>
        <v>0.1</v>
      </c>
      <c r="Q19" s="35" t="s">
        <v>70</v>
      </c>
      <c r="R19" s="47" t="s">
        <v>89</v>
      </c>
      <c r="S19" s="46" t="s">
        <v>90</v>
      </c>
      <c r="T19" s="47" t="s">
        <v>91</v>
      </c>
      <c r="U19" s="34"/>
      <c r="V19" s="44" t="s">
        <v>92</v>
      </c>
      <c r="W19" s="114">
        <v>6045</v>
      </c>
      <c r="X19" s="120" t="s">
        <v>92</v>
      </c>
      <c r="Y19" s="37" t="s">
        <v>93</v>
      </c>
      <c r="Z19" s="37" t="s">
        <v>94</v>
      </c>
      <c r="AA19" s="44">
        <v>0.03</v>
      </c>
      <c r="AB19" s="138">
        <f>(3064/396)</f>
        <v>7.737373737373737</v>
      </c>
      <c r="AC19" s="139">
        <v>1</v>
      </c>
      <c r="AD19" s="37" t="s">
        <v>95</v>
      </c>
      <c r="AE19" s="37" t="s">
        <v>94</v>
      </c>
      <c r="AF19" s="36">
        <v>0.06</v>
      </c>
      <c r="AG19" s="138">
        <f>+((3706-779)/3706)</f>
        <v>0.78980032379924447</v>
      </c>
      <c r="AH19" s="39">
        <f>+((6%*2927)/792)</f>
        <v>0.22174242424242424</v>
      </c>
      <c r="AI19" s="37" t="s">
        <v>96</v>
      </c>
      <c r="AJ19" s="37" t="s">
        <v>97</v>
      </c>
      <c r="AK19" s="36">
        <v>0.1</v>
      </c>
      <c r="AL19" s="138">
        <f>+((13195-2263)/13195)</f>
        <v>0.82849564228874573</v>
      </c>
      <c r="AM19" s="39">
        <f>(((10%*10952)/13195)*100%)/10%</f>
        <v>0.83001136794240238</v>
      </c>
      <c r="AN19" s="37" t="s">
        <v>98</v>
      </c>
      <c r="AO19" s="149" t="s">
        <v>97</v>
      </c>
      <c r="AP19" s="42" t="s">
        <v>85</v>
      </c>
      <c r="AQ19" s="44">
        <f>SUM(L19:O19)</f>
        <v>0.1</v>
      </c>
      <c r="AR19" s="151">
        <f>+((13195-2263)/13195)*100%</f>
        <v>0.82849564228874573</v>
      </c>
      <c r="AS19" s="39">
        <f>(8.28/10)*100%</f>
        <v>0.82799999999999996</v>
      </c>
      <c r="AT19" s="111" t="s">
        <v>99</v>
      </c>
      <c r="AU19" s="51"/>
    </row>
    <row r="20" spans="1:47" s="50" customFormat="1" ht="201.75" customHeight="1">
      <c r="A20" s="113">
        <v>7</v>
      </c>
      <c r="B20" s="41" t="s">
        <v>61</v>
      </c>
      <c r="C20" s="111" t="s">
        <v>62</v>
      </c>
      <c r="D20" s="42" t="s">
        <v>100</v>
      </c>
      <c r="E20" s="40">
        <v>0.3</v>
      </c>
      <c r="F20" s="34" t="s">
        <v>84</v>
      </c>
      <c r="G20" s="42" t="s">
        <v>101</v>
      </c>
      <c r="H20" s="42" t="s">
        <v>102</v>
      </c>
      <c r="I20" s="54" t="s">
        <v>103</v>
      </c>
      <c r="J20" s="35" t="s">
        <v>104</v>
      </c>
      <c r="K20" s="42" t="s">
        <v>105</v>
      </c>
      <c r="L20" s="55">
        <v>14</v>
      </c>
      <c r="M20" s="55">
        <v>14</v>
      </c>
      <c r="N20" s="55">
        <v>14</v>
      </c>
      <c r="O20" s="55">
        <v>14</v>
      </c>
      <c r="P20" s="55">
        <v>14</v>
      </c>
      <c r="Q20" s="35" t="s">
        <v>106</v>
      </c>
      <c r="R20" s="47" t="s">
        <v>107</v>
      </c>
      <c r="S20" s="46" t="s">
        <v>90</v>
      </c>
      <c r="T20" s="47" t="s">
        <v>108</v>
      </c>
      <c r="U20" s="34"/>
      <c r="V20" s="49">
        <v>14</v>
      </c>
      <c r="W20" s="38">
        <v>12</v>
      </c>
      <c r="X20" s="39">
        <v>1</v>
      </c>
      <c r="Y20" s="37" t="s">
        <v>109</v>
      </c>
      <c r="Z20" s="37" t="s">
        <v>110</v>
      </c>
      <c r="AA20" s="35">
        <v>14</v>
      </c>
      <c r="AB20" s="38">
        <v>25</v>
      </c>
      <c r="AC20" s="139">
        <v>1</v>
      </c>
      <c r="AD20" s="37" t="s">
        <v>111</v>
      </c>
      <c r="AE20" s="37" t="s">
        <v>112</v>
      </c>
      <c r="AF20" s="144">
        <v>14</v>
      </c>
      <c r="AG20" s="145">
        <f>279398/10395</f>
        <v>26.87811447811448</v>
      </c>
      <c r="AH20" s="39">
        <f>((27*100%)/30)</f>
        <v>0.9</v>
      </c>
      <c r="AI20" s="37" t="s">
        <v>113</v>
      </c>
      <c r="AJ20" s="37" t="s">
        <v>114</v>
      </c>
      <c r="AK20" s="144">
        <v>14</v>
      </c>
      <c r="AL20" s="145">
        <v>27</v>
      </c>
      <c r="AM20" s="39">
        <f>((27*100%)/30)</f>
        <v>0.9</v>
      </c>
      <c r="AN20" s="37" t="s">
        <v>115</v>
      </c>
      <c r="AO20" s="149" t="s">
        <v>116</v>
      </c>
      <c r="AP20" s="42" t="s">
        <v>101</v>
      </c>
      <c r="AQ20" s="144">
        <v>14</v>
      </c>
      <c r="AR20" s="150">
        <v>13.5</v>
      </c>
      <c r="AS20" s="39">
        <f>IF(AR20&lt;AQ20,100%)</f>
        <v>1</v>
      </c>
      <c r="AT20" s="111" t="s">
        <v>117</v>
      </c>
      <c r="AU20" s="51"/>
    </row>
    <row r="21" spans="1:47" s="135" customFormat="1" ht="153" customHeight="1">
      <c r="A21" s="110">
        <v>6</v>
      </c>
      <c r="B21" s="108" t="s">
        <v>118</v>
      </c>
      <c r="C21" s="108" t="s">
        <v>119</v>
      </c>
      <c r="D21" s="108" t="s">
        <v>120</v>
      </c>
      <c r="E21" s="109">
        <v>0.05</v>
      </c>
      <c r="F21" s="108" t="s">
        <v>121</v>
      </c>
      <c r="G21" s="108" t="s">
        <v>122</v>
      </c>
      <c r="H21" s="108" t="s">
        <v>123</v>
      </c>
      <c r="I21" s="110">
        <v>0</v>
      </c>
      <c r="J21" s="110" t="s">
        <v>104</v>
      </c>
      <c r="K21" s="108" t="s">
        <v>124</v>
      </c>
      <c r="L21" s="112">
        <v>0</v>
      </c>
      <c r="M21" s="112">
        <v>0.7</v>
      </c>
      <c r="N21" s="112">
        <v>0</v>
      </c>
      <c r="O21" s="112">
        <v>0.7</v>
      </c>
      <c r="P21" s="112">
        <v>0.7</v>
      </c>
      <c r="Q21" s="108" t="s">
        <v>70</v>
      </c>
      <c r="R21" s="110" t="s">
        <v>125</v>
      </c>
      <c r="S21" s="110" t="s">
        <v>126</v>
      </c>
      <c r="T21" s="110" t="s">
        <v>127</v>
      </c>
      <c r="U21" s="125"/>
      <c r="V21" s="117" t="s">
        <v>92</v>
      </c>
      <c r="W21" s="117" t="s">
        <v>92</v>
      </c>
      <c r="X21" s="121" t="s">
        <v>92</v>
      </c>
      <c r="Y21" s="117" t="s">
        <v>92</v>
      </c>
      <c r="Z21" s="117" t="s">
        <v>92</v>
      </c>
      <c r="AA21" s="140">
        <v>0.7</v>
      </c>
      <c r="AB21" s="133">
        <v>0.78</v>
      </c>
      <c r="AC21" s="126">
        <v>1</v>
      </c>
      <c r="AD21" s="127" t="s">
        <v>128</v>
      </c>
      <c r="AE21" s="128" t="s">
        <v>129</v>
      </c>
      <c r="AF21" s="117" t="s">
        <v>92</v>
      </c>
      <c r="AG21" s="117" t="s">
        <v>92</v>
      </c>
      <c r="AH21" s="121" t="s">
        <v>92</v>
      </c>
      <c r="AI21" s="117" t="s">
        <v>92</v>
      </c>
      <c r="AJ21" s="117" t="s">
        <v>92</v>
      </c>
      <c r="AK21" s="146">
        <v>0.7</v>
      </c>
      <c r="AL21" s="131">
        <v>0.53</v>
      </c>
      <c r="AM21" s="130">
        <f>AL21/AK21</f>
        <v>0.75714285714285723</v>
      </c>
      <c r="AN21" s="127" t="s">
        <v>130</v>
      </c>
      <c r="AO21" s="129" t="s">
        <v>131</v>
      </c>
      <c r="AP21" s="132" t="str">
        <f>G21</f>
        <v>Cumplimiento de criterios ambientales</v>
      </c>
      <c r="AQ21" s="146">
        <v>0.7</v>
      </c>
      <c r="AR21" s="130">
        <f>(AM21+AC21)/2</f>
        <v>0.87857142857142856</v>
      </c>
      <c r="AS21" s="133">
        <v>0.88</v>
      </c>
      <c r="AT21" s="129" t="s">
        <v>132</v>
      </c>
      <c r="AU21" s="134"/>
    </row>
    <row r="22" spans="1:47" s="135" customFormat="1" ht="200.25" customHeight="1">
      <c r="A22" s="110">
        <v>6</v>
      </c>
      <c r="B22" s="108" t="s">
        <v>118</v>
      </c>
      <c r="C22" s="108" t="s">
        <v>119</v>
      </c>
      <c r="D22" s="108" t="s">
        <v>133</v>
      </c>
      <c r="E22" s="109">
        <v>0.05</v>
      </c>
      <c r="F22" s="108" t="s">
        <v>121</v>
      </c>
      <c r="G22" s="108" t="s">
        <v>134</v>
      </c>
      <c r="H22" s="108" t="s">
        <v>135</v>
      </c>
      <c r="I22" s="110">
        <v>0</v>
      </c>
      <c r="J22" s="110" t="s">
        <v>104</v>
      </c>
      <c r="K22" s="108" t="s">
        <v>136</v>
      </c>
      <c r="L22" s="122">
        <v>0</v>
      </c>
      <c r="M22" s="123">
        <v>1</v>
      </c>
      <c r="N22" s="123">
        <v>1</v>
      </c>
      <c r="O22" s="123">
        <v>1</v>
      </c>
      <c r="P22" s="124">
        <v>1</v>
      </c>
      <c r="Q22" s="108" t="s">
        <v>70</v>
      </c>
      <c r="R22" s="110" t="s">
        <v>137</v>
      </c>
      <c r="S22" s="110" t="s">
        <v>138</v>
      </c>
      <c r="T22" s="110" t="s">
        <v>139</v>
      </c>
      <c r="U22" s="125"/>
      <c r="V22" s="117" t="s">
        <v>92</v>
      </c>
      <c r="W22" s="117" t="s">
        <v>92</v>
      </c>
      <c r="X22" s="121" t="s">
        <v>92</v>
      </c>
      <c r="Y22" s="117" t="s">
        <v>92</v>
      </c>
      <c r="Z22" s="117" t="s">
        <v>92</v>
      </c>
      <c r="AA22" s="140">
        <v>1</v>
      </c>
      <c r="AB22" s="133">
        <v>0.88890000000000002</v>
      </c>
      <c r="AC22" s="126">
        <f>AB22/AA22</f>
        <v>0.88890000000000002</v>
      </c>
      <c r="AD22" s="127" t="s">
        <v>140</v>
      </c>
      <c r="AE22" s="128" t="s">
        <v>141</v>
      </c>
      <c r="AF22" s="146">
        <v>1</v>
      </c>
      <c r="AG22" s="147">
        <v>1</v>
      </c>
      <c r="AH22" s="130">
        <f>AG22/AF22</f>
        <v>1</v>
      </c>
      <c r="AI22" s="127" t="s">
        <v>142</v>
      </c>
      <c r="AJ22" s="129" t="s">
        <v>141</v>
      </c>
      <c r="AK22" s="129">
        <v>3</v>
      </c>
      <c r="AL22" s="129">
        <v>1</v>
      </c>
      <c r="AM22" s="130">
        <f>AL22/AK22</f>
        <v>0.33333333333333331</v>
      </c>
      <c r="AN22" s="129" t="s">
        <v>143</v>
      </c>
      <c r="AO22" s="129" t="s">
        <v>144</v>
      </c>
      <c r="AP22" s="132" t="str">
        <f>G22</f>
        <v>Nivel de participación en actividades de gestión documental</v>
      </c>
      <c r="AQ22" s="146">
        <v>1</v>
      </c>
      <c r="AR22" s="130">
        <f>(AM22+AH22+AC22)/3</f>
        <v>0.74074444444444454</v>
      </c>
      <c r="AS22" s="133">
        <v>0.74</v>
      </c>
      <c r="AT22" s="129" t="s">
        <v>145</v>
      </c>
      <c r="AU22" s="134"/>
    </row>
    <row r="23" spans="1:47" s="135" customFormat="1" ht="99" customHeight="1">
      <c r="A23" s="110">
        <v>6</v>
      </c>
      <c r="B23" s="108" t="s">
        <v>118</v>
      </c>
      <c r="C23" s="108" t="s">
        <v>119</v>
      </c>
      <c r="D23" s="108" t="s">
        <v>146</v>
      </c>
      <c r="E23" s="109">
        <v>0.05</v>
      </c>
      <c r="F23" s="108" t="s">
        <v>121</v>
      </c>
      <c r="G23" s="108" t="s">
        <v>147</v>
      </c>
      <c r="H23" s="108" t="s">
        <v>148</v>
      </c>
      <c r="I23" s="110">
        <v>0</v>
      </c>
      <c r="J23" s="110" t="s">
        <v>68</v>
      </c>
      <c r="K23" s="108" t="s">
        <v>149</v>
      </c>
      <c r="L23" s="122">
        <v>0</v>
      </c>
      <c r="M23" s="122">
        <v>0</v>
      </c>
      <c r="N23" s="122">
        <v>0</v>
      </c>
      <c r="O23" s="122">
        <v>1</v>
      </c>
      <c r="P23" s="136">
        <v>1</v>
      </c>
      <c r="Q23" s="108" t="s">
        <v>70</v>
      </c>
      <c r="R23" s="110" t="s">
        <v>150</v>
      </c>
      <c r="S23" s="110" t="s">
        <v>126</v>
      </c>
      <c r="T23" s="110" t="s">
        <v>151</v>
      </c>
      <c r="U23" s="125"/>
      <c r="V23" s="117" t="s">
        <v>92</v>
      </c>
      <c r="W23" s="117" t="s">
        <v>92</v>
      </c>
      <c r="X23" s="121" t="s">
        <v>92</v>
      </c>
      <c r="Y23" s="117" t="s">
        <v>92</v>
      </c>
      <c r="Z23" s="117" t="s">
        <v>92</v>
      </c>
      <c r="AA23" s="117" t="s">
        <v>92</v>
      </c>
      <c r="AB23" s="117" t="s">
        <v>92</v>
      </c>
      <c r="AC23" s="121" t="s">
        <v>92</v>
      </c>
      <c r="AD23" s="117" t="s">
        <v>92</v>
      </c>
      <c r="AE23" s="117" t="s">
        <v>92</v>
      </c>
      <c r="AF23" s="117" t="s">
        <v>92</v>
      </c>
      <c r="AG23" s="117" t="s">
        <v>92</v>
      </c>
      <c r="AH23" s="121" t="s">
        <v>92</v>
      </c>
      <c r="AI23" s="117" t="s">
        <v>92</v>
      </c>
      <c r="AJ23" s="117" t="s">
        <v>92</v>
      </c>
      <c r="AK23" s="117">
        <v>1</v>
      </c>
      <c r="AL23" s="117">
        <v>1</v>
      </c>
      <c r="AM23" s="130">
        <v>1</v>
      </c>
      <c r="AN23" s="129" t="s">
        <v>152</v>
      </c>
      <c r="AO23" s="129" t="s">
        <v>153</v>
      </c>
      <c r="AP23" s="132" t="str">
        <f>G23</f>
        <v>Caracterización de levantada</v>
      </c>
      <c r="AQ23" s="117">
        <v>1</v>
      </c>
      <c r="AR23" s="117">
        <v>1</v>
      </c>
      <c r="AS23" s="133">
        <v>1</v>
      </c>
      <c r="AT23" s="129" t="s">
        <v>154</v>
      </c>
      <c r="AU23" s="134"/>
    </row>
    <row r="24" spans="1:47" s="135" customFormat="1" ht="99" customHeight="1" thickBot="1">
      <c r="A24" s="110">
        <v>6</v>
      </c>
      <c r="B24" s="108" t="s">
        <v>118</v>
      </c>
      <c r="C24" s="108" t="s">
        <v>119</v>
      </c>
      <c r="D24" s="108" t="s">
        <v>155</v>
      </c>
      <c r="E24" s="109">
        <v>0.05</v>
      </c>
      <c r="F24" s="108" t="s">
        <v>121</v>
      </c>
      <c r="G24" s="108" t="s">
        <v>156</v>
      </c>
      <c r="H24" s="108" t="s">
        <v>157</v>
      </c>
      <c r="I24" s="110">
        <v>2</v>
      </c>
      <c r="J24" s="110" t="s">
        <v>68</v>
      </c>
      <c r="K24" s="108" t="s">
        <v>158</v>
      </c>
      <c r="L24" s="122">
        <v>0</v>
      </c>
      <c r="M24" s="122">
        <v>0</v>
      </c>
      <c r="N24" s="122">
        <v>1</v>
      </c>
      <c r="O24" s="122">
        <v>0</v>
      </c>
      <c r="P24" s="124">
        <v>0.01</v>
      </c>
      <c r="Q24" s="108" t="s">
        <v>70</v>
      </c>
      <c r="R24" s="110" t="s">
        <v>159</v>
      </c>
      <c r="S24" s="110" t="s">
        <v>126</v>
      </c>
      <c r="T24" s="110" t="s">
        <v>160</v>
      </c>
      <c r="U24" s="125"/>
      <c r="V24" s="118" t="s">
        <v>92</v>
      </c>
      <c r="W24" s="118" t="s">
        <v>92</v>
      </c>
      <c r="X24" s="121" t="s">
        <v>92</v>
      </c>
      <c r="Y24" s="117" t="s">
        <v>92</v>
      </c>
      <c r="Z24" s="117" t="s">
        <v>92</v>
      </c>
      <c r="AA24" s="118" t="s">
        <v>92</v>
      </c>
      <c r="AB24" s="118" t="s">
        <v>92</v>
      </c>
      <c r="AC24" s="121" t="s">
        <v>92</v>
      </c>
      <c r="AD24" s="117" t="s">
        <v>92</v>
      </c>
      <c r="AE24" s="117" t="s">
        <v>92</v>
      </c>
      <c r="AF24" s="117">
        <v>1</v>
      </c>
      <c r="AG24" s="129">
        <v>1</v>
      </c>
      <c r="AH24" s="130">
        <f>AG24/AF24</f>
        <v>1</v>
      </c>
      <c r="AI24" s="127" t="s">
        <v>161</v>
      </c>
      <c r="AJ24" s="129" t="s">
        <v>162</v>
      </c>
      <c r="AK24" s="117" t="s">
        <v>163</v>
      </c>
      <c r="AL24" s="131" t="s">
        <v>163</v>
      </c>
      <c r="AM24" s="130"/>
      <c r="AN24" s="129"/>
      <c r="AO24" s="129"/>
      <c r="AP24" s="132" t="str">
        <f>G24</f>
        <v>Registro de buena práctica/idea innovadora</v>
      </c>
      <c r="AQ24" s="117">
        <v>1</v>
      </c>
      <c r="AR24" s="117">
        <v>1</v>
      </c>
      <c r="AS24" s="133">
        <v>1</v>
      </c>
      <c r="AT24" s="147">
        <v>1</v>
      </c>
      <c r="AU24" s="134"/>
    </row>
    <row r="25" spans="1:47" s="96" customFormat="1" ht="95.25" customHeight="1" thickBot="1">
      <c r="A25" s="91"/>
      <c r="B25" s="222" t="s">
        <v>164</v>
      </c>
      <c r="C25" s="223"/>
      <c r="D25" s="224"/>
      <c r="E25" s="92">
        <f>SUM(E18:E24)</f>
        <v>1.0000000000000002</v>
      </c>
      <c r="F25" s="234"/>
      <c r="G25" s="235"/>
      <c r="H25" s="235"/>
      <c r="I25" s="235"/>
      <c r="J25" s="235"/>
      <c r="K25" s="235"/>
      <c r="L25" s="235"/>
      <c r="M25" s="235"/>
      <c r="N25" s="235"/>
      <c r="O25" s="235"/>
      <c r="P25" s="235"/>
      <c r="Q25" s="235"/>
      <c r="R25" s="235"/>
      <c r="S25" s="235"/>
      <c r="T25" s="235"/>
      <c r="U25" s="235"/>
      <c r="V25" s="253" t="s">
        <v>165</v>
      </c>
      <c r="W25" s="254"/>
      <c r="X25" s="119">
        <f>AVERAGE(X18:X20)</f>
        <v>1</v>
      </c>
      <c r="Y25" s="234"/>
      <c r="Z25" s="236"/>
      <c r="AA25" s="225" t="s">
        <v>166</v>
      </c>
      <c r="AB25" s="226"/>
      <c r="AC25" s="141">
        <f>AVERAGE(AC18:AC24)</f>
        <v>0.81111333333333346</v>
      </c>
      <c r="AD25" s="234"/>
      <c r="AE25" s="236"/>
      <c r="AF25" s="227" t="s">
        <v>167</v>
      </c>
      <c r="AG25" s="228"/>
      <c r="AH25" s="148">
        <f>AVERAGE(AH18:AH24)</f>
        <v>0.73814735903074558</v>
      </c>
      <c r="AI25" s="237"/>
      <c r="AJ25" s="238"/>
      <c r="AK25" s="229" t="s">
        <v>168</v>
      </c>
      <c r="AL25" s="230"/>
      <c r="AM25" s="94">
        <f>AVERAGE(AM18:AM24)</f>
        <v>0.79708389230506693</v>
      </c>
      <c r="AN25" s="93"/>
      <c r="AO25" s="231" t="s">
        <v>169</v>
      </c>
      <c r="AP25" s="232"/>
      <c r="AQ25" s="233"/>
      <c r="AR25" s="94">
        <f>AVERAGE(AS18:AS24)</f>
        <v>0.92114285714285704</v>
      </c>
      <c r="AS25" s="220"/>
      <c r="AT25" s="221"/>
      <c r="AU25" s="95"/>
    </row>
    <row r="26" spans="1:47" s="96" customFormat="1">
      <c r="A26" s="69"/>
      <c r="B26" s="97"/>
      <c r="C26" s="97"/>
      <c r="D26" s="97"/>
      <c r="E26" s="97"/>
      <c r="F26" s="97"/>
      <c r="G26" s="97"/>
      <c r="H26" s="58"/>
      <c r="I26" s="69"/>
      <c r="J26" s="69"/>
      <c r="K26" s="58"/>
      <c r="L26" s="58"/>
      <c r="M26" s="58"/>
      <c r="N26" s="58"/>
      <c r="O26" s="58"/>
      <c r="P26" s="58"/>
      <c r="Q26" s="58"/>
      <c r="R26" s="58"/>
      <c r="S26" s="58"/>
      <c r="T26" s="58"/>
      <c r="U26" s="58"/>
      <c r="V26" s="201"/>
      <c r="W26" s="201"/>
      <c r="X26" s="98"/>
      <c r="Y26" s="99"/>
      <c r="Z26" s="99"/>
      <c r="AA26" s="201"/>
      <c r="AB26" s="201"/>
      <c r="AC26" s="98"/>
      <c r="AD26" s="99"/>
      <c r="AE26" s="99"/>
      <c r="AF26" s="201"/>
      <c r="AG26" s="201"/>
      <c r="AH26" s="98"/>
      <c r="AI26" s="99"/>
      <c r="AJ26" s="99"/>
      <c r="AK26" s="201"/>
      <c r="AL26" s="201"/>
      <c r="AM26" s="98"/>
      <c r="AN26" s="99"/>
      <c r="AO26" s="99"/>
      <c r="AP26" s="201"/>
      <c r="AQ26" s="201"/>
      <c r="AR26" s="201"/>
      <c r="AS26" s="98"/>
      <c r="AT26" s="58"/>
    </row>
    <row r="27" spans="1:47" s="96" customFormat="1">
      <c r="A27" s="69"/>
      <c r="B27" s="97"/>
      <c r="C27" s="97"/>
      <c r="D27" s="97"/>
      <c r="E27" s="97"/>
      <c r="F27" s="97"/>
      <c r="G27" s="97"/>
      <c r="H27" s="58"/>
      <c r="I27" s="69"/>
      <c r="J27" s="69"/>
      <c r="K27" s="58"/>
      <c r="L27" s="58"/>
      <c r="M27" s="58"/>
      <c r="N27" s="58"/>
      <c r="O27" s="58"/>
      <c r="P27" s="58"/>
      <c r="Q27" s="58"/>
      <c r="R27" s="58"/>
      <c r="S27" s="58"/>
      <c r="T27" s="58"/>
      <c r="U27" s="58"/>
      <c r="V27" s="152"/>
      <c r="W27" s="152"/>
      <c r="X27" s="98"/>
      <c r="Y27" s="99"/>
      <c r="Z27" s="99"/>
      <c r="AA27" s="152"/>
      <c r="AB27" s="152"/>
      <c r="AC27" s="98"/>
      <c r="AD27" s="99"/>
      <c r="AE27" s="99"/>
      <c r="AF27" s="152"/>
      <c r="AG27" s="152"/>
      <c r="AH27" s="98"/>
      <c r="AI27" s="99"/>
      <c r="AJ27" s="99"/>
      <c r="AK27" s="152"/>
      <c r="AL27" s="152"/>
      <c r="AM27" s="98"/>
      <c r="AN27" s="99"/>
      <c r="AO27" s="99"/>
      <c r="AP27" s="152"/>
      <c r="AQ27" s="152"/>
      <c r="AR27" s="152"/>
      <c r="AS27" s="98"/>
      <c r="AT27" s="58"/>
    </row>
    <row r="28" spans="1:47" s="96" customFormat="1" ht="15.75" customHeight="1">
      <c r="A28" s="69"/>
      <c r="B28" s="97"/>
      <c r="C28" s="97"/>
      <c r="D28" s="97"/>
      <c r="E28" s="97"/>
      <c r="F28" s="97"/>
      <c r="G28" s="97"/>
      <c r="H28" s="58"/>
      <c r="I28" s="69"/>
      <c r="J28" s="69"/>
      <c r="K28" s="58"/>
      <c r="L28" s="58"/>
      <c r="M28" s="58"/>
      <c r="N28" s="58"/>
      <c r="O28" s="58"/>
      <c r="P28" s="58"/>
      <c r="Q28" s="58"/>
      <c r="R28" s="58"/>
      <c r="S28" s="58"/>
      <c r="T28" s="58"/>
      <c r="U28" s="58"/>
      <c r="V28" s="201"/>
      <c r="W28" s="201"/>
      <c r="X28" s="100"/>
      <c r="Y28" s="99"/>
      <c r="Z28" s="99"/>
      <c r="AA28" s="201"/>
      <c r="AB28" s="201"/>
      <c r="AC28" s="100"/>
      <c r="AD28" s="99"/>
      <c r="AE28" s="99"/>
      <c r="AF28" s="201"/>
      <c r="AG28" s="201"/>
      <c r="AH28" s="101"/>
      <c r="AI28" s="99"/>
      <c r="AJ28" s="99"/>
      <c r="AK28" s="201"/>
      <c r="AL28" s="201"/>
      <c r="AM28" s="101"/>
      <c r="AN28" s="99"/>
      <c r="AO28" s="99"/>
      <c r="AP28" s="201"/>
      <c r="AQ28" s="201"/>
      <c r="AR28" s="201"/>
      <c r="AS28" s="101"/>
      <c r="AT28" s="58"/>
    </row>
    <row r="29" spans="1:47" s="96" customFormat="1" ht="45.75" customHeight="1">
      <c r="A29" s="69"/>
      <c r="B29" s="188" t="s">
        <v>170</v>
      </c>
      <c r="C29" s="188"/>
      <c r="D29" s="188"/>
      <c r="E29" s="164"/>
      <c r="F29" s="188" t="s">
        <v>171</v>
      </c>
      <c r="G29" s="188"/>
      <c r="H29" s="188"/>
      <c r="I29" s="188"/>
      <c r="J29" s="188" t="s">
        <v>172</v>
      </c>
      <c r="K29" s="188"/>
      <c r="L29" s="188"/>
      <c r="M29" s="188"/>
      <c r="N29" s="188"/>
      <c r="O29" s="188"/>
      <c r="P29" s="188"/>
      <c r="Q29" s="58"/>
      <c r="R29" s="58"/>
      <c r="S29" s="58"/>
      <c r="T29" s="58"/>
      <c r="U29" s="58"/>
      <c r="V29" s="201"/>
      <c r="W29" s="201"/>
      <c r="X29" s="100"/>
      <c r="Y29" s="99"/>
      <c r="Z29" s="99"/>
      <c r="AA29" s="201"/>
      <c r="AB29" s="201"/>
      <c r="AC29" s="100"/>
      <c r="AD29" s="99"/>
      <c r="AE29" s="99"/>
      <c r="AF29" s="201"/>
      <c r="AG29" s="201"/>
      <c r="AH29" s="102"/>
      <c r="AI29" s="99"/>
      <c r="AJ29" s="99"/>
      <c r="AK29" s="201"/>
      <c r="AL29" s="201"/>
      <c r="AM29" s="101"/>
      <c r="AN29" s="99"/>
      <c r="AO29" s="99"/>
      <c r="AP29" s="201"/>
      <c r="AQ29" s="201"/>
      <c r="AR29" s="201"/>
      <c r="AS29" s="101"/>
      <c r="AT29" s="58"/>
    </row>
    <row r="30" spans="1:47" s="96" customFormat="1" ht="15.75" customHeight="1">
      <c r="A30" s="69"/>
      <c r="B30" s="197" t="s">
        <v>173</v>
      </c>
      <c r="C30" s="197"/>
      <c r="D30" s="166"/>
      <c r="E30" s="166"/>
      <c r="F30" s="186"/>
      <c r="G30" s="186"/>
      <c r="H30" s="186"/>
      <c r="I30" s="186"/>
      <c r="J30" s="186"/>
      <c r="K30" s="186"/>
      <c r="L30" s="186"/>
      <c r="M30" s="186"/>
      <c r="N30" s="186"/>
      <c r="O30" s="186"/>
      <c r="P30" s="186"/>
      <c r="Q30" s="58"/>
      <c r="R30" s="58"/>
      <c r="S30" s="58"/>
      <c r="T30" s="58"/>
      <c r="U30" s="58"/>
      <c r="V30" s="187"/>
      <c r="W30" s="187"/>
      <c r="X30" s="98"/>
      <c r="Y30" s="99"/>
      <c r="Z30" s="99"/>
      <c r="AA30" s="187"/>
      <c r="AB30" s="187"/>
      <c r="AC30" s="98"/>
      <c r="AD30" s="99"/>
      <c r="AE30" s="99"/>
      <c r="AF30" s="187"/>
      <c r="AG30" s="187"/>
      <c r="AH30" s="98"/>
      <c r="AI30" s="99"/>
      <c r="AJ30" s="99"/>
      <c r="AK30" s="187"/>
      <c r="AL30" s="187"/>
      <c r="AM30" s="98"/>
      <c r="AN30" s="99"/>
      <c r="AO30" s="99"/>
      <c r="AP30" s="187"/>
      <c r="AQ30" s="187"/>
      <c r="AR30" s="187"/>
      <c r="AS30" s="98"/>
      <c r="AT30" s="58"/>
    </row>
    <row r="31" spans="1:47" s="96" customFormat="1" ht="51" customHeight="1">
      <c r="A31" s="69"/>
      <c r="B31" s="192" t="s">
        <v>174</v>
      </c>
      <c r="C31" s="192"/>
      <c r="D31" s="165"/>
      <c r="E31" s="165"/>
      <c r="F31" s="188" t="s">
        <v>175</v>
      </c>
      <c r="G31" s="188"/>
      <c r="H31" s="188"/>
      <c r="I31" s="188"/>
      <c r="J31" s="196" t="s">
        <v>176</v>
      </c>
      <c r="K31" s="196"/>
      <c r="L31" s="196"/>
      <c r="M31" s="196"/>
      <c r="N31" s="196"/>
      <c r="O31" s="196"/>
      <c r="P31" s="196"/>
      <c r="Q31" s="58"/>
      <c r="R31" s="58"/>
      <c r="S31" s="58"/>
      <c r="T31" s="58"/>
      <c r="U31" s="58"/>
      <c r="V31" s="58"/>
      <c r="W31" s="58"/>
      <c r="X31" s="103"/>
      <c r="Y31" s="58"/>
      <c r="Z31" s="58"/>
      <c r="AA31" s="58"/>
      <c r="AB31" s="58"/>
      <c r="AC31" s="103"/>
      <c r="AD31" s="58"/>
      <c r="AE31" s="58"/>
      <c r="AF31" s="58"/>
      <c r="AG31" s="58"/>
      <c r="AH31" s="103"/>
      <c r="AI31" s="58"/>
      <c r="AJ31" s="58"/>
      <c r="AK31" s="58"/>
      <c r="AL31" s="58"/>
      <c r="AM31" s="103"/>
      <c r="AN31" s="58"/>
      <c r="AO31" s="58"/>
      <c r="AP31" s="58"/>
      <c r="AQ31" s="58"/>
      <c r="AR31" s="58"/>
      <c r="AS31" s="103"/>
      <c r="AT31" s="58"/>
    </row>
    <row r="32" spans="1:47" s="96" customFormat="1" ht="22.5" customHeight="1">
      <c r="A32" s="69"/>
      <c r="B32" s="192"/>
      <c r="C32" s="192"/>
      <c r="D32" s="165"/>
      <c r="E32" s="165"/>
      <c r="F32" s="188"/>
      <c r="G32" s="188"/>
      <c r="H32" s="188"/>
      <c r="I32" s="188"/>
      <c r="J32" s="193" t="s">
        <v>177</v>
      </c>
      <c r="K32" s="194"/>
      <c r="L32" s="194"/>
      <c r="M32" s="194"/>
      <c r="N32" s="194"/>
      <c r="O32" s="194"/>
      <c r="P32" s="195"/>
      <c r="Q32" s="58"/>
      <c r="R32" s="58"/>
      <c r="S32" s="58"/>
      <c r="T32" s="58"/>
      <c r="U32" s="58"/>
      <c r="V32" s="58"/>
      <c r="W32" s="58"/>
      <c r="X32" s="103"/>
      <c r="Y32" s="58"/>
      <c r="Z32" s="58"/>
      <c r="AA32" s="58"/>
      <c r="AB32" s="58"/>
      <c r="AC32" s="103"/>
      <c r="AD32" s="58"/>
      <c r="AE32" s="58"/>
      <c r="AF32" s="58"/>
      <c r="AG32" s="58"/>
      <c r="AH32" s="103"/>
      <c r="AI32" s="58"/>
      <c r="AJ32" s="58"/>
      <c r="AK32" s="58"/>
      <c r="AL32" s="58"/>
      <c r="AM32" s="103"/>
      <c r="AN32" s="58"/>
      <c r="AO32" s="58"/>
      <c r="AP32" s="58"/>
      <c r="AQ32" s="58"/>
      <c r="AR32" s="58"/>
      <c r="AS32" s="103"/>
      <c r="AT32" s="58"/>
    </row>
    <row r="33" spans="1:46" s="96" customFormat="1">
      <c r="A33" s="57"/>
      <c r="B33" s="57"/>
      <c r="C33" s="57"/>
      <c r="D33" s="57"/>
      <c r="E33" s="57"/>
      <c r="F33" s="57"/>
      <c r="G33" s="57"/>
      <c r="H33" s="57"/>
      <c r="I33" s="104"/>
      <c r="J33" s="104"/>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row>
    <row r="34" spans="1:46" s="96" customFormat="1">
      <c r="A34" s="57"/>
      <c r="B34" s="57"/>
      <c r="C34" s="57"/>
      <c r="D34" s="57"/>
      <c r="E34" s="57"/>
      <c r="F34" s="57"/>
      <c r="G34" s="57"/>
      <c r="H34" s="57"/>
      <c r="I34" s="104"/>
      <c r="J34" s="104"/>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row>
    <row r="39" spans="1:46"/>
    <row r="40" spans="1:46"/>
    <row r="41" spans="1:46"/>
    <row r="42" spans="1:46"/>
    <row r="43" spans="1:46"/>
    <row r="44" spans="1:46"/>
  </sheetData>
  <mergeCells count="108">
    <mergeCell ref="A1:I1"/>
    <mergeCell ref="A2:I2"/>
    <mergeCell ref="F8:I8"/>
    <mergeCell ref="AK30:AL30"/>
    <mergeCell ref="AK29:AL29"/>
    <mergeCell ref="AP29:AR29"/>
    <mergeCell ref="AA26:AB26"/>
    <mergeCell ref="V25:W25"/>
    <mergeCell ref="AP26:AR26"/>
    <mergeCell ref="AF29:AG29"/>
    <mergeCell ref="V29:W29"/>
    <mergeCell ref="AA29:AB29"/>
    <mergeCell ref="AP28:AR28"/>
    <mergeCell ref="AK28:AL28"/>
    <mergeCell ref="AF28:AG28"/>
    <mergeCell ref="AA28:AB28"/>
    <mergeCell ref="V28:W28"/>
    <mergeCell ref="AA30:AB30"/>
    <mergeCell ref="AP30:AR30"/>
    <mergeCell ref="AF30:AG30"/>
    <mergeCell ref="AK8:AO8"/>
    <mergeCell ref="AF11:AG11"/>
    <mergeCell ref="AE15:AE16"/>
    <mergeCell ref="AK11:AL11"/>
    <mergeCell ref="AF7:AJ7"/>
    <mergeCell ref="AK7:AO7"/>
    <mergeCell ref="AD15:AD16"/>
    <mergeCell ref="AS25:AT25"/>
    <mergeCell ref="B25:D25"/>
    <mergeCell ref="AA25:AB25"/>
    <mergeCell ref="AF25:AG25"/>
    <mergeCell ref="AK25:AL25"/>
    <mergeCell ref="AO25:AQ25"/>
    <mergeCell ref="F25:U25"/>
    <mergeCell ref="Y25:Z25"/>
    <mergeCell ref="AD25:AE25"/>
    <mergeCell ref="AI25:AJ25"/>
    <mergeCell ref="AK15:AL15"/>
    <mergeCell ref="AK14:AO14"/>
    <mergeCell ref="AA7:AE7"/>
    <mergeCell ref="AA8:AE8"/>
    <mergeCell ref="AF8:AJ8"/>
    <mergeCell ref="D10:S10"/>
    <mergeCell ref="AP7:AT7"/>
    <mergeCell ref="AS15:AS16"/>
    <mergeCell ref="AP8:AT8"/>
    <mergeCell ref="A13:C14"/>
    <mergeCell ref="F9:I9"/>
    <mergeCell ref="AF26:AG26"/>
    <mergeCell ref="AK26:AL26"/>
    <mergeCell ref="V26:W26"/>
    <mergeCell ref="AF13:AJ13"/>
    <mergeCell ref="AP15:AR15"/>
    <mergeCell ref="L11:O11"/>
    <mergeCell ref="D15:S15"/>
    <mergeCell ref="Z15:Z16"/>
    <mergeCell ref="D13:U14"/>
    <mergeCell ref="V13:Z13"/>
    <mergeCell ref="AP14:AT14"/>
    <mergeCell ref="AP11:AR11"/>
    <mergeCell ref="AT15:AT16"/>
    <mergeCell ref="AA11:AB11"/>
    <mergeCell ref="AK13:AO13"/>
    <mergeCell ref="AM15:AM16"/>
    <mergeCell ref="AP13:AT13"/>
    <mergeCell ref="AN15:AN16"/>
    <mergeCell ref="AO15:AO16"/>
    <mergeCell ref="V15:W15"/>
    <mergeCell ref="V11:W11"/>
    <mergeCell ref="D11:K11"/>
    <mergeCell ref="AA15:AB15"/>
    <mergeCell ref="J30:P30"/>
    <mergeCell ref="V30:W30"/>
    <mergeCell ref="B29:D29"/>
    <mergeCell ref="AA13:AE13"/>
    <mergeCell ref="AA14:AE14"/>
    <mergeCell ref="AC15:AC16"/>
    <mergeCell ref="AF14:AJ14"/>
    <mergeCell ref="B32:C32"/>
    <mergeCell ref="F32:I32"/>
    <mergeCell ref="J32:P32"/>
    <mergeCell ref="F29:I29"/>
    <mergeCell ref="J29:P29"/>
    <mergeCell ref="J31:P31"/>
    <mergeCell ref="F31:I31"/>
    <mergeCell ref="B31:C31"/>
    <mergeCell ref="B30:C30"/>
    <mergeCell ref="F30:I30"/>
    <mergeCell ref="V14:Z14"/>
    <mergeCell ref="AF15:AG15"/>
    <mergeCell ref="Y15:Y16"/>
    <mergeCell ref="AI15:AI16"/>
    <mergeCell ref="AJ15:AJ16"/>
    <mergeCell ref="AH15:AH16"/>
    <mergeCell ref="X15:X16"/>
    <mergeCell ref="A9:B9"/>
    <mergeCell ref="A3:B3"/>
    <mergeCell ref="A4:B4"/>
    <mergeCell ref="A5:B5"/>
    <mergeCell ref="A6:B6"/>
    <mergeCell ref="A7:B7"/>
    <mergeCell ref="D3:I3"/>
    <mergeCell ref="F4:I4"/>
    <mergeCell ref="V8:Z8"/>
    <mergeCell ref="F5:I5"/>
    <mergeCell ref="F6:I6"/>
    <mergeCell ref="F7:I7"/>
    <mergeCell ref="A8:B8"/>
  </mergeCells>
  <conditionalFormatting sqref="AC25 W18:X18 AR25:AS25 AH25 AS21:AS24 X19:X25 AM21:AM25">
    <cfRule type="containsText" dxfId="88" priority="340" operator="containsText" text="N/A">
      <formula>NOT(ISERROR(SEARCH("N/A",W18)))</formula>
    </cfRule>
    <cfRule type="cellIs" dxfId="87" priority="341" operator="between">
      <formula>#REF!</formula>
      <formula>#REF!</formula>
    </cfRule>
    <cfRule type="cellIs" dxfId="86" priority="342" operator="between">
      <formula>#REF!</formula>
      <formula>#REF!</formula>
    </cfRule>
    <cfRule type="cellIs" dxfId="85" priority="343" operator="between">
      <formula>#REF!</formula>
      <formula>#REF!</formula>
    </cfRule>
  </conditionalFormatting>
  <conditionalFormatting sqref="X25">
    <cfRule type="colorScale" priority="131">
      <colorScale>
        <cfvo type="min"/>
        <cfvo type="percentile" val="50"/>
        <cfvo type="max"/>
        <color rgb="FFF8696B"/>
        <color rgb="FFFFEB84"/>
        <color rgb="FF63BE7B"/>
      </colorScale>
    </cfRule>
  </conditionalFormatting>
  <conditionalFormatting sqref="AC25">
    <cfRule type="colorScale" priority="130">
      <colorScale>
        <cfvo type="min"/>
        <cfvo type="percentile" val="50"/>
        <cfvo type="max"/>
        <color rgb="FFF8696B"/>
        <color rgb="FFFFEB84"/>
        <color rgb="FF63BE7B"/>
      </colorScale>
    </cfRule>
  </conditionalFormatting>
  <conditionalFormatting sqref="AH25">
    <cfRule type="colorScale" priority="129">
      <colorScale>
        <cfvo type="min"/>
        <cfvo type="percentile" val="50"/>
        <cfvo type="max"/>
        <color rgb="FFF8696B"/>
        <color rgb="FFFFEB84"/>
        <color rgb="FF63BE7B"/>
      </colorScale>
    </cfRule>
  </conditionalFormatting>
  <conditionalFormatting sqref="AM25">
    <cfRule type="colorScale" priority="128">
      <colorScale>
        <cfvo type="min"/>
        <cfvo type="percentile" val="50"/>
        <cfvo type="max"/>
        <color rgb="FFF8696B"/>
        <color rgb="FFFFEB84"/>
        <color rgb="FF63BE7B"/>
      </colorScale>
    </cfRule>
  </conditionalFormatting>
  <conditionalFormatting sqref="AR25">
    <cfRule type="colorScale" priority="123">
      <colorScale>
        <cfvo type="min"/>
        <cfvo type="percentile" val="50"/>
        <cfvo type="max"/>
        <color rgb="FFF8696B"/>
        <color rgb="FFFFEB84"/>
        <color rgb="FF63BE7B"/>
      </colorScale>
    </cfRule>
  </conditionalFormatting>
  <conditionalFormatting sqref="W18:X18 X19:X24">
    <cfRule type="containsText" dxfId="84" priority="116" operator="containsText" text="N/A">
      <formula>NOT(ISERROR(SEARCH("N/A",W18)))</formula>
    </cfRule>
  </conditionalFormatting>
  <conditionalFormatting sqref="AR21:AR22 AR25">
    <cfRule type="colorScale" priority="397">
      <colorScale>
        <cfvo type="min"/>
        <cfvo type="percentile" val="50"/>
        <cfvo type="max"/>
        <color rgb="FF63BE7B"/>
        <color rgb="FFFFEB84"/>
        <color rgb="FFF8696B"/>
      </colorScale>
    </cfRule>
  </conditionalFormatting>
  <conditionalFormatting sqref="AR21:AR22">
    <cfRule type="colorScale" priority="432">
      <colorScale>
        <cfvo type="min"/>
        <cfvo type="percentile" val="50"/>
        <cfvo type="max"/>
        <color rgb="FF63BE7B"/>
        <color rgb="FFFFEB84"/>
        <color rgb="FFF8696B"/>
      </colorScale>
    </cfRule>
  </conditionalFormatting>
  <conditionalFormatting sqref="AH22 AH24">
    <cfRule type="containsText" dxfId="83" priority="93" operator="containsText" text="N/A">
      <formula>NOT(ISERROR(SEARCH("N/A",AH22)))</formula>
    </cfRule>
    <cfRule type="cellIs" dxfId="82" priority="94" operator="between">
      <formula>#REF!</formula>
      <formula>#REF!</formula>
    </cfRule>
    <cfRule type="cellIs" dxfId="81" priority="95" operator="between">
      <formula>#REF!</formula>
      <formula>#REF!</formula>
    </cfRule>
    <cfRule type="cellIs" dxfId="80" priority="96" operator="between">
      <formula>#REF!</formula>
      <formula>#REF!</formula>
    </cfRule>
  </conditionalFormatting>
  <conditionalFormatting sqref="X19">
    <cfRule type="containsText" dxfId="79" priority="89" operator="containsText" text="N/A">
      <formula>NOT(ISERROR(SEARCH("N/A",X19)))</formula>
    </cfRule>
    <cfRule type="cellIs" dxfId="78" priority="90" operator="between">
      <formula>#REF!</formula>
      <formula>#REF!</formula>
    </cfRule>
    <cfRule type="cellIs" dxfId="77" priority="91" operator="between">
      <formula>#REF!</formula>
      <formula>#REF!</formula>
    </cfRule>
    <cfRule type="cellIs" dxfId="76" priority="92" operator="between">
      <formula>#REF!</formula>
      <formula>#REF!</formula>
    </cfRule>
  </conditionalFormatting>
  <conditionalFormatting sqref="X19">
    <cfRule type="containsText" dxfId="75" priority="88" operator="containsText" text="N/A">
      <formula>NOT(ISERROR(SEARCH("N/A",X19)))</formula>
    </cfRule>
  </conditionalFormatting>
  <conditionalFormatting sqref="AB18">
    <cfRule type="containsText" dxfId="74" priority="84" operator="containsText" text="N/A">
      <formula>NOT(ISERROR(SEARCH("N/A",AB18)))</formula>
    </cfRule>
    <cfRule type="cellIs" dxfId="73" priority="85" operator="between">
      <formula>#REF!</formula>
      <formula>#REF!</formula>
    </cfRule>
    <cfRule type="cellIs" dxfId="72" priority="86" operator="between">
      <formula>#REF!</formula>
      <formula>#REF!</formula>
    </cfRule>
    <cfRule type="cellIs" dxfId="71" priority="87" operator="between">
      <formula>#REF!</formula>
      <formula>#REF!</formula>
    </cfRule>
  </conditionalFormatting>
  <conditionalFormatting sqref="AB18">
    <cfRule type="containsText" dxfId="70" priority="83" operator="containsText" text="N/A">
      <formula>NOT(ISERROR(SEARCH("N/A",AB18)))</formula>
    </cfRule>
  </conditionalFormatting>
  <conditionalFormatting sqref="AC23:AC24">
    <cfRule type="containsText" dxfId="69" priority="74" operator="containsText" text="N/A">
      <formula>NOT(ISERROR(SEARCH("N/A",AC23)))</formula>
    </cfRule>
    <cfRule type="cellIs" dxfId="68" priority="75" operator="between">
      <formula>#REF!</formula>
      <formula>#REF!</formula>
    </cfRule>
    <cfRule type="cellIs" dxfId="67" priority="76" operator="between">
      <formula>#REF!</formula>
      <formula>#REF!</formula>
    </cfRule>
    <cfRule type="cellIs" dxfId="66" priority="77" operator="between">
      <formula>#REF!</formula>
      <formula>#REF!</formula>
    </cfRule>
  </conditionalFormatting>
  <conditionalFormatting sqref="AC23:AC24">
    <cfRule type="containsText" dxfId="65" priority="73" operator="containsText" text="N/A">
      <formula>NOT(ISERROR(SEARCH("N/A",AC23)))</formula>
    </cfRule>
  </conditionalFormatting>
  <conditionalFormatting sqref="AH18">
    <cfRule type="containsText" dxfId="64" priority="69" operator="containsText" text="N/A">
      <formula>NOT(ISERROR(SEARCH("N/A",AH18)))</formula>
    </cfRule>
    <cfRule type="cellIs" dxfId="63" priority="70" operator="between">
      <formula>#REF!</formula>
      <formula>#REF!</formula>
    </cfRule>
    <cfRule type="cellIs" dxfId="62" priority="71" operator="between">
      <formula>#REF!</formula>
      <formula>#REF!</formula>
    </cfRule>
    <cfRule type="cellIs" dxfId="61" priority="72" operator="between">
      <formula>#REF!</formula>
      <formula>#REF!</formula>
    </cfRule>
  </conditionalFormatting>
  <conditionalFormatting sqref="AH18">
    <cfRule type="containsText" dxfId="60" priority="68" operator="containsText" text="N/A">
      <formula>NOT(ISERROR(SEARCH("N/A",AH18)))</formula>
    </cfRule>
  </conditionalFormatting>
  <conditionalFormatting sqref="AG18">
    <cfRule type="containsText" dxfId="59" priority="64" operator="containsText" text="N/A">
      <formula>NOT(ISERROR(SEARCH("N/A",AG18)))</formula>
    </cfRule>
    <cfRule type="cellIs" dxfId="58" priority="65" operator="between">
      <formula>#REF!</formula>
      <formula>#REF!</formula>
    </cfRule>
    <cfRule type="cellIs" dxfId="57" priority="66" operator="between">
      <formula>#REF!</formula>
      <formula>#REF!</formula>
    </cfRule>
    <cfRule type="cellIs" dxfId="56" priority="67" operator="between">
      <formula>#REF!</formula>
      <formula>#REF!</formula>
    </cfRule>
  </conditionalFormatting>
  <conditionalFormatting sqref="AG18">
    <cfRule type="containsText" dxfId="55" priority="63" operator="containsText" text="N/A">
      <formula>NOT(ISERROR(SEARCH("N/A",AG18)))</formula>
    </cfRule>
  </conditionalFormatting>
  <conditionalFormatting sqref="AH20">
    <cfRule type="containsText" dxfId="54" priority="59" operator="containsText" text="N/A">
      <formula>NOT(ISERROR(SEARCH("N/A",AH20)))</formula>
    </cfRule>
    <cfRule type="cellIs" dxfId="53" priority="60" operator="between">
      <formula>#REF!</formula>
      <formula>#REF!</formula>
    </cfRule>
    <cfRule type="cellIs" dxfId="52" priority="61" operator="between">
      <formula>#REF!</formula>
      <formula>#REF!</formula>
    </cfRule>
    <cfRule type="cellIs" dxfId="51" priority="62" operator="between">
      <formula>#REF!</formula>
      <formula>#REF!</formula>
    </cfRule>
  </conditionalFormatting>
  <conditionalFormatting sqref="AH20">
    <cfRule type="containsText" dxfId="50" priority="58" operator="containsText" text="N/A">
      <formula>NOT(ISERROR(SEARCH("N/A",AH20)))</formula>
    </cfRule>
  </conditionalFormatting>
  <conditionalFormatting sqref="AH19">
    <cfRule type="containsText" dxfId="49" priority="54" operator="containsText" text="N/A">
      <formula>NOT(ISERROR(SEARCH("N/A",AH19)))</formula>
    </cfRule>
    <cfRule type="cellIs" dxfId="48" priority="55" operator="between">
      <formula>#REF!</formula>
      <formula>#REF!</formula>
    </cfRule>
    <cfRule type="cellIs" dxfId="47" priority="56" operator="between">
      <formula>#REF!</formula>
      <formula>#REF!</formula>
    </cfRule>
    <cfRule type="cellIs" dxfId="46" priority="57" operator="between">
      <formula>#REF!</formula>
      <formula>#REF!</formula>
    </cfRule>
  </conditionalFormatting>
  <conditionalFormatting sqref="AH19">
    <cfRule type="containsText" dxfId="45" priority="53" operator="containsText" text="N/A">
      <formula>NOT(ISERROR(SEARCH("N/A",AH19)))</formula>
    </cfRule>
  </conditionalFormatting>
  <conditionalFormatting sqref="AH21">
    <cfRule type="containsText" dxfId="44" priority="49" operator="containsText" text="N/A">
      <formula>NOT(ISERROR(SEARCH("N/A",AH21)))</formula>
    </cfRule>
    <cfRule type="cellIs" dxfId="43" priority="50" operator="between">
      <formula>#REF!</formula>
      <formula>#REF!</formula>
    </cfRule>
    <cfRule type="cellIs" dxfId="42" priority="51" operator="between">
      <formula>#REF!</formula>
      <formula>#REF!</formula>
    </cfRule>
    <cfRule type="cellIs" dxfId="41" priority="52" operator="between">
      <formula>#REF!</formula>
      <formula>#REF!</formula>
    </cfRule>
  </conditionalFormatting>
  <conditionalFormatting sqref="AH21">
    <cfRule type="containsText" dxfId="40" priority="48" operator="containsText" text="N/A">
      <formula>NOT(ISERROR(SEARCH("N/A",AH21)))</formula>
    </cfRule>
  </conditionalFormatting>
  <conditionalFormatting sqref="AH23">
    <cfRule type="containsText" dxfId="39" priority="44" operator="containsText" text="N/A">
      <formula>NOT(ISERROR(SEARCH("N/A",AH23)))</formula>
    </cfRule>
    <cfRule type="cellIs" dxfId="38" priority="45" operator="between">
      <formula>#REF!</formula>
      <formula>#REF!</formula>
    </cfRule>
    <cfRule type="cellIs" dxfId="37" priority="46" operator="between">
      <formula>#REF!</formula>
      <formula>#REF!</formula>
    </cfRule>
    <cfRule type="cellIs" dxfId="36" priority="47" operator="between">
      <formula>#REF!</formula>
      <formula>#REF!</formula>
    </cfRule>
  </conditionalFormatting>
  <conditionalFormatting sqref="AH23">
    <cfRule type="containsText" dxfId="35" priority="43" operator="containsText" text="N/A">
      <formula>NOT(ISERROR(SEARCH("N/A",AH23)))</formula>
    </cfRule>
  </conditionalFormatting>
  <conditionalFormatting sqref="AR19:AR20">
    <cfRule type="colorScale" priority="41">
      <colorScale>
        <cfvo type="min"/>
        <cfvo type="percentile" val="50"/>
        <cfvo type="max"/>
        <color rgb="FF63BE7B"/>
        <color rgb="FFFFEB84"/>
        <color rgb="FFF8696B"/>
      </colorScale>
    </cfRule>
  </conditionalFormatting>
  <conditionalFormatting sqref="AR19:AR20">
    <cfRule type="colorScale" priority="42">
      <colorScale>
        <cfvo type="min"/>
        <cfvo type="percentile" val="50"/>
        <cfvo type="max"/>
        <color rgb="FF63BE7B"/>
        <color rgb="FFFFEB84"/>
        <color rgb="FFF8696B"/>
      </colorScale>
    </cfRule>
  </conditionalFormatting>
  <conditionalFormatting sqref="AL18">
    <cfRule type="containsText" dxfId="34" priority="32" operator="containsText" text="N/A">
      <formula>NOT(ISERROR(SEARCH("N/A",AL18)))</formula>
    </cfRule>
    <cfRule type="cellIs" dxfId="33" priority="33" operator="between">
      <formula>#REF!</formula>
      <formula>#REF!</formula>
    </cfRule>
    <cfRule type="cellIs" dxfId="32" priority="34" operator="between">
      <formula>#REF!</formula>
      <formula>#REF!</formula>
    </cfRule>
    <cfRule type="cellIs" dxfId="31" priority="35" operator="between">
      <formula>#REF!</formula>
      <formula>#REF!</formula>
    </cfRule>
  </conditionalFormatting>
  <conditionalFormatting sqref="AL18">
    <cfRule type="containsText" dxfId="30" priority="31" operator="containsText" text="N/A">
      <formula>NOT(ISERROR(SEARCH("N/A",AL18)))</formula>
    </cfRule>
  </conditionalFormatting>
  <conditionalFormatting sqref="AS20">
    <cfRule type="containsText" dxfId="29" priority="27" operator="containsText" text="N/A">
      <formula>NOT(ISERROR(SEARCH("N/A",AS20)))</formula>
    </cfRule>
    <cfRule type="cellIs" dxfId="28" priority="28" operator="between">
      <formula>#REF!</formula>
      <formula>#REF!</formula>
    </cfRule>
    <cfRule type="cellIs" dxfId="27" priority="29" operator="between">
      <formula>#REF!</formula>
      <formula>#REF!</formula>
    </cfRule>
    <cfRule type="cellIs" dxfId="26" priority="30" operator="between">
      <formula>#REF!</formula>
      <formula>#REF!</formula>
    </cfRule>
  </conditionalFormatting>
  <conditionalFormatting sqref="AS20">
    <cfRule type="containsText" dxfId="25" priority="26" operator="containsText" text="N/A">
      <formula>NOT(ISERROR(SEARCH("N/A",AS20)))</formula>
    </cfRule>
  </conditionalFormatting>
  <conditionalFormatting sqref="AS18">
    <cfRule type="containsText" dxfId="24" priority="22" operator="containsText" text="N/A">
      <formula>NOT(ISERROR(SEARCH("N/A",AS18)))</formula>
    </cfRule>
    <cfRule type="cellIs" dxfId="23" priority="23" operator="between">
      <formula>#REF!</formula>
      <formula>#REF!</formula>
    </cfRule>
    <cfRule type="cellIs" dxfId="22" priority="24" operator="between">
      <formula>#REF!</formula>
      <formula>#REF!</formula>
    </cfRule>
    <cfRule type="cellIs" dxfId="21" priority="25" operator="between">
      <formula>#REF!</formula>
      <formula>#REF!</formula>
    </cfRule>
  </conditionalFormatting>
  <conditionalFormatting sqref="AS18">
    <cfRule type="containsText" dxfId="20" priority="21" operator="containsText" text="N/A">
      <formula>NOT(ISERROR(SEARCH("N/A",AS18)))</formula>
    </cfRule>
  </conditionalFormatting>
  <conditionalFormatting sqref="AS19">
    <cfRule type="containsText" dxfId="19" priority="17" operator="containsText" text="N/A">
      <formula>NOT(ISERROR(SEARCH("N/A",AS19)))</formula>
    </cfRule>
    <cfRule type="cellIs" dxfId="18" priority="18" operator="between">
      <formula>#REF!</formula>
      <formula>#REF!</formula>
    </cfRule>
    <cfRule type="cellIs" dxfId="17" priority="19" operator="between">
      <formula>#REF!</formula>
      <formula>#REF!</formula>
    </cfRule>
    <cfRule type="cellIs" dxfId="16" priority="20" operator="between">
      <formula>#REF!</formula>
      <formula>#REF!</formula>
    </cfRule>
  </conditionalFormatting>
  <conditionalFormatting sqref="AS19">
    <cfRule type="containsText" dxfId="15" priority="16" operator="containsText" text="N/A">
      <formula>NOT(ISERROR(SEARCH("N/A",AS19)))</formula>
    </cfRule>
  </conditionalFormatting>
  <conditionalFormatting sqref="AM18">
    <cfRule type="containsText" dxfId="14" priority="12" operator="containsText" text="N/A">
      <formula>NOT(ISERROR(SEARCH("N/A",AM18)))</formula>
    </cfRule>
    <cfRule type="cellIs" dxfId="13" priority="13" operator="between">
      <formula>#REF!</formula>
      <formula>#REF!</formula>
    </cfRule>
    <cfRule type="cellIs" dxfId="12" priority="14" operator="between">
      <formula>#REF!</formula>
      <formula>#REF!</formula>
    </cfRule>
    <cfRule type="cellIs" dxfId="11" priority="15" operator="between">
      <formula>#REF!</formula>
      <formula>#REF!</formula>
    </cfRule>
  </conditionalFormatting>
  <conditionalFormatting sqref="AM18">
    <cfRule type="containsText" dxfId="10" priority="11" operator="containsText" text="N/A">
      <formula>NOT(ISERROR(SEARCH("N/A",AM18)))</formula>
    </cfRule>
  </conditionalFormatting>
  <conditionalFormatting sqref="AM19">
    <cfRule type="containsText" dxfId="9" priority="7" operator="containsText" text="N/A">
      <formula>NOT(ISERROR(SEARCH("N/A",AM19)))</formula>
    </cfRule>
    <cfRule type="cellIs" dxfId="8" priority="8" operator="between">
      <formula>#REF!</formula>
      <formula>#REF!</formula>
    </cfRule>
    <cfRule type="cellIs" dxfId="7" priority="9" operator="between">
      <formula>#REF!</formula>
      <formula>#REF!</formula>
    </cfRule>
    <cfRule type="cellIs" dxfId="6" priority="10" operator="between">
      <formula>#REF!</formula>
      <formula>#REF!</formula>
    </cfRule>
  </conditionalFormatting>
  <conditionalFormatting sqref="AM19">
    <cfRule type="containsText" dxfId="5" priority="6" operator="containsText" text="N/A">
      <formula>NOT(ISERROR(SEARCH("N/A",AM19)))</formula>
    </cfRule>
  </conditionalFormatting>
  <conditionalFormatting sqref="AM20">
    <cfRule type="containsText" dxfId="4" priority="2" operator="containsText" text="N/A">
      <formula>NOT(ISERROR(SEARCH("N/A",AM20)))</formula>
    </cfRule>
    <cfRule type="cellIs" dxfId="3" priority="3" operator="between">
      <formula>#REF!</formula>
      <formula>#REF!</formula>
    </cfRule>
    <cfRule type="cellIs" dxfId="2" priority="4" operator="between">
      <formula>#REF!</formula>
      <formula>#REF!</formula>
    </cfRule>
    <cfRule type="cellIs" dxfId="1" priority="5" operator="between">
      <formula>#REF!</formula>
      <formula>#REF!</formula>
    </cfRule>
  </conditionalFormatting>
  <conditionalFormatting sqref="AM20">
    <cfRule type="containsText" dxfId="0" priority="1" operator="containsText" text="N/A">
      <formula>NOT(ISERROR(SEARCH("N/A",AM20)))</formula>
    </cfRule>
  </conditionalFormatting>
  <dataValidations count="6">
    <dataValidation type="list" allowBlank="1" showInputMessage="1" showErrorMessage="1" sqref="W5" xr:uid="{00000000-0002-0000-0000-000000000000}">
      <formula1>$AT$7:$AT$11</formula1>
    </dataValidation>
    <dataValidation type="list" allowBlank="1" showInputMessage="1" showErrorMessage="1" sqref="J18:J20" xr:uid="{00000000-0002-0000-0000-000001000000}">
      <formula1>PROGRAMACION</formula1>
    </dataValidation>
    <dataValidation type="list" allowBlank="1" showInputMessage="1" showErrorMessage="1" error="Escriba un texto " promptTitle="Cualquier contenido" sqref="F18:F20" xr:uid="{00000000-0002-0000-0000-000002000000}">
      <formula1>META02</formula1>
    </dataValidation>
    <dataValidation type="list" allowBlank="1" showInputMessage="1" showErrorMessage="1" sqref="Q18:Q24" xr:uid="{00000000-0002-0000-0000-000003000000}">
      <formula1>INDICADOR</formula1>
    </dataValidation>
    <dataValidation type="list" allowBlank="1" showInputMessage="1" showErrorMessage="1" sqref="U18:U24" xr:uid="{00000000-0002-0000-0000-000004000000}">
      <formula1>CONTRALORIA</formula1>
    </dataValidation>
    <dataValidation type="list" allowBlank="1" showInputMessage="1" showErrorMessage="1" error="Escriba un texto " promptTitle="Cualquier contenido" sqref="F21:F24" xr:uid="{00000000-0002-0000-0000-000005000000}">
      <formula1>META2</formula1>
    </dataValidation>
  </dataValidations>
  <pageMargins left="0.70866141732283472" right="0.70866141732283472" top="0.74803149606299213" bottom="0.74803149606299213" header="0.31496062992125984" footer="0.31496062992125984"/>
  <pageSetup paperSize="256" scale="40" orientation="landscape" r:id="rId1"/>
  <headerFooter>
    <oddFooter xml:space="preserve">&amp;RCódigo: PLE-PIN-F017
Versión: 2
Vigencia desde: XX noviembre de 2018
</oddFooter>
  </headerFooter>
  <drawing r:id="rId2"/>
  <legacy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3:E17"/>
  <sheetViews>
    <sheetView workbookViewId="0">
      <selection activeCell="D16" sqref="D16"/>
    </sheetView>
  </sheetViews>
  <sheetFormatPr defaultColWidth="11.42578125" defaultRowHeight="15"/>
  <sheetData>
    <row r="3" spans="3:5">
      <c r="C3">
        <v>329</v>
      </c>
    </row>
    <row r="4" spans="3:5">
      <c r="C4">
        <f>+C3*0.1</f>
        <v>32.9</v>
      </c>
    </row>
    <row r="5" spans="3:5">
      <c r="C5">
        <f>+C3+C4</f>
        <v>361.9</v>
      </c>
    </row>
    <row r="15" spans="3:5">
      <c r="D15">
        <v>5996</v>
      </c>
      <c r="E15">
        <v>100</v>
      </c>
    </row>
    <row r="16" spans="3:5">
      <c r="D16" s="115">
        <f>(E16*D15)/E15</f>
        <v>299.8</v>
      </c>
      <c r="E16">
        <v>5</v>
      </c>
    </row>
    <row r="17" spans="4:5">
      <c r="D17">
        <v>1140</v>
      </c>
      <c r="E17">
        <f>(D17*E15)/D15</f>
        <v>19.012675116744497</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09"/>
  <sheetViews>
    <sheetView zoomScale="55" zoomScaleNormal="55" zoomScalePageLayoutView="55" workbookViewId="0">
      <selection activeCell="C3" sqref="C3:C6"/>
    </sheetView>
  </sheetViews>
  <sheetFormatPr defaultColWidth="9.140625" defaultRowHeight="15"/>
  <cols>
    <col min="1" max="1" width="25.140625" customWidth="1"/>
    <col min="2" max="2" width="28.28515625" bestFit="1" customWidth="1"/>
    <col min="3" max="3" width="56.42578125" bestFit="1" customWidth="1"/>
    <col min="4" max="4" width="43.28515625" customWidth="1"/>
    <col min="5" max="5" width="13.28515625" customWidth="1"/>
    <col min="6" max="256" width="11.42578125" customWidth="1"/>
  </cols>
  <sheetData>
    <row r="1" spans="1:8">
      <c r="A1" t="s">
        <v>178</v>
      </c>
      <c r="B1" t="s">
        <v>179</v>
      </c>
      <c r="C1" t="s">
        <v>180</v>
      </c>
      <c r="D1" t="s">
        <v>181</v>
      </c>
      <c r="F1" t="s">
        <v>182</v>
      </c>
    </row>
    <row r="2" spans="1:8">
      <c r="A2" t="s">
        <v>183</v>
      </c>
      <c r="B2" t="s">
        <v>184</v>
      </c>
      <c r="D2" t="s">
        <v>68</v>
      </c>
      <c r="F2" t="s">
        <v>185</v>
      </c>
    </row>
    <row r="3" spans="1:8">
      <c r="A3" t="s">
        <v>186</v>
      </c>
      <c r="B3" t="s">
        <v>187</v>
      </c>
      <c r="C3" t="s">
        <v>188</v>
      </c>
      <c r="D3" t="s">
        <v>104</v>
      </c>
      <c r="F3" t="s">
        <v>70</v>
      </c>
    </row>
    <row r="4" spans="1:8">
      <c r="A4" t="s">
        <v>189</v>
      </c>
      <c r="C4" t="s">
        <v>84</v>
      </c>
      <c r="D4" t="s">
        <v>190</v>
      </c>
      <c r="F4" t="s">
        <v>106</v>
      </c>
    </row>
    <row r="5" spans="1:8">
      <c r="A5" t="s">
        <v>191</v>
      </c>
      <c r="C5" t="s">
        <v>64</v>
      </c>
      <c r="D5" t="s">
        <v>192</v>
      </c>
    </row>
    <row r="6" spans="1:8">
      <c r="A6" t="s">
        <v>193</v>
      </c>
      <c r="C6" t="s">
        <v>194</v>
      </c>
      <c r="E6" t="s">
        <v>195</v>
      </c>
      <c r="G6" t="s">
        <v>196</v>
      </c>
    </row>
    <row r="7" spans="1:8">
      <c r="A7" t="s">
        <v>197</v>
      </c>
      <c r="E7" t="s">
        <v>198</v>
      </c>
      <c r="G7" t="s">
        <v>199</v>
      </c>
    </row>
    <row r="8" spans="1:8">
      <c r="E8" t="s">
        <v>200</v>
      </c>
      <c r="G8" t="s">
        <v>201</v>
      </c>
    </row>
    <row r="9" spans="1:8">
      <c r="E9" t="s">
        <v>202</v>
      </c>
    </row>
    <row r="10" spans="1:8">
      <c r="E10" t="s">
        <v>203</v>
      </c>
    </row>
    <row r="12" spans="1:8" s="3" customFormat="1" ht="74.25" customHeight="1">
      <c r="A12" s="11"/>
      <c r="C12" s="12"/>
      <c r="D12" s="6"/>
      <c r="H12" s="3" t="s">
        <v>204</v>
      </c>
    </row>
    <row r="13" spans="1:8" s="3" customFormat="1" ht="74.25" customHeight="1">
      <c r="A13" s="11"/>
      <c r="C13" s="12"/>
      <c r="D13" s="6"/>
      <c r="H13" s="3" t="s">
        <v>205</v>
      </c>
    </row>
    <row r="14" spans="1:8" s="3" customFormat="1" ht="74.25" customHeight="1">
      <c r="A14" s="11"/>
      <c r="C14" s="12"/>
      <c r="D14" s="2"/>
      <c r="H14" s="3" t="s">
        <v>206</v>
      </c>
    </row>
    <row r="15" spans="1:8" s="3" customFormat="1" ht="74.25" customHeight="1">
      <c r="A15" s="11"/>
      <c r="C15" s="12"/>
      <c r="D15" s="2"/>
      <c r="H15" s="3" t="s">
        <v>207</v>
      </c>
    </row>
    <row r="16" spans="1:8" s="3" customFormat="1" ht="74.25" customHeight="1" thickBot="1">
      <c r="A16" s="11"/>
      <c r="C16" s="12"/>
      <c r="D16" s="5"/>
    </row>
    <row r="17" spans="1:4" s="3" customFormat="1" ht="74.25" customHeight="1">
      <c r="A17" s="11"/>
      <c r="C17" s="12"/>
      <c r="D17" s="4"/>
    </row>
    <row r="18" spans="1:4" s="3" customFormat="1" ht="74.25" customHeight="1">
      <c r="A18" s="11"/>
      <c r="C18" s="12"/>
      <c r="D18" s="6"/>
    </row>
    <row r="19" spans="1:4" s="3" customFormat="1" ht="74.25" customHeight="1">
      <c r="A19" s="11"/>
      <c r="C19" s="12"/>
      <c r="D19" s="6"/>
    </row>
    <row r="20" spans="1:4" s="3" customFormat="1" ht="74.25" customHeight="1">
      <c r="A20" s="11"/>
      <c r="C20" s="12"/>
      <c r="D20" s="6"/>
    </row>
    <row r="21" spans="1:4" s="3" customFormat="1" ht="74.25" customHeight="1" thickBot="1">
      <c r="A21" s="11"/>
      <c r="C21" s="13"/>
      <c r="D21" s="6"/>
    </row>
    <row r="22" spans="1:4" ht="18.75" thickBot="1">
      <c r="C22" s="13"/>
      <c r="D22" s="4"/>
    </row>
    <row r="23" spans="1:4" ht="18.75" thickBot="1">
      <c r="C23" s="13"/>
      <c r="D23" s="1"/>
    </row>
    <row r="24" spans="1:4" ht="18">
      <c r="C24" s="14"/>
      <c r="D24" s="4"/>
    </row>
    <row r="25" spans="1:4" ht="18">
      <c r="C25" s="14"/>
      <c r="D25" s="6"/>
    </row>
    <row r="26" spans="1:4" ht="18">
      <c r="C26" s="14"/>
      <c r="D26" s="6"/>
    </row>
    <row r="27" spans="1:4" ht="18.75" thickBot="1">
      <c r="C27" s="14"/>
      <c r="D27" s="5"/>
    </row>
    <row r="28" spans="1:4" ht="18">
      <c r="C28" s="14"/>
      <c r="D28" s="4"/>
    </row>
    <row r="29" spans="1:4" ht="18">
      <c r="C29" s="14"/>
      <c r="D29" s="6"/>
    </row>
    <row r="30" spans="1:4" ht="18">
      <c r="C30" s="14"/>
      <c r="D30" s="6"/>
    </row>
    <row r="31" spans="1:4" ht="18">
      <c r="C31" s="14"/>
      <c r="D31" s="6"/>
    </row>
    <row r="32" spans="1:4" ht="18">
      <c r="C32" s="15"/>
      <c r="D32" s="6"/>
    </row>
    <row r="33" spans="3:4" ht="18">
      <c r="C33" s="15"/>
      <c r="D33" s="6"/>
    </row>
    <row r="34" spans="3:4" ht="18">
      <c r="C34" s="15"/>
      <c r="D34" s="5"/>
    </row>
    <row r="35" spans="3:4" ht="18">
      <c r="C35" s="15"/>
      <c r="D35" s="5"/>
    </row>
    <row r="36" spans="3:4" ht="18">
      <c r="C36" s="15"/>
      <c r="D36" s="5"/>
    </row>
    <row r="37" spans="3:4" ht="18">
      <c r="C37" s="15"/>
      <c r="D37" s="5"/>
    </row>
    <row r="38" spans="3:4" ht="18">
      <c r="C38" s="15"/>
      <c r="D38" s="8"/>
    </row>
    <row r="39" spans="3:4" ht="18">
      <c r="C39" s="15"/>
      <c r="D39" s="8"/>
    </row>
    <row r="40" spans="3:4" ht="18">
      <c r="C40" s="16"/>
      <c r="D40" s="8"/>
    </row>
    <row r="41" spans="3:4" ht="18">
      <c r="C41" s="16"/>
      <c r="D41" s="8"/>
    </row>
    <row r="42" spans="3:4" ht="18.75" thickBot="1">
      <c r="C42" s="17"/>
      <c r="D42" s="8"/>
    </row>
    <row r="43" spans="3:4" ht="18">
      <c r="C43" s="18"/>
      <c r="D43" s="4"/>
    </row>
    <row r="44" spans="3:4" ht="18">
      <c r="C44" s="19"/>
      <c r="D44" s="5"/>
    </row>
    <row r="45" spans="3:4" ht="18">
      <c r="C45" s="19"/>
      <c r="D45" s="5"/>
    </row>
    <row r="46" spans="3:4" ht="18">
      <c r="C46" s="19"/>
      <c r="D46" s="8"/>
    </row>
    <row r="47" spans="3:4" ht="18.75" thickBot="1">
      <c r="C47" s="20"/>
      <c r="D47" s="7"/>
    </row>
    <row r="48" spans="3:4" ht="18">
      <c r="C48" s="21"/>
    </row>
    <row r="49" spans="3:3" ht="18">
      <c r="C49" s="21"/>
    </row>
    <row r="50" spans="3:3" ht="18">
      <c r="C50" s="21"/>
    </row>
    <row r="51" spans="3:3" ht="18">
      <c r="C51" s="21"/>
    </row>
    <row r="52" spans="3:3" ht="18">
      <c r="C52" s="22"/>
    </row>
    <row r="53" spans="3:3" ht="18">
      <c r="C53" s="22"/>
    </row>
    <row r="54" spans="3:3" ht="18">
      <c r="C54" s="22"/>
    </row>
    <row r="55" spans="3:3" ht="18">
      <c r="C55" s="22"/>
    </row>
    <row r="56" spans="3:3" ht="18">
      <c r="C56" s="23"/>
    </row>
    <row r="57" spans="3:3" ht="18">
      <c r="C57" s="24"/>
    </row>
    <row r="58" spans="3:3" ht="18">
      <c r="C58" s="24"/>
    </row>
    <row r="59" spans="3:3" ht="18">
      <c r="C59" s="24"/>
    </row>
    <row r="60" spans="3:3" ht="18.75" thickBot="1">
      <c r="C60" s="25"/>
    </row>
    <row r="61" spans="3:3" ht="18">
      <c r="C61" s="26"/>
    </row>
    <row r="62" spans="3:3" ht="18">
      <c r="C62" s="27"/>
    </row>
    <row r="63" spans="3:3" ht="18">
      <c r="C63" s="27"/>
    </row>
    <row r="64" spans="3:3" ht="18">
      <c r="C64" s="27"/>
    </row>
    <row r="65" spans="3:3" ht="18">
      <c r="C65" s="27"/>
    </row>
    <row r="66" spans="3:3" ht="18">
      <c r="C66" s="28"/>
    </row>
    <row r="67" spans="3:3" ht="18">
      <c r="C67" s="28"/>
    </row>
    <row r="68" spans="3:3" ht="18">
      <c r="C68" s="28"/>
    </row>
    <row r="69" spans="3:3" ht="18">
      <c r="C69" s="28"/>
    </row>
    <row r="70" spans="3:3" ht="18">
      <c r="C70" s="28"/>
    </row>
    <row r="71" spans="3:3" ht="18">
      <c r="C71" s="29"/>
    </row>
    <row r="72" spans="3:3" ht="18">
      <c r="C72" s="28"/>
    </row>
    <row r="73" spans="3:3" ht="18">
      <c r="C73" s="28"/>
    </row>
    <row r="74" spans="3:3" ht="18">
      <c r="C74" s="28"/>
    </row>
    <row r="75" spans="3:3" ht="18">
      <c r="C75" s="28"/>
    </row>
    <row r="76" spans="3:3" ht="18">
      <c r="C76" s="28"/>
    </row>
    <row r="77" spans="3:3" ht="18">
      <c r="C77" s="28"/>
    </row>
    <row r="78" spans="3:3" ht="18">
      <c r="C78" s="28"/>
    </row>
    <row r="79" spans="3:3" ht="18">
      <c r="C79" s="27"/>
    </row>
    <row r="80" spans="3:3" ht="18">
      <c r="C80" s="27"/>
    </row>
    <row r="81" spans="3:3" ht="18">
      <c r="C81" s="27"/>
    </row>
    <row r="82" spans="3:3" ht="18">
      <c r="C82" s="27"/>
    </row>
    <row r="83" spans="3:3" ht="18">
      <c r="C83" s="27"/>
    </row>
    <row r="84" spans="3:3" ht="18">
      <c r="C84" s="27"/>
    </row>
    <row r="85" spans="3:3" ht="18">
      <c r="C85" s="30"/>
    </row>
    <row r="86" spans="3:3" ht="18">
      <c r="C86" s="27"/>
    </row>
    <row r="87" spans="3:3" ht="18">
      <c r="C87" s="27"/>
    </row>
    <row r="88" spans="3:3" ht="18.75" thickBot="1">
      <c r="C88" s="31"/>
    </row>
    <row r="89" spans="3:3" ht="18">
      <c r="C89" s="32"/>
    </row>
    <row r="90" spans="3:3" ht="18">
      <c r="C90" s="28"/>
    </row>
    <row r="91" spans="3:3" ht="18">
      <c r="C91" s="28"/>
    </row>
    <row r="92" spans="3:3" ht="18">
      <c r="C92" s="28"/>
    </row>
    <row r="93" spans="3:3" ht="18">
      <c r="C93" s="28"/>
    </row>
    <row r="94" spans="3:3" ht="18.75" thickBot="1">
      <c r="C94" s="33"/>
    </row>
    <row r="99" spans="2:3">
      <c r="B99" t="s">
        <v>208</v>
      </c>
      <c r="C99" t="s">
        <v>209</v>
      </c>
    </row>
    <row r="100" spans="2:3">
      <c r="B100" s="10">
        <v>1167</v>
      </c>
      <c r="C100" s="3" t="s">
        <v>210</v>
      </c>
    </row>
    <row r="101" spans="2:3" ht="30">
      <c r="B101" s="10">
        <v>1131</v>
      </c>
      <c r="C101" s="3" t="s">
        <v>211</v>
      </c>
    </row>
    <row r="102" spans="2:3">
      <c r="B102" s="10">
        <v>1177</v>
      </c>
      <c r="C102" s="3" t="s">
        <v>212</v>
      </c>
    </row>
    <row r="103" spans="2:3" ht="30">
      <c r="B103" s="10">
        <v>1094</v>
      </c>
      <c r="C103" s="3" t="s">
        <v>213</v>
      </c>
    </row>
    <row r="104" spans="2:3">
      <c r="B104" s="10">
        <v>1128</v>
      </c>
      <c r="C104" s="3" t="s">
        <v>214</v>
      </c>
    </row>
    <row r="105" spans="2:3" ht="30">
      <c r="B105" s="10">
        <v>1095</v>
      </c>
      <c r="C105" s="3" t="s">
        <v>215</v>
      </c>
    </row>
    <row r="106" spans="2:3" ht="30">
      <c r="B106" s="10">
        <v>1129</v>
      </c>
      <c r="C106" s="3" t="s">
        <v>216</v>
      </c>
    </row>
    <row r="107" spans="2:3" ht="45">
      <c r="B107" s="10">
        <v>1120</v>
      </c>
      <c r="C107" s="3" t="s">
        <v>217</v>
      </c>
    </row>
    <row r="108" spans="2:3">
      <c r="B108" s="9"/>
    </row>
    <row r="109" spans="2:3">
      <c r="B109" s="9"/>
    </row>
  </sheetData>
  <conditionalFormatting sqref="C13">
    <cfRule type="colorScale" priority="1">
      <colorScale>
        <cfvo type="min"/>
        <cfvo type="max"/>
        <color rgb="FFFF7128"/>
        <color rgb="FFFFEF9C"/>
      </colorScale>
    </cfRule>
  </conditionalFormatting>
  <pageMargins left="0.7" right="0.7" top="0.75" bottom="0.75" header="0.3" footer="0.3"/>
  <pageSetup paperSize="9" orientation="portrait" horizontalDpi="4294967293" verticalDpi="0"/>
  <legacy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3" ma:contentTypeDescription="Crear nuevo documento." ma:contentTypeScope="" ma:versionID="e2e22b6c5eaabac9adbefd5ef190b3a3">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acd4d6c81697b1595029b94e0ac1a92c"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7FF37C7-9D2B-4DCF-9368-A405E96FAC51}"/>
</file>

<file path=customXml/itemProps2.xml><?xml version="1.0" encoding="utf-8"?>
<ds:datastoreItem xmlns:ds="http://schemas.openxmlformats.org/officeDocument/2006/customXml" ds:itemID="{71766A9A-DCBC-4C83-A30C-0841761A67FC}"/>
</file>

<file path=customXml/itemProps3.xml><?xml version="1.0" encoding="utf-8"?>
<ds:datastoreItem xmlns:ds="http://schemas.openxmlformats.org/officeDocument/2006/customXml" ds:itemID="{BB642516-03B7-48CE-9FAA-CBDF71AA8DD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
  <cp:revision/>
  <dcterms:created xsi:type="dcterms:W3CDTF">2016-04-29T15:58:00Z</dcterms:created>
  <dcterms:modified xsi:type="dcterms:W3CDTF">2021-03-11T03:49:51Z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y fmtid="{D5CDD505-2E9C-101B-9397-08002B2CF9AE}" pid="3" name="TBCO_ScreenResolution">
    <vt:lpwstr>96 96 1920 1080</vt:lpwstr>
  </property>
</Properties>
</file>