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liliana.casas\Desktop\planes AL\"/>
    </mc:Choice>
  </mc:AlternateContent>
  <xr:revisionPtr revIDLastSave="0" documentId="13_ncr:1_{D5CC9828-132D-40EB-99D7-A56EE47F2498}" xr6:coauthVersionLast="44" xr6:coauthVersionMax="44" xr10:uidLastSave="{00000000-0000-0000-0000-000000000000}"/>
  <bookViews>
    <workbookView xWindow="-120" yWindow="-120" windowWidth="29040" windowHeight="15840" xr2:uid="{00000000-000D-0000-FFFF-FFFF00000000}"/>
  </bookViews>
  <sheets>
    <sheet name="ALCALDIA SANTAFE" sheetId="1" r:id="rId1"/>
    <sheet name="res" sheetId="3" state="hidden" r:id="rId2"/>
    <sheet name="Metas" sheetId="2" state="hidden" r:id="rId3"/>
  </sheets>
  <externalReferences>
    <externalReference r:id="rId4"/>
    <externalReference r:id="rId5"/>
  </externalReferences>
  <definedNames>
    <definedName name="_xlnm._FilterDatabase" localSheetId="0" hidden="1">'ALCALDIA SANTAFE'!$A$11:$AT$42</definedName>
    <definedName name="_xlnm._FilterDatabase" localSheetId="2" hidden="1">Metas!$A$1:$R$27</definedName>
    <definedName name="_xlnm.Print_Area" localSheetId="2">Metas!$C$1:$Q$27</definedName>
    <definedName name="INDICADOR">[1]Hoja2!$F$2:$F$4</definedName>
    <definedName name="META2">[2]Hoja2!$C$3:$C$5</definedName>
    <definedName name="PROGRAMACION">[1]Hoja2!$D$2:$D$5</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 i="2" l="1"/>
  <c r="N21" i="2"/>
  <c r="N20" i="2"/>
  <c r="N15" i="2"/>
  <c r="N16" i="2"/>
  <c r="N17" i="2"/>
  <c r="K7" i="2" l="1"/>
  <c r="J7" i="2"/>
  <c r="AQ41" i="1" l="1"/>
  <c r="AM41" i="1"/>
  <c r="AH41" i="1"/>
  <c r="AC41" i="1"/>
  <c r="X41" i="1"/>
  <c r="E41" i="1"/>
  <c r="AA16" i="1" l="1"/>
  <c r="AK14" i="1"/>
  <c r="V14" i="1"/>
  <c r="U15" i="1" l="1"/>
  <c r="U16" i="1"/>
  <c r="U17" i="1"/>
  <c r="U18" i="1"/>
  <c r="U19" i="1"/>
  <c r="U20" i="1"/>
  <c r="U21" i="1"/>
  <c r="U22" i="1"/>
  <c r="U23" i="1"/>
  <c r="U24" i="1"/>
  <c r="U25" i="1"/>
  <c r="U26" i="1"/>
  <c r="U27" i="1"/>
  <c r="U28" i="1"/>
  <c r="U29" i="1"/>
  <c r="U30" i="1"/>
  <c r="U31" i="1"/>
  <c r="U32" i="1"/>
  <c r="U33" i="1"/>
  <c r="U14" i="1"/>
  <c r="AR27" i="1"/>
  <c r="AP27" i="1"/>
  <c r="AK27" i="1"/>
  <c r="AF27" i="1"/>
  <c r="AA27" i="1"/>
  <c r="V27" i="1"/>
  <c r="P27" i="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7" i="1"/>
  <c r="AA18" i="1"/>
  <c r="AA19" i="1"/>
  <c r="AA20" i="1"/>
  <c r="AA21" i="1"/>
  <c r="AA22" i="1"/>
  <c r="AA23" i="1"/>
  <c r="AA24" i="1"/>
  <c r="AA25" i="1"/>
  <c r="AA26" i="1"/>
  <c r="AA28" i="1"/>
  <c r="AA29" i="1"/>
  <c r="AA30" i="1"/>
  <c r="AA31" i="1"/>
  <c r="AA32" i="1"/>
  <c r="AA33" i="1"/>
  <c r="AA34" i="1"/>
  <c r="AA35" i="1"/>
  <c r="AA36" i="1"/>
  <c r="AA37" i="1"/>
  <c r="AA38" i="1"/>
  <c r="AA39" i="1"/>
  <c r="AA40" i="1"/>
  <c r="AA14" i="1"/>
  <c r="V15" i="1"/>
  <c r="V16" i="1"/>
  <c r="V17" i="1"/>
  <c r="V18" i="1"/>
  <c r="V19" i="1"/>
  <c r="V20" i="1"/>
  <c r="V21" i="1"/>
  <c r="V22" i="1"/>
  <c r="V23" i="1"/>
  <c r="V24" i="1"/>
  <c r="V25" i="1"/>
  <c r="V26" i="1"/>
  <c r="V28" i="1"/>
  <c r="V29" i="1"/>
  <c r="V30" i="1"/>
  <c r="V31" i="1"/>
  <c r="V32" i="1"/>
  <c r="V33" i="1"/>
  <c r="V34" i="1"/>
  <c r="V35" i="1"/>
  <c r="V36" i="1"/>
  <c r="V37" i="1"/>
  <c r="V38" i="1"/>
  <c r="V39" i="1"/>
  <c r="V40" i="1"/>
  <c r="AR15" i="1"/>
  <c r="AR16" i="1"/>
  <c r="AR17" i="1"/>
  <c r="AR18" i="1"/>
  <c r="AR19" i="1"/>
  <c r="AR20" i="1"/>
  <c r="AR21" i="1"/>
  <c r="AR22" i="1"/>
  <c r="AR23" i="1"/>
  <c r="AR24" i="1"/>
  <c r="AR25" i="1"/>
  <c r="AR26" i="1"/>
  <c r="AR28" i="1"/>
  <c r="AR29" i="1"/>
  <c r="AR30" i="1"/>
  <c r="AR31" i="1"/>
  <c r="AR32" i="1"/>
  <c r="AR33" i="1"/>
  <c r="AR14"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AP14" i="1"/>
  <c r="P28" i="1"/>
  <c r="P29" i="1"/>
  <c r="P32" i="1"/>
  <c r="P33" i="1"/>
  <c r="AQ18" i="1" l="1"/>
  <c r="AR41" i="1"/>
  <c r="AQ39" i="1"/>
  <c r="AQ35" i="1"/>
  <c r="AQ21" i="1"/>
  <c r="AQ17" i="1"/>
  <c r="AQ37" i="1"/>
  <c r="AQ40" i="1"/>
  <c r="AQ36" i="1"/>
  <c r="AQ38" i="1"/>
  <c r="AQ30" i="1"/>
  <c r="AQ25" i="1"/>
  <c r="AR34" i="1"/>
  <c r="AQ26" i="1"/>
  <c r="AQ31" i="1"/>
  <c r="AQ22" i="1"/>
  <c r="AQ33" i="1"/>
  <c r="AQ29" i="1"/>
  <c r="AQ24" i="1"/>
  <c r="AQ20" i="1"/>
  <c r="AQ32" i="1"/>
  <c r="AQ28" i="1"/>
  <c r="AQ23" i="1"/>
  <c r="AQ19" i="1"/>
  <c r="AQ15" i="1"/>
  <c r="AQ14" i="1"/>
  <c r="AQ34" i="1" l="1"/>
  <c r="E34" i="1" l="1"/>
  <c r="E42" i="1" s="1"/>
  <c r="P15" i="1" l="1"/>
  <c r="P26" i="1"/>
  <c r="P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Rebeca Gonzalez Jaimes</author>
  </authors>
  <commentList>
    <comment ref="H11" authorId="0" shapeId="0" xr:uid="{00000000-0006-0000-0200-000001000000}">
      <text>
        <r>
          <rPr>
            <b/>
            <sz val="9"/>
            <color indexed="81"/>
            <rFont val="Tahoma"/>
            <family val="2"/>
          </rPr>
          <t>Rebeca Gonzalez Jaimes:</t>
        </r>
        <r>
          <rPr>
            <sz val="9"/>
            <color indexed="81"/>
            <rFont val="Tahoma"/>
            <family val="2"/>
          </rPr>
          <t xml:space="preserve">
Solicitar relación de actividades vigentes</t>
        </r>
      </text>
    </comment>
    <comment ref="H14" authorId="0" shapeId="0" xr:uid="{00000000-0006-0000-0200-000002000000}">
      <text>
        <r>
          <rPr>
            <b/>
            <sz val="9"/>
            <color indexed="81"/>
            <rFont val="Tahoma"/>
            <family val="2"/>
          </rPr>
          <t>Rebeca Gonzalez Jaimes:</t>
        </r>
        <r>
          <rPr>
            <sz val="9"/>
            <color indexed="81"/>
            <rFont val="Tahoma"/>
            <family val="2"/>
          </rPr>
          <t xml:space="preserve">
Por disminución de personal de apoyo por los cambios administrativos</t>
        </r>
      </text>
    </comment>
  </commentList>
</comments>
</file>

<file path=xl/sharedStrings.xml><?xml version="1.0" encoding="utf-8"?>
<sst xmlns="http://schemas.openxmlformats.org/spreadsheetml/2006/main" count="652" uniqueCount="260">
  <si>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</si>
  <si>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</si>
  <si>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</si>
  <si>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</si>
  <si>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</si>
  <si>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</si>
  <si>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</si>
  <si>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</si>
  <si>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</si>
  <si>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</si>
  <si>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</si>
  <si>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</si>
  <si>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</si>
  <si>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</si>
  <si>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</si>
  <si>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</si>
  <si>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</si>
  <si>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</si>
  <si>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</si>
  <si>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</si>
  <si>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</si>
  <si>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</si>
  <si>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</si>
  <si>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</si>
  <si>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</si>
  <si>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</si>
  <si>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</si>
  <si>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</si>
  <si>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</si>
  <si>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</si>
  <si>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</si>
  <si>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</si>
  <si>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</si>
  <si>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</si>
  <si>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</si>
  <si>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</si>
  <si>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</si>
  <si>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</si>
  <si>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</si>
  <si>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</si>
  <si>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</si>
  <si>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</si>
  <si>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</si>
  <si>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</si>
  <si>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</si>
  <si>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</si>
  <si>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</si>
  <si>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</si>
  <si>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</si>
  <si>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</si>
  <si>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</si>
  <si>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</si>
  <si>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</si>
  <si>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</si>
  <si>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</si>
  <si>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</si>
  <si>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</si>
  <si>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</si>
  <si>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</si>
  <si>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</si>
  <si>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</si>
  <si>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</si>
  <si>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</si>
  <si>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</si>
  <si>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</si>
  <si>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</si>
  <si>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</si>
  <si>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</si>
  <si>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</si>
  <si>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</si>
  <si>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</si>
  <si>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</si>
  <si>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</si>
  <si>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</si>
  <si>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</si>
  <si>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</si>
  <si>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</si>
  <si>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</si>
  <si>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</si>
  <si>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</si>
  <si>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</si>
  <si>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</si>
  <si>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</si>
  <si>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</si>
  <si>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</si>
  <si>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</si>
  <si>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</si>
  <si>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</si>
  <si>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</si>
  <si>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</si>
  <si>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</si>
  <si>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</si>
  <si>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</si>
  <si>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</si>
  <si>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</si>
  <si>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</si>
  <si>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</si>
  <si>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</si>
  <si>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</si>
  <si>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</si>
  <si>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</si>
  <si>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</si>
  <si>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</si>
  <si>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</si>
  <si>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</si>
  <si>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Respuesta a los requerimiento de los ciudadanos</t>
  </si>
  <si>
    <t>(No de respuestas efectuadas / No requerimientos instaurados antes del 31 de diciembre 2019)*100</t>
  </si>
  <si>
    <t>Acciones de control para el cumplimiento de fallos judiciales - cerros de oriente</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</si>
  <si>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</si>
  <si>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</si>
  <si>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</si>
  <si>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</si>
  <si>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</si>
  <si>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</si>
  <si>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</si>
  <si>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</si>
  <si>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</si>
  <si>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</si>
  <si>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</si>
  <si>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</si>
  <si>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</si>
  <si>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</si>
  <si>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</si>
  <si>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</si>
  <si>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</si>
  <si>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</si>
  <si>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</si>
  <si>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</si>
  <si>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</si>
  <si>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</si>
  <si>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</si>
  <si>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</si>
  <si>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</si>
  <si>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</si>
  <si>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</si>
  <si>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</si>
  <si>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</si>
  <si>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</si>
  <si>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</si>
  <si>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</si>
  <si>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</si>
  <si>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</si>
  <si>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requerimientos ciudadanos 2019 y anteriores</t>
  </si>
  <si>
    <t>Reporte a la Dirección de Gestión Policiva</t>
  </si>
  <si>
    <t>Impulsar procesalmente (avocar, rechazar, enviar al competente, fallar), el 20% de los expedientes de policía a cargo de las inspecciones de policía, con corte a 31 de diciembre de 2019</t>
  </si>
  <si>
    <t>Fallar de fondo el 20 %  de los expedientes de policía a cargo de las inspecciones de policía con corte a 31-12-2019</t>
  </si>
  <si>
    <t>No de actuaciones administrativas terminadas  por agotamiento de la vía gubernativa durante el trimestre</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</si>
  <si>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</si>
  <si>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</si>
  <si>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</si>
  <si>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</si>
  <si>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</si>
  <si>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</si>
  <si>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</si>
  <si>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</si>
  <si>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</si>
  <si>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</si>
  <si>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</si>
  <si>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</si>
  <si>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</si>
  <si>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</si>
  <si>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</si>
  <si>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</si>
  <si>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</si>
  <si>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 xml:space="preserve">Porcentaje de expedientes de policía con impulso procesal </t>
  </si>
  <si>
    <t>Porcentaje de expedientes de policía con fallo de fondo</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</si>
  <si>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</si>
  <si>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</si>
  <si>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</si>
  <si>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</si>
  <si>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</si>
  <si>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</si>
  <si>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</si>
  <si>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SANTA FE</t>
  </si>
  <si>
    <t>No acciones de control para dar cumplimiento de fallos judiciales - cerros de oriente</t>
  </si>
  <si>
    <t>18,68% a 30 jun 
91,94% a 31 dic</t>
  </si>
  <si>
    <t xml:space="preserve">
GESTIÓN</t>
  </si>
  <si>
    <t>No. ciudadanos participantes en la audiencia de Rendición de Cuentas vigencia 2020</t>
  </si>
  <si>
    <t>Lograr el 90% de cumplimiento físico acumulado del plan de desarrollo local.</t>
  </si>
  <si>
    <t>Mantener  mínimo 1232 participantes en los encuentros ciudadanos</t>
  </si>
  <si>
    <t xml:space="preserve">Realizar 18 acciones de control u operativos para dar cumplimiento a los fallos de cerros orientales </t>
  </si>
  <si>
    <t>Se separan las metas realcionadas con operativos del proceso de IVC y se realizan ajustes de redacción en los indicadores, se actualizan las metas transversales y se complementan las líneas base.</t>
  </si>
  <si>
    <t xml:space="preserve">
Mantener mínimo 749 participantes en la audiencia pública de rendición de cuentas</t>
  </si>
  <si>
    <t>No. ciudadanos participantes en los Encuentros Ciudadanos vigencia 2020</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</si>
  <si>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</si>
  <si>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</si>
  <si>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</si>
  <si>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</si>
  <si>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</si>
  <si>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</si>
  <si>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</si>
  <si>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</si>
  <si>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</si>
  <si>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Dar respuesta al 100% de los requerimientos ciudadanos asignados a la alcaldía local con corte a 31 de diciembre de 2019, según la información de seguimiento presentada por el proceso de servicio a la ciudadanía</t>
  </si>
  <si>
    <t>1- (No. De acciones vencidas del plan de mejoramiento responsabilidad del proceso  / N°  de acciones a gestionar bajo responsabilidad del proceso)*100</t>
  </si>
  <si>
    <t>Conn.</t>
  </si>
  <si>
    <t>GPTL</t>
  </si>
  <si>
    <t>GCI</t>
  </si>
  <si>
    <t>SAC</t>
  </si>
  <si>
    <t>IVC</t>
  </si>
  <si>
    <t>MIPG</t>
  </si>
  <si>
    <t>participantes</t>
  </si>
  <si>
    <t>enviado a la Subsecretaria de Gestión Local</t>
  </si>
  <si>
    <t>MUSI</t>
  </si>
  <si>
    <t>PREDIS</t>
  </si>
  <si>
    <t>a la Dirección de Gestión para el desarrollo local</t>
  </si>
  <si>
    <t>Contador Alcaldía Local</t>
  </si>
  <si>
    <t xml:space="preserve">CRONOS </t>
  </si>
  <si>
    <t>Mantener mínimo 749 participantes en la audiencia pública de rendición de cuentas</t>
  </si>
  <si>
    <t>Proc</t>
  </si>
  <si>
    <t>Etiquetas de fila</t>
  </si>
  <si>
    <t>Total general</t>
  </si>
  <si>
    <t>Suma de PONDERACION DE LA META</t>
  </si>
  <si>
    <t>Creciente</t>
  </si>
  <si>
    <r>
      <t>Comprometer mínimo el </t>
    </r>
    <r>
      <rPr>
        <sz val="11"/>
        <color rgb="FFFF0000"/>
        <rFont val="Calibri"/>
        <family val="2"/>
        <scheme val="minor"/>
      </rPr>
      <t>18,68%</t>
    </r>
    <r>
      <rPr>
        <sz val="11"/>
        <color theme="1"/>
        <rFont val="Calibri"/>
        <family val="2"/>
        <scheme val="minor"/>
      </rPr>
      <t> a 30 de junio y el 92% a 31 de diciembre de 2020 del presupuesto de inversión directa disponible a la vigencia para el FDL</t>
    </r>
  </si>
  <si>
    <t>Base</t>
  </si>
  <si>
    <r>
      <t>Realiza</t>
    </r>
    <r>
      <rPr>
        <sz val="11"/>
        <color rgb="FFFF0000"/>
        <rFont val="Calibri"/>
        <family val="2"/>
        <scheme val="minor"/>
      </rPr>
      <t xml:space="preserve">r 40 </t>
    </r>
    <r>
      <rPr>
        <sz val="11"/>
        <color theme="1"/>
        <rFont val="Calibri"/>
        <family val="2"/>
        <scheme val="minor"/>
      </rPr>
      <t xml:space="preserve"> acciones de control u operativos en materia de  actividad económica (en el mes de diciembre se deben realizar los operativos pólvora y artículos pirotécnicos)
</t>
    </r>
  </si>
  <si>
    <r>
      <t xml:space="preserve">Realizar  </t>
    </r>
    <r>
      <rPr>
        <sz val="11"/>
        <color rgb="FFFF0000"/>
        <rFont val="Calibri"/>
        <family val="2"/>
        <scheme val="minor"/>
      </rPr>
      <t>33</t>
    </r>
    <r>
      <rPr>
        <sz val="11"/>
        <color theme="1"/>
        <rFont val="Calibri"/>
        <family val="2"/>
        <scheme val="minor"/>
      </rPr>
      <t xml:space="preserve"> acciones de control u operativos en materia de  integridad del espacio publico.</t>
    </r>
  </si>
  <si>
    <t>Realizar  36  acciones de control u operativos en materia de obras y urbanismo</t>
  </si>
  <si>
    <r>
      <t xml:space="preserve">Realizar </t>
    </r>
    <r>
      <rPr>
        <sz val="11"/>
        <color rgb="FFFF0000"/>
        <rFont val="Calibri"/>
        <family val="2"/>
        <scheme val="minor"/>
      </rPr>
      <t>18</t>
    </r>
    <r>
      <rPr>
        <sz val="11"/>
        <color theme="1"/>
        <rFont val="Calibri"/>
        <family val="2"/>
        <scheme val="minor"/>
      </rPr>
      <t xml:space="preserve"> acciones de control u operativos para dar cumplimiento a los fallos de cerros orientales </t>
    </r>
  </si>
  <si>
    <t>Terminar  36 actuaciones administrativas activas (entendiendo terminar como archivos, constancias ejecutorias, cierres, demoliciones entre otros que deben en firme la orden)</t>
  </si>
  <si>
    <t>Terminar 49 actuaciones administrativas por agotamiento de la vía gubernativa (entendiendo por agotamiento la decisión de primera instancia. Para el Caso de Santa Fe, aplica esta meta siempre y cuando  la totalidad  de las actuaciones administrativas en curso, se esten llevando  bajo el decreto 01 de 1984,  en razón a que la ley 1437 no contempla el agotamiento por la vía gubernativa )</t>
  </si>
  <si>
    <t>Reporte a la Dirección de Gestión Policiva
Carpeta de operativos</t>
  </si>
  <si>
    <t>Carpeta de Operativos</t>
  </si>
  <si>
    <r>
      <t>Aplicativo Relacionado</t>
    </r>
    <r>
      <rPr>
        <sz val="11"/>
        <color rgb="FFFF0000"/>
        <rFont val="Calibri"/>
        <family val="2"/>
        <scheme val="minor"/>
      </rPr>
      <t xml:space="preserve"> (SI ACTUA)</t>
    </r>
  </si>
  <si>
    <r>
      <t>Ejecutar el 100%  de las actividades establecidas para las alcaldías locales, en materia de SIPSE local.</t>
    </r>
    <r>
      <rPr>
        <sz val="11"/>
        <color rgb="FFFF0000"/>
        <rFont val="Calibri"/>
        <family val="2"/>
        <scheme val="minor"/>
      </rPr>
      <t xml:space="preserve"> (teniendo en cuenta las funcionalidades implementadas para las Alcaldías y considerando el tiempo en que se inicie la implementaación de la funcioalidad)</t>
    </r>
  </si>
  <si>
    <t>Plan de acción y soportes de actividades realizadas registradas en el plan</t>
  </si>
  <si>
    <t>Actas de participantes de encuentros ciudadanos</t>
  </si>
  <si>
    <t>Actas de participantes en rendición de cuentas</t>
  </si>
  <si>
    <t>Informe IAPDL generado por  SDP</t>
  </si>
  <si>
    <t>Ejecución presupuestal reubro 3-3-1</t>
  </si>
  <si>
    <t>Ejecución presupuestal reubro 3-3-6-90</t>
  </si>
  <si>
    <t>Ejecución presupuestal reubro 3-3-6-15</t>
  </si>
  <si>
    <t>Enlaces a SECOP de los procesos adelantados</t>
  </si>
  <si>
    <t>SIPSE
SECOP</t>
  </si>
  <si>
    <t>Plan de sostenibilidad aprobadoy soporte de  cumplimiento de las actividades realizadas</t>
  </si>
  <si>
    <t>Reporte de Cronos</t>
  </si>
  <si>
    <t>Carpeta de operativos de actividae ecoómica</t>
  </si>
  <si>
    <t>Carpeta de operativos de espacio público</t>
  </si>
  <si>
    <t>Carpeta de operativos de obras</t>
  </si>
  <si>
    <t>Carpeta de operativos de cerros orintales</t>
  </si>
  <si>
    <t>Aplicativo de Ley 1801</t>
  </si>
  <si>
    <t>Profesional 222-24 del área administrativa - Alcaldía Local
Profesional 222-24 de gestión policiva - Alcaldía Local</t>
  </si>
  <si>
    <t>30 de junio: 18,68%
31 de diciembre: 91,94%</t>
  </si>
  <si>
    <t>Porcentaje de ejecución del SIPSE local</t>
  </si>
  <si>
    <t>Porcentaje de avance acumulado en el cumplimiento del Plan de Sostenibilidad contable programado</t>
  </si>
  <si>
    <r>
      <t xml:space="preserve">Ejecutar el 100%  de las actividades establecidas para las alcaldías locales, en materia de </t>
    </r>
    <r>
      <rPr>
        <b/>
        <sz val="12"/>
        <rFont val="Garamond"/>
        <family val="1"/>
      </rPr>
      <t>SIPSE</t>
    </r>
    <r>
      <rPr>
        <sz val="12"/>
        <color theme="1"/>
        <rFont val="Garamond"/>
        <family val="1"/>
      </rPr>
      <t xml:space="preserve"> local.</t>
    </r>
  </si>
  <si>
    <r>
      <t>Dar respuesta al 100% de los</t>
    </r>
    <r>
      <rPr>
        <b/>
        <sz val="12"/>
        <rFont val="Garamond"/>
        <family val="1"/>
      </rPr>
      <t xml:space="preserve"> requerimientos ciudadanos</t>
    </r>
    <r>
      <rPr>
        <sz val="12"/>
        <rFont val="Garamond"/>
        <family val="1"/>
      </rPr>
      <t xml:space="preserve"> asignados a la alcaldía local con corte a 31 de diciembre de 2019, según la información de seguimiento presentada por el proceso de servicio a la ciudadanía</t>
    </r>
  </si>
  <si>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</si>
  <si>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Terminar 49 actuaciones administrativas hasta enviar a la segunda instancia</t>
  </si>
  <si>
    <t>Actuaciones administrativas terminadas hasta enviar a la segunda instancia</t>
  </si>
  <si>
    <t>No de actuaciones administrativas terminadas  hasta enviar a la segunda instancia</t>
  </si>
  <si>
    <t xml:space="preserve">Terminar ( archivar), 36 actuaciones administrativas activas </t>
  </si>
  <si>
    <t>Actuaciones administrativas terminadas ( archivadas)</t>
  </si>
  <si>
    <t>No actuaciones administrativas terminadas ( archivadas) durante el trimestre</t>
  </si>
  <si>
    <t>Actuaciones administrativas terminadas (Archivadas)</t>
  </si>
  <si>
    <r>
      <t xml:space="preserve">Realizar </t>
    </r>
    <r>
      <rPr>
        <b/>
        <sz val="12"/>
        <rFont val="Garamond"/>
        <family val="1"/>
      </rPr>
      <t>40</t>
    </r>
    <r>
      <rPr>
        <sz val="12"/>
        <rFont val="Garamond"/>
        <family val="1"/>
      </rPr>
      <t xml:space="preserve">  acciones de control u operativos en materia de  actividad económica (en el mes de diciembre se deben realizar los operativos pólvora y artículos pirotécnicos)
</t>
    </r>
  </si>
  <si>
    <r>
      <t xml:space="preserve">Realizar  </t>
    </r>
    <r>
      <rPr>
        <b/>
        <sz val="12"/>
        <rFont val="Garamond"/>
        <family val="1"/>
      </rPr>
      <t>33</t>
    </r>
    <r>
      <rPr>
        <sz val="12"/>
        <rFont val="Garamond"/>
        <family val="1"/>
      </rPr>
      <t xml:space="preserve"> acciones de control u operativos en materia de  integridad del espacio publico.</t>
    </r>
  </si>
  <si>
    <r>
      <t xml:space="preserve">Realizar  </t>
    </r>
    <r>
      <rPr>
        <b/>
        <sz val="12"/>
        <rFont val="Garamond"/>
        <family val="1"/>
      </rPr>
      <t>36</t>
    </r>
    <r>
      <rPr>
        <sz val="12"/>
        <rFont val="Garamond"/>
        <family val="1"/>
      </rPr>
      <t xml:space="preserve">  acciones de control u operativos en materia de obras y urbanismo</t>
    </r>
  </si>
  <si>
    <r>
      <t xml:space="preserve">LEONEL SÁNCHEZ HERNÁNDEZ
Alcalde Local de Santa Fe (e)
</t>
    </r>
    <r>
      <rPr>
        <b/>
        <sz val="16"/>
        <rFont val="Century Gothic"/>
        <family val="2"/>
      </rPr>
      <t>Aprobado mediante caso HOLA N° 91710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</si>
</sst>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 _€_-;\-* #,##0.00\ _€_-;_-* &quot;-&quot;??\ _€_-;_-@_-"/>
    <numFmt numFmtId="165" formatCode="* #,##0.00&quot;    &quot;;\-* #,##0.00&quot;    &quot;;* \-#&quot;    &quot;;@\ "/>
  </numFmts>
  <fonts count="27" x14ac:knownFonts="1">
    <font>
      <sz val="11"/>
      <color theme="1"/>
      <name val="Calibri"/>
      <family val="2"/>
      <scheme val="minor"/>
    </font>
    <font>
      <sz val="11"/>
      <color theme="1"/>
      <name val="Century Gothic"/>
      <family val="2"/>
    </font>
    <font>
      <sz val="11"/>
      <color theme="1"/>
      <name val="Calibri"/>
      <family val="2"/>
      <scheme val="minor"/>
    </font>
    <font>
      <sz val="10"/>
      <name val="Arial"/>
      <family val="2"/>
    </font>
    <font>
      <b/>
      <sz val="11"/>
      <color theme="1"/>
      <name val="Century Gothic"/>
      <family val="2"/>
    </font>
    <font>
      <b/>
      <sz val="20"/>
      <color theme="1"/>
      <name val="Century Gothic"/>
      <family val="2"/>
    </font>
    <font>
      <sz val="16"/>
      <color theme="1"/>
      <name val="Century Gothic"/>
      <family val="2"/>
    </font>
    <font>
      <sz val="11"/>
      <color rgb="FFFF0000"/>
      <name val="Calibri"/>
      <family val="2"/>
      <scheme val="minor"/>
    </font>
    <font>
      <sz val="9"/>
      <color indexed="81"/>
      <name val="Tahoma"/>
      <family val="2"/>
    </font>
    <font>
      <b/>
      <sz val="9"/>
      <color indexed="81"/>
      <name val="Tahoma"/>
      <family val="2"/>
    </font>
    <font>
      <sz val="11"/>
      <color theme="1"/>
      <name val="Garamond"/>
      <family val="1"/>
    </font>
    <font>
      <sz val="12"/>
      <color theme="1"/>
      <name val="Garamond"/>
      <family val="1"/>
    </font>
    <font>
      <b/>
      <sz val="10"/>
      <color theme="1"/>
      <name val="Garamond"/>
      <family val="1"/>
    </font>
    <font>
      <b/>
      <sz val="10"/>
      <name val="Garamond"/>
      <family val="1"/>
    </font>
    <font>
      <b/>
      <sz val="11"/>
      <color theme="1"/>
      <name val="Garamond"/>
      <family val="1"/>
    </font>
    <font>
      <sz val="12"/>
      <name val="Garamond"/>
      <family val="1"/>
    </font>
    <font>
      <sz val="12"/>
      <color rgb="FF000000"/>
      <name val="Garamond"/>
      <family val="1"/>
    </font>
    <font>
      <b/>
      <sz val="11"/>
      <name val="Garamond"/>
      <family val="1"/>
    </font>
    <font>
      <b/>
      <sz val="12"/>
      <name val="Garamond"/>
      <family val="1"/>
    </font>
    <font>
      <sz val="11"/>
      <name val="Garamond"/>
      <family val="1"/>
    </font>
    <font>
      <b/>
      <sz val="12"/>
      <color theme="1"/>
      <name val="Garamond"/>
      <family val="1"/>
    </font>
    <font>
      <sz val="12"/>
      <color rgb="FF0070C0"/>
      <name val="Garamond"/>
      <family val="1"/>
    </font>
    <font>
      <b/>
      <sz val="12"/>
      <color indexed="30"/>
      <name val="Garamond"/>
      <family val="1"/>
    </font>
    <font>
      <sz val="12"/>
      <color indexed="30"/>
      <name val="Garamond"/>
      <family val="1"/>
    </font>
    <font>
      <b/>
      <sz val="12"/>
      <color rgb="FF0070C0"/>
      <name val="Garamond"/>
      <family val="1"/>
    </font>
    <font>
      <sz val="16"/>
      <name val="Century Gothic"/>
      <family val="2"/>
    </font>
    <font>
      <b/>
      <sz val="16"/>
      <name val="Century Gothic"/>
      <family val="2"/>
    </font>
  </fonts>
  <fills count="1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40">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xf numFmtId="41" fontId="2" fillId="0" borderId="0" applyFont="0" applyFill="0" applyBorder="0" applyAlignment="0" applyProtection="0"/>
    <xf numFmtId="9" fontId="2" fillId="0" borderId="0" applyFont="0" applyFill="0" applyBorder="0" applyAlignment="0" applyProtection="0"/>
    <xf numFmtId="0" fontId="3" fillId="2" borderId="0" applyNumberFormat="0" applyBorder="0" applyAlignment="0" applyProtection="0"/>
    <xf numFmtId="164" fontId="2" fillId="0" borderId="0" applyFont="0" applyFill="0" applyBorder="0" applyAlignment="0" applyProtection="0"/>
    <xf numFmtId="165" fontId="3" fillId="0" borderId="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Border="0" applyAlignment="0" applyProtection="0"/>
  </cellStyleXfs>
  <cellXfs count="227">
    <xf numFmtId="0" fontId="0" fillId="0" borderId="0" xfId="0"/>
    <xf numFmtId="0" fontId="1" fillId="0" borderId="0" xfId="0" applyFont="1" applyAlignment="1">
      <alignment vertical="center"/>
    </xf>
    <xf numFmtId="0" fontId="1" fillId="0" borderId="0" xfId="0" applyFont="1" applyAlignment="1">
      <alignment vertical="center" wrapText="1"/>
    </xf>
    <xf numFmtId="0" fontId="4" fillId="11" borderId="9" xfId="0" applyFont="1" applyFill="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9" fontId="1" fillId="0" borderId="0" xfId="0" applyNumberFormat="1" applyFont="1" applyAlignment="1">
      <alignment vertical="center"/>
    </xf>
    <xf numFmtId="9" fontId="1" fillId="0" borderId="0" xfId="0" applyNumberFormat="1" applyFont="1" applyAlignment="1">
      <alignment vertical="center" wrapText="1"/>
    </xf>
    <xf numFmtId="0" fontId="1" fillId="5" borderId="0" xfId="0" applyFont="1" applyFill="1" applyAlignment="1">
      <alignment vertical="center" wrapText="1"/>
    </xf>
    <xf numFmtId="0" fontId="1" fillId="5" borderId="0" xfId="0" applyFont="1" applyFill="1" applyAlignment="1">
      <alignment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14" borderId="0" xfId="0" applyFill="1" applyAlignment="1">
      <alignment horizontal="left" vertical="center"/>
    </xf>
    <xf numFmtId="0" fontId="0" fillId="0" borderId="0" xfId="0" pivotButton="1"/>
    <xf numFmtId="0" fontId="0" fillId="0" borderId="0" xfId="0" applyAlignment="1">
      <alignment horizontal="left"/>
    </xf>
    <xf numFmtId="0" fontId="0" fillId="0" borderId="0" xfId="0" applyNumberFormat="1"/>
    <xf numFmtId="0" fontId="0" fillId="0" borderId="36" xfId="0" applyBorder="1" applyAlignment="1">
      <alignment horizontal="left" vertical="center"/>
    </xf>
    <xf numFmtId="0" fontId="0" fillId="0" borderId="36" xfId="0" applyBorder="1" applyAlignment="1">
      <alignment horizontal="left" vertical="center" wrapText="1"/>
    </xf>
    <xf numFmtId="0" fontId="0" fillId="14" borderId="36" xfId="0" applyFill="1" applyBorder="1" applyAlignment="1">
      <alignment horizontal="left" vertical="center"/>
    </xf>
    <xf numFmtId="0" fontId="0" fillId="15" borderId="36" xfId="0" applyFill="1" applyBorder="1" applyAlignment="1">
      <alignment horizontal="left" vertical="center"/>
    </xf>
    <xf numFmtId="0" fontId="7" fillId="0" borderId="36" xfId="0" applyFont="1" applyBorder="1" applyAlignment="1">
      <alignment horizontal="left" vertical="center"/>
    </xf>
    <xf numFmtId="0" fontId="0" fillId="14" borderId="36" xfId="0" applyFill="1" applyBorder="1" applyAlignment="1">
      <alignment horizontal="center" vertical="center"/>
    </xf>
    <xf numFmtId="0" fontId="7" fillId="14" borderId="36" xfId="0" applyFont="1" applyFill="1" applyBorder="1" applyAlignment="1">
      <alignment horizontal="center" vertical="center"/>
    </xf>
    <xf numFmtId="9" fontId="0" fillId="14" borderId="36" xfId="0" applyNumberFormat="1" applyFill="1" applyBorder="1" applyAlignment="1">
      <alignment horizontal="center" vertical="center"/>
    </xf>
    <xf numFmtId="0" fontId="0" fillId="14" borderId="0" xfId="0" applyFill="1" applyAlignment="1">
      <alignment horizontal="center" vertical="center"/>
    </xf>
    <xf numFmtId="0" fontId="7" fillId="0" borderId="36" xfId="0" applyFont="1" applyBorder="1" applyAlignment="1">
      <alignment horizontal="left" vertical="center" wrapText="1"/>
    </xf>
    <xf numFmtId="41" fontId="0" fillId="14" borderId="36" xfId="1" applyFont="1" applyFill="1" applyBorder="1" applyAlignment="1">
      <alignment horizontal="center" vertical="center"/>
    </xf>
    <xf numFmtId="0" fontId="10" fillId="11" borderId="9" xfId="0" applyFont="1" applyFill="1" applyBorder="1" applyAlignment="1">
      <alignment horizontal="center" vertical="center" wrapText="1"/>
    </xf>
    <xf numFmtId="10" fontId="10" fillId="11" borderId="9" xfId="0" applyNumberFormat="1" applyFont="1" applyFill="1" applyBorder="1" applyAlignment="1">
      <alignment horizontal="center" vertical="center"/>
    </xf>
    <xf numFmtId="0" fontId="11" fillId="0" borderId="9" xfId="0" applyFont="1" applyBorder="1" applyAlignment="1">
      <alignment vertical="center" wrapText="1"/>
    </xf>
    <xf numFmtId="0" fontId="11" fillId="5" borderId="9" xfId="0" applyFont="1" applyFill="1" applyBorder="1" applyAlignment="1">
      <alignment vertical="center" wrapText="1"/>
    </xf>
    <xf numFmtId="0" fontId="12" fillId="11" borderId="15" xfId="0" applyFont="1" applyFill="1" applyBorder="1" applyAlignment="1">
      <alignment horizontal="center" vertical="center" wrapText="1"/>
    </xf>
    <xf numFmtId="0" fontId="12" fillId="11" borderId="13" xfId="0" applyFont="1" applyFill="1" applyBorder="1" applyAlignment="1">
      <alignment horizontal="center" vertical="center" wrapText="1"/>
    </xf>
    <xf numFmtId="0" fontId="12" fillId="11" borderId="29"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0" fillId="13" borderId="27" xfId="0" applyFont="1" applyFill="1" applyBorder="1" applyAlignment="1">
      <alignment vertical="center" wrapText="1"/>
    </xf>
    <xf numFmtId="0" fontId="10" fillId="13" borderId="9" xfId="0" applyFont="1" applyFill="1" applyBorder="1" applyAlignment="1">
      <alignment vertical="center" wrapText="1"/>
    </xf>
    <xf numFmtId="0" fontId="10" fillId="13" borderId="28" xfId="0" applyFont="1" applyFill="1" applyBorder="1" applyAlignment="1">
      <alignment vertical="center" wrapText="1"/>
    </xf>
    <xf numFmtId="0" fontId="10" fillId="9" borderId="27" xfId="0" applyFont="1" applyFill="1" applyBorder="1" applyAlignment="1">
      <alignment vertical="center" wrapText="1"/>
    </xf>
    <xf numFmtId="0" fontId="10" fillId="9" borderId="9" xfId="0" applyFont="1" applyFill="1" applyBorder="1" applyAlignment="1">
      <alignment vertical="center" wrapText="1"/>
    </xf>
    <xf numFmtId="0" fontId="10" fillId="9" borderId="28" xfId="0" applyFont="1" applyFill="1" applyBorder="1" applyAlignment="1">
      <alignment vertical="center" wrapText="1"/>
    </xf>
    <xf numFmtId="0" fontId="10" fillId="10" borderId="27" xfId="0" applyFont="1" applyFill="1" applyBorder="1" applyAlignment="1">
      <alignment vertical="center" wrapText="1"/>
    </xf>
    <xf numFmtId="0" fontId="10" fillId="10" borderId="9" xfId="0" applyFont="1" applyFill="1" applyBorder="1" applyAlignment="1">
      <alignment vertical="center" wrapText="1"/>
    </xf>
    <xf numFmtId="0" fontId="10" fillId="10" borderId="28" xfId="0" applyFont="1" applyFill="1" applyBorder="1" applyAlignment="1">
      <alignment vertical="center" wrapText="1"/>
    </xf>
    <xf numFmtId="0" fontId="10" fillId="7" borderId="27" xfId="0" applyFont="1" applyFill="1" applyBorder="1" applyAlignment="1">
      <alignment vertical="center" wrapText="1"/>
    </xf>
    <xf numFmtId="0" fontId="10" fillId="7" borderId="9" xfId="0" applyFont="1" applyFill="1" applyBorder="1" applyAlignment="1">
      <alignment vertical="center" wrapText="1"/>
    </xf>
    <xf numFmtId="0" fontId="10" fillId="7" borderId="28" xfId="0" applyFont="1" applyFill="1" applyBorder="1" applyAlignment="1">
      <alignment vertical="center" wrapText="1"/>
    </xf>
    <xf numFmtId="0" fontId="10" fillId="5" borderId="27" xfId="0" applyFont="1" applyFill="1" applyBorder="1" applyAlignment="1">
      <alignment horizontal="center" vertical="center"/>
    </xf>
    <xf numFmtId="9" fontId="10" fillId="0" borderId="12" xfId="0" applyNumberFormat="1" applyFont="1" applyBorder="1" applyAlignment="1">
      <alignment vertical="center" wrapText="1"/>
    </xf>
    <xf numFmtId="9" fontId="11" fillId="0" borderId="35" xfId="0" applyNumberFormat="1" applyFont="1" applyBorder="1" applyAlignment="1">
      <alignment vertical="center" wrapText="1"/>
    </xf>
    <xf numFmtId="9" fontId="11" fillId="12" borderId="26" xfId="0" applyNumberFormat="1" applyFont="1" applyFill="1" applyBorder="1" applyAlignment="1">
      <alignment horizontal="justify" vertical="center" wrapText="1"/>
    </xf>
    <xf numFmtId="9" fontId="15" fillId="0" borderId="16" xfId="0" applyNumberFormat="1" applyFont="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2" xfId="0" applyNumberFormat="1" applyFont="1" applyBorder="1" applyAlignment="1">
      <alignment vertical="center" wrapText="1"/>
    </xf>
    <xf numFmtId="41" fontId="10" fillId="11" borderId="12" xfId="1" applyFont="1" applyFill="1" applyBorder="1" applyAlignment="1">
      <alignment horizontal="center" vertical="center"/>
    </xf>
    <xf numFmtId="9" fontId="10" fillId="5" borderId="12" xfId="0" applyNumberFormat="1" applyFont="1" applyFill="1" applyBorder="1" applyAlignment="1">
      <alignment vertical="center"/>
    </xf>
    <xf numFmtId="9" fontId="10" fillId="5" borderId="12" xfId="0" applyNumberFormat="1" applyFont="1" applyFill="1" applyBorder="1" applyAlignment="1">
      <alignment vertical="center" wrapText="1"/>
    </xf>
    <xf numFmtId="9" fontId="10" fillId="0" borderId="9" xfId="0" applyNumberFormat="1" applyFont="1" applyBorder="1" applyAlignment="1">
      <alignment vertical="center" wrapText="1"/>
    </xf>
    <xf numFmtId="9" fontId="10" fillId="0" borderId="17" xfId="0" applyNumberFormat="1" applyFont="1" applyBorder="1" applyAlignment="1">
      <alignment vertical="center"/>
    </xf>
    <xf numFmtId="0" fontId="10" fillId="0" borderId="27" xfId="0" applyFont="1" applyBorder="1" applyAlignment="1">
      <alignment vertical="center" wrapText="1"/>
    </xf>
    <xf numFmtId="9" fontId="10" fillId="0" borderId="28" xfId="0" applyNumberFormat="1" applyFont="1" applyBorder="1" applyAlignment="1">
      <alignment vertical="center" wrapText="1"/>
    </xf>
    <xf numFmtId="41" fontId="10" fillId="0" borderId="27" xfId="1" applyFont="1" applyBorder="1" applyAlignment="1">
      <alignment vertical="center" wrapText="1"/>
    </xf>
    <xf numFmtId="9" fontId="10" fillId="0" borderId="27" xfId="0" applyNumberFormat="1" applyFont="1" applyBorder="1" applyAlignment="1">
      <alignment vertical="center" wrapText="1"/>
    </xf>
    <xf numFmtId="41" fontId="10" fillId="0" borderId="9" xfId="1" applyFont="1" applyBorder="1" applyAlignment="1">
      <alignment vertical="center" wrapText="1"/>
    </xf>
    <xf numFmtId="0" fontId="10" fillId="0" borderId="9" xfId="0" applyFont="1" applyBorder="1" applyAlignment="1">
      <alignment vertical="center" wrapText="1"/>
    </xf>
    <xf numFmtId="0" fontId="11" fillId="0" borderId="28" xfId="0" applyFont="1" applyBorder="1" applyAlignment="1">
      <alignment vertical="center" wrapText="1"/>
    </xf>
    <xf numFmtId="0" fontId="11" fillId="12" borderId="27" xfId="0" applyFont="1" applyFill="1" applyBorder="1" applyAlignment="1">
      <alignment horizontal="justify" vertical="center" wrapText="1"/>
    </xf>
    <xf numFmtId="0" fontId="11" fillId="0" borderId="9" xfId="0" applyFont="1" applyBorder="1" applyAlignment="1">
      <alignment horizontal="center" vertical="center" wrapText="1"/>
    </xf>
    <xf numFmtId="0" fontId="10" fillId="11" borderId="9" xfId="0" applyFont="1" applyFill="1" applyBorder="1" applyAlignment="1">
      <alignment horizontal="center" vertical="center"/>
    </xf>
    <xf numFmtId="0" fontId="10" fillId="5" borderId="9" xfId="0" applyFont="1" applyFill="1" applyBorder="1" applyAlignment="1">
      <alignment vertical="center"/>
    </xf>
    <xf numFmtId="0" fontId="10" fillId="5" borderId="9" xfId="0" applyFont="1" applyFill="1" applyBorder="1" applyAlignment="1">
      <alignment vertical="center" wrapText="1"/>
    </xf>
    <xf numFmtId="0" fontId="10" fillId="0" borderId="17" xfId="0" applyFont="1" applyBorder="1" applyAlignment="1">
      <alignment vertical="center"/>
    </xf>
    <xf numFmtId="0" fontId="10" fillId="0" borderId="28" xfId="0" applyFont="1" applyBorder="1" applyAlignment="1">
      <alignment vertical="center" wrapText="1"/>
    </xf>
    <xf numFmtId="0" fontId="16" fillId="12" borderId="27" xfId="0" applyFont="1" applyFill="1" applyBorder="1" applyAlignment="1">
      <alignment horizontal="justify" vertical="center" wrapText="1"/>
    </xf>
    <xf numFmtId="0" fontId="10" fillId="11" borderId="7" xfId="0" applyFont="1" applyFill="1" applyBorder="1" applyAlignment="1">
      <alignment horizontal="center" vertical="center"/>
    </xf>
    <xf numFmtId="0" fontId="10" fillId="5" borderId="12" xfId="0" applyFont="1" applyFill="1" applyBorder="1" applyAlignment="1">
      <alignment vertical="center" wrapText="1"/>
    </xf>
    <xf numFmtId="9" fontId="10" fillId="0" borderId="27" xfId="2" applyFont="1" applyBorder="1" applyAlignment="1">
      <alignment vertical="center" wrapText="1"/>
    </xf>
    <xf numFmtId="10" fontId="10" fillId="5" borderId="9" xfId="0" applyNumberFormat="1" applyFont="1" applyFill="1" applyBorder="1" applyAlignment="1">
      <alignment vertical="center"/>
    </xf>
    <xf numFmtId="9" fontId="10" fillId="5" borderId="9" xfId="0" applyNumberFormat="1" applyFont="1" applyFill="1" applyBorder="1" applyAlignment="1">
      <alignment vertical="center"/>
    </xf>
    <xf numFmtId="0" fontId="11" fillId="0" borderId="27" xfId="0" applyFont="1" applyBorder="1" applyAlignment="1">
      <alignment vertical="center" wrapText="1"/>
    </xf>
    <xf numFmtId="0" fontId="15" fillId="0" borderId="27" xfId="0" applyFont="1" applyBorder="1" applyAlignment="1">
      <alignment vertical="center" wrapText="1"/>
    </xf>
    <xf numFmtId="0" fontId="17" fillId="11" borderId="9" xfId="0" applyFont="1" applyFill="1" applyBorder="1" applyAlignment="1">
      <alignment horizontal="center" vertical="center"/>
    </xf>
    <xf numFmtId="0" fontId="10" fillId="11" borderId="9" xfId="0" applyFont="1" applyFill="1" applyBorder="1" applyAlignment="1">
      <alignment vertical="center" wrapText="1"/>
    </xf>
    <xf numFmtId="0" fontId="11" fillId="5" borderId="28" xfId="0" applyFont="1" applyFill="1" applyBorder="1" applyAlignment="1">
      <alignment vertical="center" wrapText="1"/>
    </xf>
    <xf numFmtId="0" fontId="15" fillId="5" borderId="27" xfId="0" applyFont="1" applyFill="1" applyBorder="1" applyAlignment="1">
      <alignment vertical="center" wrapText="1"/>
    </xf>
    <xf numFmtId="9" fontId="15" fillId="5" borderId="16" xfId="0" applyNumberFormat="1" applyFont="1" applyFill="1" applyBorder="1" applyAlignment="1">
      <alignment horizontal="center" vertical="center" wrapText="1"/>
    </xf>
    <xf numFmtId="0" fontId="11" fillId="5" borderId="9" xfId="0" applyFont="1" applyFill="1" applyBorder="1" applyAlignment="1">
      <alignment horizontal="center" vertical="center" wrapText="1"/>
    </xf>
    <xf numFmtId="0" fontId="19" fillId="5" borderId="9" xfId="0" applyFont="1" applyFill="1" applyBorder="1" applyAlignment="1">
      <alignment vertical="center"/>
    </xf>
    <xf numFmtId="0" fontId="10" fillId="5" borderId="28" xfId="0" applyFont="1" applyFill="1" applyBorder="1" applyAlignment="1">
      <alignment vertical="center"/>
    </xf>
    <xf numFmtId="0" fontId="10" fillId="5" borderId="27" xfId="0" applyFont="1" applyFill="1" applyBorder="1" applyAlignment="1">
      <alignment vertical="center"/>
    </xf>
    <xf numFmtId="0" fontId="10" fillId="5" borderId="17" xfId="0" applyFont="1" applyFill="1" applyBorder="1" applyAlignment="1">
      <alignment vertical="center"/>
    </xf>
    <xf numFmtId="0" fontId="10" fillId="5" borderId="27" xfId="0" applyFont="1" applyFill="1" applyBorder="1" applyAlignment="1">
      <alignment vertical="center" wrapText="1"/>
    </xf>
    <xf numFmtId="0" fontId="10" fillId="5" borderId="28" xfId="0" applyFont="1" applyFill="1" applyBorder="1" applyAlignment="1">
      <alignment vertical="center" wrapText="1"/>
    </xf>
    <xf numFmtId="0" fontId="10" fillId="11" borderId="9" xfId="0" applyFont="1" applyFill="1" applyBorder="1" applyAlignment="1">
      <alignment vertical="center"/>
    </xf>
    <xf numFmtId="0" fontId="10" fillId="11" borderId="28" xfId="0" applyFont="1" applyFill="1" applyBorder="1" applyAlignment="1">
      <alignment vertical="center"/>
    </xf>
    <xf numFmtId="9" fontId="10" fillId="11" borderId="9" xfId="0" applyNumberFormat="1" applyFont="1" applyFill="1" applyBorder="1" applyAlignment="1">
      <alignment horizontal="center" vertical="center"/>
    </xf>
    <xf numFmtId="0" fontId="16" fillId="12" borderId="9" xfId="0" applyFont="1" applyFill="1" applyBorder="1" applyAlignment="1">
      <alignment horizontal="justify" vertical="center" wrapText="1"/>
    </xf>
    <xf numFmtId="0" fontId="11" fillId="0" borderId="10" xfId="0" applyFont="1" applyBorder="1" applyAlignment="1">
      <alignment horizontal="center" vertical="center"/>
    </xf>
    <xf numFmtId="0" fontId="16" fillId="12" borderId="10" xfId="0" applyFont="1" applyFill="1" applyBorder="1" applyAlignment="1">
      <alignment horizontal="justify" vertical="center" wrapText="1"/>
    </xf>
    <xf numFmtId="0" fontId="10" fillId="11" borderId="10" xfId="0" applyFont="1" applyFill="1" applyBorder="1" applyAlignment="1">
      <alignment horizontal="center" vertical="center"/>
    </xf>
    <xf numFmtId="0" fontId="10" fillId="5" borderId="10" xfId="0" applyFont="1" applyFill="1" applyBorder="1" applyAlignment="1">
      <alignment vertical="center"/>
    </xf>
    <xf numFmtId="0" fontId="10" fillId="5" borderId="24" xfId="0" applyFont="1" applyFill="1" applyBorder="1" applyAlignment="1">
      <alignment horizontal="center" vertical="center"/>
    </xf>
    <xf numFmtId="0" fontId="10" fillId="8" borderId="0" xfId="0" applyFont="1" applyFill="1" applyBorder="1" applyAlignment="1">
      <alignment vertical="center"/>
    </xf>
    <xf numFmtId="0" fontId="10" fillId="11" borderId="8" xfId="0" applyFont="1" applyFill="1" applyBorder="1" applyAlignment="1">
      <alignment vertical="center"/>
    </xf>
    <xf numFmtId="0" fontId="20" fillId="11" borderId="27" xfId="0" applyFont="1" applyFill="1" applyBorder="1" applyAlignment="1">
      <alignment vertical="center" wrapText="1"/>
    </xf>
    <xf numFmtId="9" fontId="14" fillId="11" borderId="9" xfId="2" applyFont="1" applyFill="1" applyBorder="1" applyAlignment="1">
      <alignment vertical="center"/>
    </xf>
    <xf numFmtId="0" fontId="10" fillId="11" borderId="27" xfId="0" applyFont="1" applyFill="1" applyBorder="1" applyAlignment="1">
      <alignment vertical="center"/>
    </xf>
    <xf numFmtId="0" fontId="10" fillId="11" borderId="28" xfId="0" applyFont="1" applyFill="1" applyBorder="1" applyAlignment="1">
      <alignment vertical="center" wrapText="1"/>
    </xf>
    <xf numFmtId="0" fontId="10" fillId="11" borderId="3" xfId="0" applyFont="1" applyFill="1" applyBorder="1" applyAlignment="1">
      <alignment vertical="center"/>
    </xf>
    <xf numFmtId="0" fontId="10" fillId="11" borderId="27" xfId="0" applyFont="1" applyFill="1" applyBorder="1" applyAlignment="1">
      <alignment vertical="center" wrapText="1"/>
    </xf>
    <xf numFmtId="0" fontId="21" fillId="0" borderId="9" xfId="0" applyFont="1" applyBorder="1" applyAlignment="1" applyProtection="1">
      <alignment horizontal="justify" vertical="center" wrapText="1"/>
      <protection locked="0"/>
    </xf>
    <xf numFmtId="0" fontId="21" fillId="0" borderId="28" xfId="0" applyFont="1" applyBorder="1" applyAlignment="1" applyProtection="1">
      <alignment horizontal="justify" vertical="center" wrapText="1"/>
      <protection locked="0"/>
    </xf>
    <xf numFmtId="0" fontId="21" fillId="0" borderId="27" xfId="0" applyFont="1" applyBorder="1" applyAlignment="1" applyProtection="1">
      <alignment horizontal="justify" vertical="center" wrapText="1"/>
      <protection locked="0"/>
    </xf>
    <xf numFmtId="9" fontId="21" fillId="0" borderId="9" xfId="2" applyFont="1" applyBorder="1" applyAlignment="1">
      <alignment horizontal="center" vertical="center" wrapText="1"/>
    </xf>
    <xf numFmtId="0" fontId="21" fillId="0" borderId="9" xfId="0" applyFont="1" applyBorder="1" applyAlignment="1" applyProtection="1">
      <alignment horizontal="center" vertical="center" wrapText="1"/>
      <protection locked="0"/>
    </xf>
    <xf numFmtId="9" fontId="21" fillId="0" borderId="9" xfId="0" applyNumberFormat="1" applyFont="1" applyBorder="1" applyAlignment="1" applyProtection="1">
      <alignment horizontal="justify" vertical="center" wrapText="1"/>
      <protection locked="0"/>
    </xf>
    <xf numFmtId="9" fontId="21" fillId="0" borderId="28" xfId="0" applyNumberFormat="1" applyFont="1" applyBorder="1" applyAlignment="1" applyProtection="1">
      <alignment horizontal="justify" vertical="center" wrapText="1"/>
      <protection locked="0"/>
    </xf>
    <xf numFmtId="0" fontId="21" fillId="0" borderId="28" xfId="0" applyFont="1" applyBorder="1" applyAlignment="1" applyProtection="1">
      <alignment horizontal="center" vertical="center" wrapText="1"/>
      <protection locked="0"/>
    </xf>
    <xf numFmtId="0" fontId="10" fillId="0" borderId="24" xfId="0" applyFont="1" applyBorder="1" applyAlignment="1">
      <alignment horizontal="center" vertical="center"/>
    </xf>
    <xf numFmtId="0" fontId="21" fillId="0" borderId="27" xfId="0" applyFont="1" applyBorder="1" applyAlignment="1">
      <alignment horizontal="justify" vertical="center" wrapText="1"/>
    </xf>
    <xf numFmtId="0" fontId="21" fillId="0" borderId="9" xfId="0" applyFont="1" applyBorder="1" applyAlignment="1">
      <alignment horizontal="justify" vertical="center" wrapText="1"/>
    </xf>
    <xf numFmtId="9" fontId="21" fillId="0" borderId="9" xfId="0" applyNumberFormat="1" applyFont="1" applyBorder="1" applyAlignment="1">
      <alignment horizontal="justify" vertical="center" wrapText="1"/>
    </xf>
    <xf numFmtId="9" fontId="21" fillId="0" borderId="9" xfId="2" applyFont="1" applyBorder="1" applyAlignment="1">
      <alignment horizontal="justify" vertical="center" wrapText="1"/>
    </xf>
    <xf numFmtId="9" fontId="21" fillId="0" borderId="28" xfId="2" applyFont="1" applyBorder="1" applyAlignment="1">
      <alignment horizontal="justify" vertical="center" wrapText="1"/>
    </xf>
    <xf numFmtId="0" fontId="10" fillId="0" borderId="32" xfId="0" applyFont="1" applyBorder="1" applyAlignment="1">
      <alignment horizontal="center" vertical="center"/>
    </xf>
    <xf numFmtId="0" fontId="21" fillId="0" borderId="13" xfId="0" applyFont="1" applyBorder="1" applyAlignment="1" applyProtection="1">
      <alignment horizontal="justify" vertical="center" wrapText="1"/>
      <protection locked="0"/>
    </xf>
    <xf numFmtId="0" fontId="21" fillId="0" borderId="29" xfId="0" applyFont="1" applyBorder="1" applyAlignment="1" applyProtection="1">
      <alignment horizontal="justify" vertical="center" wrapText="1"/>
      <protection locked="0"/>
    </xf>
    <xf numFmtId="0" fontId="21" fillId="0" borderId="15" xfId="0" applyFont="1" applyBorder="1" applyAlignment="1">
      <alignment horizontal="justify" vertical="center" wrapText="1"/>
    </xf>
    <xf numFmtId="9" fontId="21" fillId="0" borderId="13" xfId="2" applyFont="1" applyBorder="1" applyAlignment="1">
      <alignment horizontal="center" vertical="center" wrapText="1"/>
    </xf>
    <xf numFmtId="0" fontId="21" fillId="0" borderId="13" xfId="0" applyFont="1" applyBorder="1" applyAlignment="1">
      <alignment horizontal="justify" vertical="center" wrapText="1"/>
    </xf>
    <xf numFmtId="9" fontId="10" fillId="0" borderId="13" xfId="0" applyNumberFormat="1" applyFont="1" applyBorder="1" applyAlignment="1">
      <alignment vertical="center"/>
    </xf>
    <xf numFmtId="9" fontId="21" fillId="0" borderId="13" xfId="2" applyFont="1" applyBorder="1" applyAlignment="1">
      <alignment horizontal="justify" vertical="center" wrapText="1"/>
    </xf>
    <xf numFmtId="9" fontId="21" fillId="0" borderId="29" xfId="2" applyFont="1" applyBorder="1" applyAlignment="1">
      <alignment horizontal="justify" vertical="center" wrapText="1"/>
    </xf>
    <xf numFmtId="0" fontId="21" fillId="0" borderId="15" xfId="0" applyFont="1" applyBorder="1" applyAlignment="1" applyProtection="1">
      <alignment horizontal="justify" vertical="center" wrapText="1"/>
      <protection locked="0"/>
    </xf>
    <xf numFmtId="0" fontId="10" fillId="0" borderId="20" xfId="0" applyFont="1" applyBorder="1" applyAlignment="1">
      <alignment vertical="center"/>
    </xf>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29" xfId="0" applyFont="1" applyBorder="1" applyAlignment="1">
      <alignment vertical="center" wrapText="1"/>
    </xf>
    <xf numFmtId="0" fontId="10" fillId="0" borderId="0" xfId="0" applyFont="1" applyAlignment="1">
      <alignment vertical="center"/>
    </xf>
    <xf numFmtId="0" fontId="24" fillId="8" borderId="12" xfId="0" applyFont="1" applyFill="1" applyBorder="1" applyAlignment="1" applyProtection="1">
      <alignment horizontal="justify" vertical="center" wrapText="1"/>
      <protection locked="0"/>
    </xf>
    <xf numFmtId="9" fontId="14" fillId="8" borderId="12" xfId="0" applyNumberFormat="1"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4" fillId="13" borderId="9" xfId="0" applyFont="1" applyFill="1" applyBorder="1" applyAlignment="1">
      <alignment vertical="center" wrapText="1"/>
    </xf>
    <xf numFmtId="0" fontId="14" fillId="8" borderId="9" xfId="0" applyFont="1" applyFill="1" applyBorder="1" applyAlignment="1">
      <alignment vertical="center"/>
    </xf>
    <xf numFmtId="9" fontId="14" fillId="8" borderId="9" xfId="0" applyNumberFormat="1" applyFont="1" applyFill="1" applyBorder="1" applyAlignment="1">
      <alignment vertical="center"/>
    </xf>
    <xf numFmtId="0" fontId="19" fillId="11" borderId="9" xfId="0" applyFont="1" applyFill="1" applyBorder="1" applyAlignment="1">
      <alignment horizontal="center" vertical="center"/>
    </xf>
    <xf numFmtId="0" fontId="11" fillId="5" borderId="27" xfId="0" applyFont="1" applyFill="1" applyBorder="1" applyAlignment="1">
      <alignment vertical="center" wrapText="1"/>
    </xf>
    <xf numFmtId="0" fontId="11" fillId="5" borderId="34" xfId="0" applyFont="1" applyFill="1" applyBorder="1" applyAlignment="1">
      <alignment vertical="center" wrapText="1"/>
    </xf>
    <xf numFmtId="9" fontId="10" fillId="5" borderId="28" xfId="0" applyNumberFormat="1" applyFont="1" applyFill="1" applyBorder="1" applyAlignment="1">
      <alignment vertical="center"/>
    </xf>
    <xf numFmtId="0" fontId="10" fillId="5" borderId="14" xfId="0" applyFont="1" applyFill="1" applyBorder="1" applyAlignment="1">
      <alignment vertical="center"/>
    </xf>
    <xf numFmtId="41" fontId="10" fillId="5" borderId="12" xfId="1" applyFont="1" applyFill="1" applyBorder="1" applyAlignment="1">
      <alignment vertical="center"/>
    </xf>
    <xf numFmtId="41" fontId="10" fillId="5" borderId="35" xfId="1" applyFont="1" applyFill="1" applyBorder="1" applyAlignment="1">
      <alignment vertical="center"/>
    </xf>
    <xf numFmtId="41" fontId="10" fillId="5" borderId="9" xfId="1" applyFont="1" applyFill="1" applyBorder="1" applyAlignment="1">
      <alignment vertical="center"/>
    </xf>
    <xf numFmtId="41" fontId="10" fillId="5" borderId="28" xfId="1" applyFont="1" applyFill="1" applyBorder="1" applyAlignment="1">
      <alignment vertical="center"/>
    </xf>
    <xf numFmtId="9" fontId="10" fillId="5" borderId="27" xfId="0" applyNumberFormat="1" applyFont="1" applyFill="1" applyBorder="1" applyAlignment="1">
      <alignment vertical="center"/>
    </xf>
    <xf numFmtId="9" fontId="10" fillId="5" borderId="9" xfId="0" applyNumberFormat="1" applyFont="1" applyFill="1" applyBorder="1" applyAlignment="1">
      <alignment vertical="center" wrapText="1"/>
    </xf>
    <xf numFmtId="9" fontId="10" fillId="5" borderId="28" xfId="0" applyNumberFormat="1" applyFont="1" applyFill="1" applyBorder="1" applyAlignment="1">
      <alignment vertical="center" wrapText="1"/>
    </xf>
    <xf numFmtId="0" fontId="10" fillId="5" borderId="12" xfId="0" applyFont="1" applyFill="1" applyBorder="1" applyAlignment="1">
      <alignment vertical="center"/>
    </xf>
    <xf numFmtId="0" fontId="10" fillId="9" borderId="11"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2" fillId="11" borderId="23" xfId="0" applyFont="1" applyFill="1" applyBorder="1" applyAlignment="1">
      <alignment horizontal="center" vertical="center"/>
    </xf>
    <xf numFmtId="0" fontId="12" fillId="11" borderId="4" xfId="0" applyFont="1" applyFill="1" applyBorder="1" applyAlignment="1">
      <alignment horizontal="center" vertical="center"/>
    </xf>
    <xf numFmtId="0" fontId="12" fillId="11" borderId="5" xfId="0" applyFont="1" applyFill="1" applyBorder="1" applyAlignment="1">
      <alignment horizontal="center" vertical="center"/>
    </xf>
    <xf numFmtId="0" fontId="12" fillId="11" borderId="27" xfId="0" applyFont="1" applyFill="1" applyBorder="1" applyAlignment="1">
      <alignment horizontal="center" vertical="center"/>
    </xf>
    <xf numFmtId="0" fontId="12" fillId="11" borderId="9" xfId="0" applyFont="1" applyFill="1" applyBorder="1" applyAlignment="1">
      <alignment horizontal="center" vertical="center"/>
    </xf>
    <xf numFmtId="0" fontId="12" fillId="11" borderId="28" xfId="0" applyFont="1" applyFill="1" applyBorder="1" applyAlignment="1">
      <alignment horizontal="center" vertical="center"/>
    </xf>
    <xf numFmtId="0" fontId="10" fillId="7" borderId="2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13" borderId="27" xfId="0" applyFont="1" applyFill="1" applyBorder="1" applyAlignment="1">
      <alignment horizontal="center" vertical="center" wrapText="1"/>
    </xf>
    <xf numFmtId="0" fontId="14" fillId="13" borderId="9" xfId="0" applyFont="1" applyFill="1" applyBorder="1" applyAlignment="1">
      <alignment horizontal="center" vertical="center" wrapText="1"/>
    </xf>
    <xf numFmtId="0" fontId="14" fillId="13" borderId="28"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10" fillId="13" borderId="18" xfId="0" applyFont="1" applyFill="1" applyBorder="1" applyAlignment="1">
      <alignment horizontal="center" vertical="center" wrapText="1"/>
    </xf>
    <xf numFmtId="0" fontId="10" fillId="13" borderId="19"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0" borderId="28" xfId="0" applyFont="1" applyFill="1" applyBorder="1" applyAlignment="1">
      <alignment horizontal="center" vertical="center" wrapText="1"/>
    </xf>
    <xf numFmtId="0" fontId="13" fillId="6" borderId="25" xfId="0" applyFont="1" applyFill="1" applyBorder="1" applyAlignment="1">
      <alignment horizontal="center" vertical="center"/>
    </xf>
    <xf numFmtId="0" fontId="13" fillId="6" borderId="30" xfId="0" applyFont="1" applyFill="1" applyBorder="1" applyAlignment="1">
      <alignment horizontal="center" vertical="center"/>
    </xf>
    <xf numFmtId="0" fontId="13" fillId="6" borderId="22" xfId="0" applyFont="1" applyFill="1" applyBorder="1" applyAlignment="1">
      <alignment horizontal="center" vertical="center"/>
    </xf>
    <xf numFmtId="0" fontId="13" fillId="6" borderId="31"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33"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5" fillId="0" borderId="2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4" fillId="0" borderId="0" xfId="0" applyFont="1" applyAlignment="1">
      <alignment horizontal="center" vertical="center"/>
    </xf>
    <xf numFmtId="0" fontId="1" fillId="11" borderId="23" xfId="0" applyFont="1" applyFill="1" applyBorder="1" applyAlignment="1">
      <alignment horizontal="center" vertical="center"/>
    </xf>
    <xf numFmtId="0" fontId="1" fillId="11" borderId="5" xfId="0" applyFont="1" applyFill="1" applyBorder="1" applyAlignment="1">
      <alignment horizontal="center" vertical="center"/>
    </xf>
    <xf numFmtId="0" fontId="1" fillId="11" borderId="27" xfId="0" applyFont="1" applyFill="1" applyBorder="1" applyAlignment="1">
      <alignment horizontal="center" vertical="center"/>
    </xf>
    <xf numFmtId="0" fontId="1" fillId="11" borderId="28" xfId="0" applyFont="1" applyFill="1" applyBorder="1" applyAlignment="1">
      <alignment horizontal="center" vertical="center"/>
    </xf>
    <xf numFmtId="0" fontId="1" fillId="11" borderId="15" xfId="0" applyFont="1" applyFill="1" applyBorder="1" applyAlignment="1">
      <alignment horizontal="center" vertical="center"/>
    </xf>
    <xf numFmtId="0" fontId="1" fillId="11" borderId="29" xfId="0" applyFont="1" applyFill="1" applyBorder="1" applyAlignment="1">
      <alignment horizontal="center" vertical="center"/>
    </xf>
    <xf numFmtId="0" fontId="1" fillId="0" borderId="2" xfId="0" applyFont="1" applyBorder="1" applyAlignment="1">
      <alignment horizontal="left" vertical="center" wrapText="1"/>
    </xf>
    <xf numFmtId="0" fontId="1" fillId="0" borderId="9" xfId="0" applyFont="1" applyBorder="1" applyAlignment="1">
      <alignment horizontal="left" vertical="center"/>
    </xf>
    <xf numFmtId="0" fontId="1" fillId="0" borderId="2" xfId="0" applyFont="1" applyBorder="1" applyAlignment="1">
      <alignment horizontal="left" vertical="center"/>
    </xf>
    <xf numFmtId="0" fontId="4" fillId="11"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2" fillId="11" borderId="29" xfId="0" applyFont="1" applyFill="1" applyBorder="1" applyAlignment="1">
      <alignment horizontal="center" vertical="center"/>
    </xf>
    <xf numFmtId="0" fontId="12" fillId="11" borderId="23"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12" fillId="11" borderId="9" xfId="0" applyFont="1" applyFill="1" applyBorder="1" applyAlignment="1">
      <alignment horizontal="center"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beca Gonzalez Jaimes" refreshedDate="43867.39997071759" createdVersion="5" refreshedVersion="5" minRefreshableVersion="3" recordCount="26" xr:uid="{00000000-000A-0000-FFFF-FFFF01000000}">
  <cacheSource type="worksheet">
    <worksheetSource ref="A1:R27" sheet="Metas"/>
  </cacheSource>
  <cacheFields count="18">
    <cacheField name="Conn." numFmtId="0">
      <sharedItems containsSemiMixedTypes="0" containsString="0" containsNumber="1" containsInteger="1" minValue="1" maxValue="27"/>
    </cacheField>
    <cacheField name="N° OE" numFmtId="0">
      <sharedItems containsSemiMixedTypes="0" containsString="0" containsNumber="1" containsInteger="1" minValue="1" maxValue="7"/>
    </cacheField>
    <cacheField name="Proc" numFmtId="0">
      <sharedItems count="5">
        <s v="GPTL"/>
        <s v="GCI"/>
        <s v="SAC"/>
        <s v="IVC"/>
        <s v="MIPG"/>
      </sharedItems>
    </cacheField>
    <cacheField name="META PLAN DE GESTION VIGENCIA" numFmtId="0">
      <sharedItems longText="1"/>
    </cacheField>
    <cacheField name="PONDERACION DE LA META" numFmtId="0">
      <sharedItems containsSemiMixedTypes="0" containsString="0" containsNumber="1" minValue="0.03" maxValue="0.04"/>
    </cacheField>
    <cacheField name="TIPO DE META" numFmtId="0">
      <sharedItems/>
    </cacheField>
    <cacheField name="FORMULA DEL INDICADOR" numFmtId="0">
      <sharedItems/>
    </cacheField>
    <cacheField name="LINEA BASE" numFmtId="0">
      <sharedItems containsMixedTypes="1" containsNumber="1" minValue="0" maxValue="1232"/>
    </cacheField>
    <cacheField name="TIPO DE PROGRAMACION" numFmtId="0">
      <sharedItems/>
    </cacheField>
    <cacheField name="I TRI" numFmtId="0">
      <sharedItems containsString="0" containsBlank="1" containsNumber="1" minValue="0" maxValue="7"/>
    </cacheField>
    <cacheField name="II TRI" numFmtId="0">
      <sharedItems containsString="0" containsBlank="1" containsNumber="1" minValue="0.05" maxValue="749"/>
    </cacheField>
    <cacheField name="III TRI" numFmtId="0">
      <sharedItems containsString="0" containsBlank="1" containsNumber="1" minValue="0.05" maxValue="1232"/>
    </cacheField>
    <cacheField name="IV TRI" numFmtId="0">
      <sharedItems containsString="0" containsBlank="1" containsNumber="1" minValue="0.05" maxValue="21"/>
    </cacheField>
    <cacheField name="TOTAL PROGRAMACION VIGENCIA" numFmtId="0">
      <sharedItems containsString="0" containsBlank="1" containsNumber="1" minValue="0" maxValue="1232"/>
    </cacheField>
    <cacheField name="TIPO DE INDICADOR" numFmtId="0">
      <sharedItems/>
    </cacheField>
    <cacheField name="FUENTE DE INFORMACIÓN" numFmtId="0">
      <sharedItems/>
    </cacheField>
    <cacheField name="RESPONSABLES DE LA ACTIVIDAD" numFmtId="0">
      <sharedItems/>
    </cacheField>
    <cacheField name="METODO DE VERIFICACIÓN AL SEGUIMIENT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
  <r>
    <n v="1"/>
    <n v="7"/>
    <x v="0"/>
    <s v="Mantener  mínimo 1232 participantes en los encuentros ciudadanos"/>
    <n v="0.04"/>
    <s v="GESTIÓN"/>
    <s v="No. ciudadanos participantes en los Encuentros Ciudadanos vigencia 2020"/>
    <n v="1232"/>
    <s v="SUMA"/>
    <m/>
    <m/>
    <n v="1232"/>
    <m/>
    <n v="1232"/>
    <s v="EFICACIA"/>
    <s v="participantes"/>
    <s v="Grupo Planeación - Alcaldía Local"/>
    <s v="Consulta en la carpeta de encuentros ciudadanos 2020 o entregables del contrato"/>
  </r>
  <r>
    <n v="2"/>
    <n v="7"/>
    <x v="0"/>
    <s v="Mantener mínimo 749 participantes en la audiencia pública de rendición de cuentas"/>
    <n v="0.04"/>
    <s v="_x000a_GESTIÓN"/>
    <s v="No. ciudadanos participantes en la audiencia de Rendición de Cuentas vigencia 2020"/>
    <n v="749"/>
    <s v="SUMA"/>
    <m/>
    <n v="749"/>
    <m/>
    <m/>
    <n v="749"/>
    <s v="EFICACIA"/>
    <s v="participantes"/>
    <s v="Grupo Planeación - Alcaldía Local"/>
    <s v="Consulta en la carpeta de rendición de cuentas 2020 o entregables del contrato"/>
  </r>
  <r>
    <n v="3"/>
    <n v="6"/>
    <x v="0"/>
    <s v="Ejecutar el 100% del plan de acción que se formule para la implementación de los presupuestos participativos."/>
    <n v="0.04"/>
    <s v="RETADORA (MEJORA)"/>
    <s v="(número de actividades ejecutadas del plan de acción durante el periodo / número de acciones programadas)*100%"/>
    <s v="N/D"/>
    <s v="CONSTANTE"/>
    <m/>
    <n v="1"/>
    <n v="1"/>
    <n v="1"/>
    <n v="1"/>
    <s v="EFICACIA"/>
    <s v="enviado a la Subsecretaria de Gestión Local"/>
    <s v="Grupo Planeación - Alcaldía Local"/>
    <m/>
  </r>
  <r>
    <n v="4"/>
    <n v="6"/>
    <x v="0"/>
    <s v="Lograr el 90% de cumplimiento físico acumulado del plan de desarrollo local."/>
    <n v="0.04"/>
    <s v="RETADORA (MEJORA)"/>
    <s v="Porcentaje de avance acumulado en el cumplimiento físico del Plan de Desarrollo Local reportado en la MUSI."/>
    <n v="0.67400000000000004"/>
    <s v="CRECIENTE"/>
    <m/>
    <m/>
    <m/>
    <n v="0.9"/>
    <n v="0.9"/>
    <s v="EFICACIA"/>
    <s v="MUSI"/>
    <s v="Grupo Planeación - Alcaldía Local"/>
    <m/>
  </r>
  <r>
    <n v="5"/>
    <n v="6"/>
    <x v="1"/>
    <s v="Comprometer mínimo el 20% a 30 de junio y el 92% a 31 de diciembre de 2020 del presupuesto de inversión directa disponible a la vigencia para el FDL"/>
    <n v="0.04"/>
    <s v="GESTIÓN"/>
    <s v="(Valor de RP de inversión directa de la vigencia  / Valor total del presupuesto de inversión directa de la Vigencia)*100"/>
    <s v="18,68% a 30 jun _x000a_91,94% a 31 dic"/>
    <s v="CRECIENTE"/>
    <m/>
    <n v="0.2"/>
    <m/>
    <n v="0.92"/>
    <n v="0.92"/>
    <s v="EFICACIA"/>
    <s v="PREDIS"/>
    <s v="FDL - Alcaldía Local"/>
    <m/>
  </r>
  <r>
    <n v="6"/>
    <n v="6"/>
    <x v="1"/>
    <s v="Girar mínimo el 25% del presupuesto de inversión directa comprometido en la vigencia 2020"/>
    <n v="0.04"/>
    <s v="GESTIÓN"/>
    <s v="(Valor de los giros de inversión directa de la vigencia  / Valor total del presupuesto de inversión directa de la vigencia)*100"/>
    <n v="0.29820000000000002"/>
    <s v="CRECIENTE"/>
    <m/>
    <m/>
    <m/>
    <n v="0.25"/>
    <n v="0.25"/>
    <s v="EFICACIA"/>
    <s v="PREDIS"/>
    <s v="FDL - Alcaldía Local"/>
    <m/>
  </r>
  <r>
    <n v="7"/>
    <n v="6"/>
    <x v="1"/>
    <s v="Girar mínimo el 60% del presupuesto comprometido constituido como obligaciones por pagar de la vigencia 2019 (inversión)."/>
    <n v="0.04"/>
    <s v="GESTIÓN"/>
    <s v="(Valor de los giros de obligaciones por pagar de la vigencia 2019  / Valor total de las obligaciones por pagar de la vigencia 2019)*100"/>
    <n v="0.79690000000000005"/>
    <s v="CRECIENTE"/>
    <m/>
    <m/>
    <m/>
    <n v="0.6"/>
    <n v="0.6"/>
    <s v="EFICACIA"/>
    <s v="PREDIS"/>
    <s v="FDL - Alcaldía Local"/>
    <m/>
  </r>
  <r>
    <n v="8"/>
    <n v="6"/>
    <x v="1"/>
    <s v="Girar mínimo el 70% del presupuesto comprometido constituido como obligaciones por pagar de la vigencia 2018 y anteriores (inversión)."/>
    <n v="0.04"/>
    <s v="GESTIÓN"/>
    <s v="(Valor de los giros de obligaciones por pagar de la vigencia 2018 y anteriores  / Valor total de las obligaciones por pagar de la vigencia 2018 y anteriores)*100"/>
    <n v="0.44490000000000002"/>
    <s v="CRECIENTE"/>
    <m/>
    <m/>
    <m/>
    <n v="0.7"/>
    <n v="0.7"/>
    <s v="EFICACIA"/>
    <s v="PREDIS"/>
    <s v="FDL - Alcaldía Local"/>
    <m/>
  </r>
  <r>
    <n v="9"/>
    <n v="6"/>
    <x v="1"/>
    <s v="Adelantar el 100% de los procesos contractuales de malla vial y parques de la vigencia 2020, utilizando los pliegos tipo."/>
    <n v="0.04"/>
    <s v="GESTIÓN"/>
    <s v="(Número de procesos de malla vial y parques contratados mediante pliegos tipo / Número de procesos de malla vial y parques programados para la vigencia )*100%"/>
    <s v="Definir"/>
    <s v="CONSTANTE"/>
    <n v="1"/>
    <n v="1"/>
    <n v="1"/>
    <n v="1"/>
    <n v="1"/>
    <s v="EFICACIA"/>
    <s v="Concepto emitido por la Dirección de Gestión para el Desarrllo Local"/>
    <s v="FDL - Alcaldía Local"/>
    <m/>
  </r>
  <r>
    <n v="10"/>
    <n v="6"/>
    <x v="1"/>
    <s v="Ejecutar el 100%  de las actividades establecidas para las alcaldías locales, en materia de SIPSE local."/>
    <n v="0.04"/>
    <s v="RETADORA (MEJORA)"/>
    <s v="(número de actividades ejecutadas del plan de acción durante el periodo / número de acciones programadas)*100%"/>
    <s v="N/D"/>
    <s v="CONSTANTE"/>
    <n v="1"/>
    <n v="1"/>
    <n v="1"/>
    <n v="1"/>
    <n v="1"/>
    <s v="EFICACIA"/>
    <s v="a la Dirección de Gestión para el desarrollo local"/>
    <s v="Profesional 222-24 del área administrativa - Alcaldía Local"/>
    <m/>
  </r>
  <r>
    <n v="11"/>
    <n v="6"/>
    <x v="1"/>
    <s v="Ejecutar el 100% del plan de sostenibilidad contable, que se formule para la vigencia en concordancia con las condiciones contables de la alcaldía local."/>
    <n v="0.04"/>
    <s v="GESTIÓN"/>
    <s v="(número de actividades ejecutadas del plan de acción durante el periodo / número de acciones programadas)*100%"/>
    <s v="N/D"/>
    <s v="CONSTANTE"/>
    <n v="1"/>
    <n v="1"/>
    <n v="1"/>
    <n v="1"/>
    <n v="1"/>
    <s v="EFICACIA"/>
    <s v="Contador Alcaldía Local"/>
    <s v="Contador- Alcaldía Local"/>
    <m/>
  </r>
  <r>
    <n v="12"/>
    <n v="7"/>
    <x v="2"/>
    <s v="Dar respuesta al 100% de los requerimientos ciudadanos asignados a la alcaldía local con corte a 31 de diciembre de 2019, según la información de seguimiento presentada por el proceso de servicio a la ciudadanía"/>
    <n v="0.04"/>
    <s v="GESTIÓN"/>
    <s v="(No de respuestas efectuadas / No requerimientos instaurados antes del 31 de diciembre 2019)*100"/>
    <n v="550"/>
    <s v="CRECIENTE"/>
    <n v="0.25"/>
    <n v="0.5"/>
    <n v="0.75"/>
    <n v="1"/>
    <n v="1"/>
    <s v="EFICACIA"/>
    <s v="CRONOS "/>
    <s v="Todos los grupos de la Alcaldía Local_x000a__x000a_Reporte: Grupo de SAC"/>
    <m/>
  </r>
  <r>
    <n v="13"/>
    <n v="1"/>
    <x v="3"/>
    <s v="Realizar ###  acciones de control u operativos en materia de  actividad económica (en el mes de diciembre se deben realizar los operativos pólvora y artículos pirotécnicos)_x000a__x000a_"/>
    <n v="0.04"/>
    <s v="GESTIÓN"/>
    <s v="No Acciones de control a las actuaciones de IVC control en materia actividad económica (en el mes de diciembre se deben realizar los operativos pólvora y artículos pirotécnicos)"/>
    <n v="54"/>
    <s v="SUMA"/>
    <m/>
    <m/>
    <m/>
    <m/>
    <n v="0"/>
    <s v="EFICACIA"/>
    <s v="a la Dirección de Gestión Policiva"/>
    <s v="Grupo de Gestión Policivo - Alcaldía local"/>
    <m/>
  </r>
  <r>
    <n v="14"/>
    <n v="1"/>
    <x v="3"/>
    <s v="Realizar  ### acciones de control u operativos en materia de  integridad del espacio publico."/>
    <n v="0.04"/>
    <s v="GESTIÓN"/>
    <s v="No acciones realizadas de control en materia de  integridad del espacio publico."/>
    <n v="33"/>
    <s v="SUMA"/>
    <m/>
    <m/>
    <m/>
    <m/>
    <n v="0"/>
    <s v="EFICACIA"/>
    <s v="a la Dirección de Gestión Policiva"/>
    <s v="Grupo de Gestión Policivo - Alcaldía local"/>
    <m/>
  </r>
  <r>
    <n v="15"/>
    <n v="1"/>
    <x v="3"/>
    <s v="Realizar  ###  acciones de control u operativos en materia de obras y urbanismo"/>
    <n v="0.04"/>
    <s v="GESTIÓN"/>
    <s v="No acciones realizadas de control  en materia de obras y urbanismo"/>
    <n v="36"/>
    <s v="SUMA"/>
    <m/>
    <m/>
    <m/>
    <m/>
    <n v="0"/>
    <s v="EFICACIA"/>
    <s v="a la Dirección de Gestión Policiva"/>
    <s v="Grupo de Gestión Policivo - Alcaldía local"/>
    <m/>
  </r>
  <r>
    <n v="16"/>
    <n v="1"/>
    <x v="3"/>
    <s v="Realizar 18 acciones de control u operativos para dar cumplimiento a los fallos de cerros orientales "/>
    <n v="0.04"/>
    <s v="GESTIÓN"/>
    <s v="No acciones de control para dar cumplimiento de fallos judiciales - cerros de oriente"/>
    <n v="10"/>
    <s v="SUMA"/>
    <n v="5"/>
    <n v="5"/>
    <n v="4"/>
    <n v="4"/>
    <n v="18"/>
    <s v="EFICACIA"/>
    <s v="a la Dirección de Gestión Policiva"/>
    <s v="Grupo de Gestión Policivo - Alcaldía local"/>
    <m/>
  </r>
  <r>
    <n v="17"/>
    <n v="1"/>
    <x v="3"/>
    <s v="Impulsar procesalmente (avocar, rechazar, enviar al competente, fallar), el 20% de los expedientes de policía a cargo de las inspecciones de policía, con corte a 31 de diciembre de 2019"/>
    <n v="0.04"/>
    <s v="GESTIÓN"/>
    <s v="(No de expedientes con impulso procesal durante el trimestre  / expedientes procesales allegados a 31 de diciembre de 2019)x 100"/>
    <s v="N/D"/>
    <s v="SUMA"/>
    <n v="0.05"/>
    <n v="0.05"/>
    <n v="0.05"/>
    <n v="0.05"/>
    <n v="0.2"/>
    <s v="EFICACIA"/>
    <s v="Aplicativo Relacionado"/>
    <s v="Grupo de Gestión Policivo - Alcaldía local"/>
    <m/>
  </r>
  <r>
    <n v="18"/>
    <n v="1"/>
    <x v="3"/>
    <s v="Fallar de fondo el 20 %  de los expedientes de policía a cargo de las inspecciones de policía con corte a 31-12-2019"/>
    <n v="0.04"/>
    <s v="GESTIÓN"/>
    <s v="(No de fallos realizados  durante el trimestre/ expedientes procesales allegados a 31 de diciembre de 2019)*100"/>
    <n v="0.2"/>
    <s v="SUMA"/>
    <n v="0.05"/>
    <n v="0.05"/>
    <n v="0.05"/>
    <n v="0.05"/>
    <n v="0.2"/>
    <s v="EFICACIA"/>
    <s v="Aplicativo Relacionado"/>
    <s v="Grupo de Gestión Policivo - Alcaldía local"/>
    <m/>
  </r>
  <r>
    <n v="19"/>
    <n v="1"/>
    <x v="3"/>
    <s v="Terminar  36 actuaciones administrativas activas"/>
    <n v="0.04"/>
    <s v="GESTIÓN"/>
    <s v="No actuaciones administrativas terminadas durante el trimestre"/>
    <n v="36"/>
    <s v="SUMA"/>
    <n v="7"/>
    <n v="10"/>
    <n v="10"/>
    <n v="9"/>
    <n v="36"/>
    <s v="EFICACIA"/>
    <s v="Aplicativo Relacionado"/>
    <s v="Grupo de Gestión Policivo - Alcaldía local"/>
    <m/>
  </r>
  <r>
    <n v="20"/>
    <n v="1"/>
    <x v="3"/>
    <s v="Terminar 49 actuaciones administrativas por agotamiento de la vía gubernativa"/>
    <n v="0.04"/>
    <s v="GESTIÓN"/>
    <s v="No de actuaciones administrativas terminadas  por agotamiento de la vía gubernativa durante el trimestre"/>
    <s v="N/D"/>
    <s v="SUMA"/>
    <n v="0"/>
    <n v="9"/>
    <n v="19"/>
    <n v="21"/>
    <n v="49"/>
    <s v="EFICACIA"/>
    <s v="Aplicativo Relacionado"/>
    <s v="Grupo de Gestión Policivo - Alcaldía local"/>
    <m/>
  </r>
  <r>
    <n v="22"/>
    <n v="6"/>
    <x v="4"/>
    <s v="Obtener una calificación semestral  igual o superior al 70 % en la medición desempeño ambiental de la dependencia, empleando como mecanismo de medición la herramienta establecida por la Oficina Asesora de Planeación."/>
    <n v="0.04"/>
    <s v="SOTENIBILIDAD DEL SISTEMA DE GESTIÓN"/>
    <s v="Porcentaje de cumplimiento de criterios ambientales "/>
    <n v="0"/>
    <s v="CONSTANTE"/>
    <m/>
    <n v="0.7"/>
    <m/>
    <n v="0.7"/>
    <n v="0.7"/>
    <s v="EFICACIA"/>
    <s v="Herramienta Oficina Asesora de Planeación"/>
    <s v="Planeación Institucional"/>
    <s v="Listas de chequeo al cumplimiento de criterios ambientales remitidos por la OAP"/>
  </r>
  <r>
    <n v="23"/>
    <n v="6"/>
    <x v="4"/>
    <s v="Participar en el 100% de las actividades que sean convocadas por la Dirección Administrativa - Grupo gestión documental con el fin de que se apliquen correctamente los lineamiento de gestión documental en el proceso  o alcaldía local "/>
    <n v="0.04"/>
    <s v="SOTENIBILIDAD DEL SISTEMA DE GESTIÓN"/>
    <s v="(# participaciones en actividades de gestión documental/ # de actividades de gestión documental programadas)*100"/>
    <n v="0"/>
    <s v="CONSTANTE"/>
    <m/>
    <n v="1"/>
    <n v="1"/>
    <n v="1"/>
    <n v="1"/>
    <s v="EFICACIA"/>
    <s v="Archivo de gestión Dirección administrativa- Grupo gestión documental"/>
    <s v="Dirección administrativa- Grupo gestión documental"/>
    <s v="Evidencias de reunión por proceso o localidad"/>
  </r>
  <r>
    <n v="24"/>
    <n v="6"/>
    <x v="4"/>
    <s v="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n v="0.03"/>
    <s v="SOTENIBILIDAD DEL SISTEMA DE GESTIÓN"/>
    <s v="#de caracterizaciones levantada"/>
    <n v="0"/>
    <s v="SUMA"/>
    <m/>
    <n v="0.5"/>
    <n v="0.5"/>
    <m/>
    <n v="1"/>
    <s v="EFICACIA"/>
    <s v="Publicación intranet institucional"/>
    <s v="Planeación Institucional"/>
    <s v="Revisión publicación intranet"/>
  </r>
  <r>
    <n v="25"/>
    <n v="6"/>
    <x v="4"/>
    <s v="Registrar una (1) buena práctica/idea innovadora de acuerdo con la metodología dada por la OAP con  fin de validar su potencialidad de implementación en los demás procesos de la entidad"/>
    <n v="0.03"/>
    <s v="SOTENIBILIDAD DEL SISTEMA DE GESTIÓN"/>
    <s v="buenas prácticas registradas"/>
    <n v="2"/>
    <s v="SUMA"/>
    <m/>
    <m/>
    <n v="1"/>
    <m/>
    <m/>
    <s v="EFICACIA"/>
    <s v="Base de datos Ágora"/>
    <s v="Planeación Institucional"/>
    <s v="Reportes ÁGORA"/>
  </r>
  <r>
    <n v="26"/>
    <n v="6"/>
    <x v="4"/>
    <s v="Mantener el 100% de las acciones de mejora asignadas al proceso/Alcaldía con relación a planes de mejoramiento interno documentadas y vigentes"/>
    <n v="0.03"/>
    <s v="SOTENIBILIDAD DEL SISTEMA DE GESTIÓN"/>
    <s v="1- (No. De acciones vencidas del plan de mejoramiento responsabilidad del proceso  / N°  de acciones a gestionar bajo responsabilidad del proceso)*100"/>
    <n v="1"/>
    <s v="CONSTANTE"/>
    <n v="1"/>
    <n v="1"/>
    <n v="1"/>
    <n v="1"/>
    <n v="1"/>
    <s v="EFICACIA"/>
    <s v="MIMEC - SIG"/>
    <s v="Planeación Institucional"/>
    <s v="Reportes MIMEC - SIG remitidos por la OAP"/>
  </r>
  <r>
    <n v="27"/>
    <n v="6"/>
    <x v="4"/>
    <s v="Mantener el 100% de la información de las páginas Web actualizada de acuerdo a lo establecido en la ley 1712 de 2014"/>
    <n v="0.03"/>
    <s v="SOTENIBILIDAD DEL SISTEMA DE GESTIÓN"/>
    <s v="(# de requisitos de la ley 1712 de 2014 de publicación de la información cumplidos en la página web/# total de requisitos de la ley 1712 de 2014 de publicación de la información)*100"/>
    <s v="N/D"/>
    <s v="CONSTANTE"/>
    <n v="1"/>
    <n v="1"/>
    <n v="1"/>
    <n v="1"/>
    <n v="1"/>
    <s v="EFICACIA"/>
    <s v="Página Web Localidad"/>
    <s v="Oficina comunicaciones"/>
    <s v="Revisión página Web de la alcaldí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9" firstHeaderRow="1" firstDataRow="1" firstDataCol="1"/>
  <pivotFields count="18">
    <pivotField showAll="0"/>
    <pivotField showAll="0"/>
    <pivotField axis="axisRow" showAll="0">
      <items count="6">
        <item x="1"/>
        <item x="0"/>
        <item x="3"/>
        <item x="4"/>
        <item x="2"/>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x v="1"/>
    </i>
    <i>
      <x v="2"/>
    </i>
    <i>
      <x v="3"/>
    </i>
    <i>
      <x v="4"/>
    </i>
    <i t="grand">
      <x/>
    </i>
  </rowItems>
  <colItems count="1">
    <i/>
  </colItems>
  <dataFields count="1">
    <dataField name="Suma de PONDERACION DE LA META"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abSelected="1" topLeftCell="A22" zoomScale="70" zoomScaleNormal="70" workbookViewId="0">
      <selection activeCell="L23" sqref="L23"/>
    </sheetView>
  </sheetViews>
  <sheetFormatPr baseColWidth="10" defaultRowHeight="16.5" x14ac:dyDescent="0.25"/>
  <cols>
    <col min="1" max="1" width="6.7109375" style="1" customWidth="1"/>
    <col min="2" max="2" width="27.28515625" style="1" customWidth="1"/>
    <col min="3" max="3" width="20.140625" style="1" customWidth="1"/>
    <col min="4" max="4" width="55.28515625" style="1" customWidth="1"/>
    <col min="5" max="5" width="14.140625" style="1" customWidth="1"/>
    <col min="6" max="6" width="16" style="1" customWidth="1"/>
    <col min="7" max="7" width="25.28515625" style="1" customWidth="1"/>
    <col min="8" max="8" width="43.140625" style="1" customWidth="1"/>
    <col min="9" max="9" width="23.85546875" style="1" customWidth="1"/>
    <col min="10" max="10" width="16.28515625" style="1" customWidth="1"/>
    <col min="11" max="11" width="13.42578125" style="2" customWidth="1"/>
    <col min="12" max="15" width="11.42578125" style="1"/>
    <col min="16" max="16" width="17.42578125" style="1" bestFit="1" customWidth="1"/>
    <col min="17" max="17" width="13.7109375" style="1" customWidth="1"/>
    <col min="18" max="18" width="15.5703125" style="2" customWidth="1"/>
    <col min="19" max="19" width="16.28515625" style="2" customWidth="1"/>
    <col min="20" max="20" width="20.5703125" style="2" customWidth="1"/>
    <col min="21" max="21" width="11.42578125" style="1"/>
    <col min="22" max="42" width="16.42578125" style="2" customWidth="1"/>
    <col min="43" max="43" width="17.85546875" style="2" customWidth="1"/>
    <col min="44" max="45" width="16.42578125" style="2" customWidth="1"/>
    <col min="46" max="46" width="32.140625" style="2" customWidth="1"/>
    <col min="47" max="49" width="16.42578125" style="2" customWidth="1"/>
    <col min="50" max="16384" width="11.42578125" style="1"/>
  </cols>
  <sheetData>
    <row r="1" spans="1:49" ht="22.5" customHeight="1" x14ac:dyDescent="0.25">
      <c r="A1" s="209" t="s">
        <v>173</v>
      </c>
      <c r="B1" s="209"/>
      <c r="C1" s="209"/>
      <c r="D1" s="209"/>
      <c r="E1" s="209"/>
      <c r="F1" s="209"/>
      <c r="G1" s="209"/>
      <c r="H1" s="209"/>
      <c r="I1" s="209"/>
      <c r="J1" s="209"/>
      <c r="K1" s="209"/>
    </row>
    <row r="2" spans="1:49" ht="22.5" customHeight="1" x14ac:dyDescent="0.25">
      <c r="A2" s="209" t="s">
        <v>0</v>
      </c>
      <c r="B2" s="209"/>
      <c r="C2" s="209"/>
      <c r="D2" s="209"/>
      <c r="E2" s="209"/>
      <c r="F2" s="209"/>
      <c r="G2" s="209"/>
      <c r="H2" s="209"/>
      <c r="I2" s="209"/>
      <c r="J2" s="209"/>
      <c r="K2" s="209"/>
    </row>
    <row r="3" spans="1:49" ht="22.5" customHeight="1" x14ac:dyDescent="0.25">
      <c r="A3" s="209" t="s">
        <v>137</v>
      </c>
      <c r="B3" s="209"/>
      <c r="C3" s="209"/>
      <c r="D3" s="209"/>
      <c r="E3" s="209"/>
      <c r="F3" s="209"/>
      <c r="G3" s="209"/>
      <c r="H3" s="209"/>
      <c r="I3" s="209"/>
      <c r="J3" s="209"/>
      <c r="K3" s="209"/>
    </row>
    <row r="4" spans="1:49" ht="17.25" thickBot="1" x14ac:dyDescent="0.3">
      <c r="F4" s="219" t="s">
        <v>1</v>
      </c>
      <c r="G4" s="219"/>
      <c r="H4" s="219"/>
      <c r="I4" s="219"/>
      <c r="J4" s="219"/>
    </row>
    <row r="5" spans="1:49" ht="15.75" customHeight="1" x14ac:dyDescent="0.25">
      <c r="A5" s="210" t="s">
        <v>5</v>
      </c>
      <c r="B5" s="211"/>
      <c r="C5" s="216" t="s">
        <v>139</v>
      </c>
      <c r="D5" s="217"/>
      <c r="F5" s="3" t="s">
        <v>2</v>
      </c>
      <c r="G5" s="3" t="s">
        <v>3</v>
      </c>
      <c r="H5" s="219" t="s">
        <v>4</v>
      </c>
      <c r="I5" s="219"/>
      <c r="J5" s="219"/>
    </row>
    <row r="6" spans="1:49" ht="22.5" customHeight="1" x14ac:dyDescent="0.25">
      <c r="A6" s="212"/>
      <c r="B6" s="213"/>
      <c r="C6" s="218"/>
      <c r="D6" s="217"/>
      <c r="F6" s="4">
        <v>1</v>
      </c>
      <c r="G6" s="5" t="s">
        <v>166</v>
      </c>
      <c r="H6" s="220" t="s">
        <v>153</v>
      </c>
      <c r="I6" s="220"/>
      <c r="J6" s="220"/>
    </row>
    <row r="7" spans="1:49" ht="52.5" customHeight="1" x14ac:dyDescent="0.25">
      <c r="A7" s="212"/>
      <c r="B7" s="213"/>
      <c r="C7" s="218"/>
      <c r="D7" s="217"/>
      <c r="F7" s="4">
        <v>2</v>
      </c>
      <c r="G7" s="4"/>
      <c r="H7" s="221" t="s">
        <v>181</v>
      </c>
      <c r="I7" s="221"/>
      <c r="J7" s="221"/>
      <c r="N7" s="6"/>
    </row>
    <row r="8" spans="1:49" ht="22.5" customHeight="1" thickBot="1" x14ac:dyDescent="0.3">
      <c r="A8" s="214"/>
      <c r="B8" s="215"/>
      <c r="C8" s="218"/>
      <c r="D8" s="217"/>
      <c r="F8" s="4"/>
      <c r="G8" s="4"/>
      <c r="H8" s="220"/>
      <c r="I8" s="220"/>
      <c r="J8" s="220"/>
      <c r="N8" s="6"/>
    </row>
    <row r="9" spans="1:49" ht="18.75" customHeight="1" x14ac:dyDescent="0.25"/>
    <row r="10" spans="1:49" ht="18.75" customHeight="1" thickBot="1" x14ac:dyDescent="0.3"/>
    <row r="11" spans="1:49" ht="18.75" customHeight="1" x14ac:dyDescent="0.25">
      <c r="A11" s="223" t="s">
        <v>6</v>
      </c>
      <c r="B11" s="224"/>
      <c r="C11" s="170" t="s">
        <v>20</v>
      </c>
      <c r="D11" s="168" t="s">
        <v>13</v>
      </c>
      <c r="E11" s="169"/>
      <c r="F11" s="169"/>
      <c r="G11" s="169"/>
      <c r="H11" s="169"/>
      <c r="I11" s="169"/>
      <c r="J11" s="169"/>
      <c r="K11" s="169"/>
      <c r="L11" s="169"/>
      <c r="M11" s="169"/>
      <c r="N11" s="169"/>
      <c r="O11" s="169"/>
      <c r="P11" s="170"/>
      <c r="Q11" s="192" t="s">
        <v>43</v>
      </c>
      <c r="R11" s="193"/>
      <c r="S11" s="193"/>
      <c r="T11" s="194"/>
      <c r="U11" s="198" t="s">
        <v>38</v>
      </c>
      <c r="V11" s="183" t="s">
        <v>7</v>
      </c>
      <c r="W11" s="184"/>
      <c r="X11" s="184"/>
      <c r="Y11" s="184"/>
      <c r="Z11" s="185"/>
      <c r="AA11" s="162" t="s">
        <v>7</v>
      </c>
      <c r="AB11" s="163"/>
      <c r="AC11" s="163"/>
      <c r="AD11" s="163"/>
      <c r="AE11" s="164"/>
      <c r="AF11" s="186" t="s">
        <v>7</v>
      </c>
      <c r="AG11" s="187"/>
      <c r="AH11" s="187"/>
      <c r="AI11" s="187"/>
      <c r="AJ11" s="188"/>
      <c r="AK11" s="162" t="s">
        <v>7</v>
      </c>
      <c r="AL11" s="163"/>
      <c r="AM11" s="163"/>
      <c r="AN11" s="163"/>
      <c r="AO11" s="164"/>
      <c r="AP11" s="174" t="s">
        <v>7</v>
      </c>
      <c r="AQ11" s="175"/>
      <c r="AR11" s="175"/>
      <c r="AS11" s="175"/>
      <c r="AT11" s="176"/>
    </row>
    <row r="12" spans="1:49" ht="21" customHeight="1" x14ac:dyDescent="0.25">
      <c r="A12" s="225"/>
      <c r="B12" s="226"/>
      <c r="C12" s="173"/>
      <c r="D12" s="171"/>
      <c r="E12" s="172"/>
      <c r="F12" s="172"/>
      <c r="G12" s="172"/>
      <c r="H12" s="172"/>
      <c r="I12" s="172"/>
      <c r="J12" s="172"/>
      <c r="K12" s="172"/>
      <c r="L12" s="172"/>
      <c r="M12" s="172"/>
      <c r="N12" s="172"/>
      <c r="O12" s="172"/>
      <c r="P12" s="173"/>
      <c r="Q12" s="195"/>
      <c r="R12" s="196"/>
      <c r="S12" s="196"/>
      <c r="T12" s="197"/>
      <c r="U12" s="199"/>
      <c r="V12" s="180" t="s">
        <v>8</v>
      </c>
      <c r="W12" s="181"/>
      <c r="X12" s="181"/>
      <c r="Y12" s="181"/>
      <c r="Z12" s="182"/>
      <c r="AA12" s="165" t="s">
        <v>9</v>
      </c>
      <c r="AB12" s="166"/>
      <c r="AC12" s="166"/>
      <c r="AD12" s="166"/>
      <c r="AE12" s="167"/>
      <c r="AF12" s="189" t="s">
        <v>10</v>
      </c>
      <c r="AG12" s="190"/>
      <c r="AH12" s="190"/>
      <c r="AI12" s="190"/>
      <c r="AJ12" s="191"/>
      <c r="AK12" s="165" t="s">
        <v>11</v>
      </c>
      <c r="AL12" s="166"/>
      <c r="AM12" s="166"/>
      <c r="AN12" s="166"/>
      <c r="AO12" s="167"/>
      <c r="AP12" s="177" t="s">
        <v>12</v>
      </c>
      <c r="AQ12" s="178"/>
      <c r="AR12" s="178"/>
      <c r="AS12" s="178"/>
      <c r="AT12" s="179"/>
    </row>
    <row r="13" spans="1:49" s="2" customFormat="1" ht="45.75" thickBot="1" x14ac:dyDescent="0.3">
      <c r="A13" s="32" t="s">
        <v>18</v>
      </c>
      <c r="B13" s="33" t="s">
        <v>19</v>
      </c>
      <c r="C13" s="222"/>
      <c r="D13" s="32" t="s">
        <v>21</v>
      </c>
      <c r="E13" s="33" t="s">
        <v>22</v>
      </c>
      <c r="F13" s="33" t="s">
        <v>23</v>
      </c>
      <c r="G13" s="33" t="s">
        <v>24</v>
      </c>
      <c r="H13" s="33" t="s">
        <v>25</v>
      </c>
      <c r="I13" s="33" t="s">
        <v>26</v>
      </c>
      <c r="J13" s="33" t="s">
        <v>27</v>
      </c>
      <c r="K13" s="33" t="s">
        <v>28</v>
      </c>
      <c r="L13" s="33" t="s">
        <v>29</v>
      </c>
      <c r="M13" s="33" t="s">
        <v>30</v>
      </c>
      <c r="N13" s="33" t="s">
        <v>31</v>
      </c>
      <c r="O13" s="33" t="s">
        <v>32</v>
      </c>
      <c r="P13" s="34" t="s">
        <v>33</v>
      </c>
      <c r="Q13" s="35" t="s">
        <v>34</v>
      </c>
      <c r="R13" s="36" t="s">
        <v>35</v>
      </c>
      <c r="S13" s="36" t="s">
        <v>36</v>
      </c>
      <c r="T13" s="37" t="s">
        <v>37</v>
      </c>
      <c r="U13" s="200"/>
      <c r="V13" s="38" t="s">
        <v>39</v>
      </c>
      <c r="W13" s="39" t="s">
        <v>40</v>
      </c>
      <c r="X13" s="39" t="s">
        <v>14</v>
      </c>
      <c r="Y13" s="39" t="s">
        <v>15</v>
      </c>
      <c r="Z13" s="40" t="s">
        <v>16</v>
      </c>
      <c r="AA13" s="41" t="s">
        <v>39</v>
      </c>
      <c r="AB13" s="42" t="s">
        <v>40</v>
      </c>
      <c r="AC13" s="42" t="s">
        <v>14</v>
      </c>
      <c r="AD13" s="42" t="s">
        <v>15</v>
      </c>
      <c r="AE13" s="43" t="s">
        <v>16</v>
      </c>
      <c r="AF13" s="44" t="s">
        <v>39</v>
      </c>
      <c r="AG13" s="45" t="s">
        <v>40</v>
      </c>
      <c r="AH13" s="45" t="s">
        <v>14</v>
      </c>
      <c r="AI13" s="45" t="s">
        <v>15</v>
      </c>
      <c r="AJ13" s="46" t="s">
        <v>16</v>
      </c>
      <c r="AK13" s="41" t="s">
        <v>39</v>
      </c>
      <c r="AL13" s="42" t="s">
        <v>40</v>
      </c>
      <c r="AM13" s="42" t="s">
        <v>14</v>
      </c>
      <c r="AN13" s="42" t="s">
        <v>15</v>
      </c>
      <c r="AO13" s="43" t="s">
        <v>16</v>
      </c>
      <c r="AP13" s="47" t="s">
        <v>24</v>
      </c>
      <c r="AQ13" s="48" t="s">
        <v>39</v>
      </c>
      <c r="AR13" s="48" t="s">
        <v>40</v>
      </c>
      <c r="AS13" s="48" t="s">
        <v>14</v>
      </c>
      <c r="AT13" s="49" t="s">
        <v>17</v>
      </c>
    </row>
    <row r="14" spans="1:49" s="6" customFormat="1" ht="193.5" customHeight="1" x14ac:dyDescent="0.25">
      <c r="A14" s="50">
        <v>7</v>
      </c>
      <c r="B14" s="51" t="s">
        <v>111</v>
      </c>
      <c r="C14" s="52" t="s">
        <v>87</v>
      </c>
      <c r="D14" s="53" t="s">
        <v>179</v>
      </c>
      <c r="E14" s="54">
        <v>0.04</v>
      </c>
      <c r="F14" s="55" t="s">
        <v>90</v>
      </c>
      <c r="G14" s="56" t="s">
        <v>91</v>
      </c>
      <c r="H14" s="56" t="s">
        <v>183</v>
      </c>
      <c r="I14" s="57">
        <v>1232</v>
      </c>
      <c r="J14" s="58" t="s">
        <v>65</v>
      </c>
      <c r="K14" s="59" t="s">
        <v>115</v>
      </c>
      <c r="L14" s="58"/>
      <c r="M14" s="58"/>
      <c r="N14" s="154">
        <v>1232</v>
      </c>
      <c r="O14" s="58"/>
      <c r="P14" s="155">
        <f>L14+M14+N14+O14</f>
        <v>1232</v>
      </c>
      <c r="Q14" s="158" t="s">
        <v>56</v>
      </c>
      <c r="R14" s="159" t="s">
        <v>128</v>
      </c>
      <c r="S14" s="159" t="s">
        <v>134</v>
      </c>
      <c r="T14" s="160" t="s">
        <v>227</v>
      </c>
      <c r="U14" s="61" t="str">
        <f>IF(Q14="EFICACIA","SI","NO")</f>
        <v>SI</v>
      </c>
      <c r="V14" s="62">
        <f t="shared" ref="V14:V40" si="0">L14</f>
        <v>0</v>
      </c>
      <c r="W14" s="60"/>
      <c r="X14" s="60"/>
      <c r="Y14" s="60"/>
      <c r="Z14" s="63"/>
      <c r="AA14" s="64">
        <f>M14</f>
        <v>0</v>
      </c>
      <c r="AB14" s="60"/>
      <c r="AC14" s="60"/>
      <c r="AD14" s="60"/>
      <c r="AE14" s="63"/>
      <c r="AF14" s="64">
        <f>N14</f>
        <v>1232</v>
      </c>
      <c r="AG14" s="60"/>
      <c r="AH14" s="60"/>
      <c r="AI14" s="60"/>
      <c r="AJ14" s="63"/>
      <c r="AK14" s="62">
        <f t="shared" ref="AK14:AK40" si="1">O14</f>
        <v>0</v>
      </c>
      <c r="AL14" s="60"/>
      <c r="AM14" s="60"/>
      <c r="AN14" s="60"/>
      <c r="AO14" s="63"/>
      <c r="AP14" s="65" t="str">
        <f>G14</f>
        <v>Participación ciudadana en los encuentros ciudadanos</v>
      </c>
      <c r="AQ14" s="66">
        <f>V14+AA14+AF14+AK14</f>
        <v>1232</v>
      </c>
      <c r="AR14" s="66">
        <f>W14+AB14+AG14+AL14</f>
        <v>0</v>
      </c>
      <c r="AS14" s="60"/>
      <c r="AT14" s="63"/>
      <c r="AU14" s="7"/>
      <c r="AV14" s="7"/>
      <c r="AW14" s="7"/>
    </row>
    <row r="15" spans="1:49" ht="75" x14ac:dyDescent="0.25">
      <c r="A15" s="50">
        <v>7</v>
      </c>
      <c r="B15" s="67" t="s">
        <v>111</v>
      </c>
      <c r="C15" s="68" t="s">
        <v>87</v>
      </c>
      <c r="D15" s="69" t="s">
        <v>182</v>
      </c>
      <c r="E15" s="54">
        <v>0.04</v>
      </c>
      <c r="F15" s="70" t="s">
        <v>176</v>
      </c>
      <c r="G15" s="30" t="s">
        <v>92</v>
      </c>
      <c r="H15" s="30" t="s">
        <v>177</v>
      </c>
      <c r="I15" s="71">
        <v>749</v>
      </c>
      <c r="J15" s="72" t="s">
        <v>65</v>
      </c>
      <c r="K15" s="73" t="s">
        <v>155</v>
      </c>
      <c r="L15" s="72"/>
      <c r="M15" s="156">
        <v>749</v>
      </c>
      <c r="N15" s="72"/>
      <c r="O15" s="72"/>
      <c r="P15" s="157">
        <f t="shared" ref="P15:P33" si="2">L15+M15+N15+O15</f>
        <v>749</v>
      </c>
      <c r="Q15" s="92" t="s">
        <v>56</v>
      </c>
      <c r="R15" s="73" t="s">
        <v>128</v>
      </c>
      <c r="S15" s="73" t="s">
        <v>134</v>
      </c>
      <c r="T15" s="160" t="s">
        <v>228</v>
      </c>
      <c r="U15" s="74" t="str">
        <f t="shared" ref="U15:U33" si="3">IF(Q15="EFICACIA","SI","NO")</f>
        <v>SI</v>
      </c>
      <c r="V15" s="62">
        <f t="shared" si="0"/>
        <v>0</v>
      </c>
      <c r="W15" s="67"/>
      <c r="X15" s="67"/>
      <c r="Y15" s="67"/>
      <c r="Z15" s="75"/>
      <c r="AA15" s="62">
        <f t="shared" ref="AA15:AA40" si="4">M15</f>
        <v>749</v>
      </c>
      <c r="AB15" s="67"/>
      <c r="AC15" s="67"/>
      <c r="AD15" s="67"/>
      <c r="AE15" s="75"/>
      <c r="AF15" s="62">
        <f t="shared" ref="AF15:AF40" si="5">N15</f>
        <v>0</v>
      </c>
      <c r="AG15" s="67"/>
      <c r="AH15" s="67"/>
      <c r="AI15" s="67"/>
      <c r="AJ15" s="75"/>
      <c r="AK15" s="62">
        <f t="shared" si="1"/>
        <v>0</v>
      </c>
      <c r="AL15" s="67"/>
      <c r="AM15" s="67"/>
      <c r="AN15" s="67"/>
      <c r="AO15" s="75"/>
      <c r="AP15" s="62" t="str">
        <f t="shared" ref="AP15:AP40" si="6">G15</f>
        <v>Participación de los Ciudadanos en la Audiencia de Rendición de Cuentas</v>
      </c>
      <c r="AQ15" s="67">
        <f t="shared" ref="AQ15:AQ33" si="7">V15+AA15+AF15+AK15</f>
        <v>749</v>
      </c>
      <c r="AR15" s="67">
        <f t="shared" ref="AR15:AR33" si="8">W15+AB15+AG15+AL15</f>
        <v>0</v>
      </c>
      <c r="AS15" s="67"/>
      <c r="AT15" s="75"/>
    </row>
    <row r="16" spans="1:49" ht="120" x14ac:dyDescent="0.25">
      <c r="A16" s="50">
        <v>6</v>
      </c>
      <c r="B16" s="67" t="s">
        <v>112</v>
      </c>
      <c r="C16" s="68" t="s">
        <v>87</v>
      </c>
      <c r="D16" s="76" t="s">
        <v>44</v>
      </c>
      <c r="E16" s="54">
        <v>0.04</v>
      </c>
      <c r="F16" s="70" t="s">
        <v>93</v>
      </c>
      <c r="G16" s="30" t="s">
        <v>94</v>
      </c>
      <c r="H16" s="30" t="s">
        <v>160</v>
      </c>
      <c r="I16" s="77" t="s">
        <v>140</v>
      </c>
      <c r="J16" s="161" t="s">
        <v>213</v>
      </c>
      <c r="K16" s="78" t="s">
        <v>161</v>
      </c>
      <c r="L16" s="72"/>
      <c r="M16" s="81">
        <v>0</v>
      </c>
      <c r="N16" s="81">
        <v>0</v>
      </c>
      <c r="O16" s="81">
        <v>0.5</v>
      </c>
      <c r="P16" s="152">
        <v>1</v>
      </c>
      <c r="Q16" s="92" t="s">
        <v>56</v>
      </c>
      <c r="R16" s="73" t="s">
        <v>129</v>
      </c>
      <c r="S16" s="73" t="s">
        <v>134</v>
      </c>
      <c r="T16" s="95" t="s">
        <v>226</v>
      </c>
      <c r="U16" s="74" t="str">
        <f t="shared" si="3"/>
        <v>SI</v>
      </c>
      <c r="V16" s="62">
        <f t="shared" si="0"/>
        <v>0</v>
      </c>
      <c r="W16" s="67"/>
      <c r="X16" s="67"/>
      <c r="Y16" s="67"/>
      <c r="Z16" s="75"/>
      <c r="AA16" s="79">
        <f t="shared" si="4"/>
        <v>0</v>
      </c>
      <c r="AB16" s="67"/>
      <c r="AC16" s="67"/>
      <c r="AD16" s="67"/>
      <c r="AE16" s="75"/>
      <c r="AF16" s="79">
        <f t="shared" si="5"/>
        <v>0</v>
      </c>
      <c r="AG16" s="67"/>
      <c r="AH16" s="67"/>
      <c r="AI16" s="67"/>
      <c r="AJ16" s="75"/>
      <c r="AK16" s="79">
        <f t="shared" si="1"/>
        <v>0.5</v>
      </c>
      <c r="AL16" s="67"/>
      <c r="AM16" s="67"/>
      <c r="AN16" s="67"/>
      <c r="AO16" s="75"/>
      <c r="AP16" s="62" t="str">
        <f t="shared" si="6"/>
        <v xml:space="preserve">Porcentaje de cumplimiento del Plan de Acción para la implementación de los presupuestos participativos </v>
      </c>
      <c r="AQ16" s="60">
        <v>1</v>
      </c>
      <c r="AR16" s="67">
        <f t="shared" si="8"/>
        <v>0</v>
      </c>
      <c r="AS16" s="67"/>
      <c r="AT16" s="75"/>
    </row>
    <row r="17" spans="1:49" ht="120" x14ac:dyDescent="0.25">
      <c r="A17" s="50">
        <v>6</v>
      </c>
      <c r="B17" s="67" t="s">
        <v>112</v>
      </c>
      <c r="C17" s="68" t="s">
        <v>87</v>
      </c>
      <c r="D17" s="69" t="s">
        <v>178</v>
      </c>
      <c r="E17" s="54">
        <v>0.04</v>
      </c>
      <c r="F17" s="70" t="s">
        <v>93</v>
      </c>
      <c r="G17" s="30" t="s">
        <v>95</v>
      </c>
      <c r="H17" s="30" t="s">
        <v>125</v>
      </c>
      <c r="I17" s="29">
        <v>0.67400000000000004</v>
      </c>
      <c r="J17" s="72" t="s">
        <v>114</v>
      </c>
      <c r="K17" s="73" t="s">
        <v>116</v>
      </c>
      <c r="L17" s="80">
        <v>0.67400000000000004</v>
      </c>
      <c r="M17" s="81">
        <v>0.7</v>
      </c>
      <c r="N17" s="81">
        <v>0.75</v>
      </c>
      <c r="O17" s="81">
        <v>0.9</v>
      </c>
      <c r="P17" s="152">
        <v>0.9</v>
      </c>
      <c r="Q17" s="92" t="s">
        <v>56</v>
      </c>
      <c r="R17" s="73" t="s">
        <v>117</v>
      </c>
      <c r="S17" s="73" t="s">
        <v>134</v>
      </c>
      <c r="T17" s="95" t="s">
        <v>229</v>
      </c>
      <c r="U17" s="74" t="str">
        <f t="shared" si="3"/>
        <v>SI</v>
      </c>
      <c r="V17" s="62">
        <f t="shared" si="0"/>
        <v>0.67400000000000004</v>
      </c>
      <c r="W17" s="67"/>
      <c r="X17" s="67"/>
      <c r="Y17" s="67"/>
      <c r="Z17" s="75"/>
      <c r="AA17" s="62">
        <f t="shared" si="4"/>
        <v>0.7</v>
      </c>
      <c r="AB17" s="67"/>
      <c r="AC17" s="67"/>
      <c r="AD17" s="67"/>
      <c r="AE17" s="75"/>
      <c r="AF17" s="62">
        <f t="shared" si="5"/>
        <v>0.75</v>
      </c>
      <c r="AG17" s="67"/>
      <c r="AH17" s="67"/>
      <c r="AI17" s="67"/>
      <c r="AJ17" s="75"/>
      <c r="AK17" s="62">
        <f t="shared" si="1"/>
        <v>0.9</v>
      </c>
      <c r="AL17" s="67"/>
      <c r="AM17" s="67"/>
      <c r="AN17" s="67"/>
      <c r="AO17" s="75"/>
      <c r="AP17" s="62" t="str">
        <f t="shared" si="6"/>
        <v xml:space="preserve">Porcentaje de cumplimiento físico acumulado del Plan de Desarrollo Local </v>
      </c>
      <c r="AQ17" s="67">
        <f t="shared" si="7"/>
        <v>3.024</v>
      </c>
      <c r="AR17" s="67">
        <f t="shared" si="8"/>
        <v>0</v>
      </c>
      <c r="AS17" s="67"/>
      <c r="AT17" s="75"/>
    </row>
    <row r="18" spans="1:49" ht="120" x14ac:dyDescent="0.25">
      <c r="A18" s="50">
        <v>6</v>
      </c>
      <c r="B18" s="67" t="s">
        <v>112</v>
      </c>
      <c r="C18" s="68" t="s">
        <v>138</v>
      </c>
      <c r="D18" s="82" t="s">
        <v>162</v>
      </c>
      <c r="E18" s="54">
        <v>0.04</v>
      </c>
      <c r="F18" s="70" t="s">
        <v>90</v>
      </c>
      <c r="G18" s="30" t="s">
        <v>96</v>
      </c>
      <c r="H18" s="30" t="s">
        <v>97</v>
      </c>
      <c r="I18" s="28" t="s">
        <v>243</v>
      </c>
      <c r="J18" s="72" t="s">
        <v>114</v>
      </c>
      <c r="K18" s="73" t="s">
        <v>118</v>
      </c>
      <c r="L18" s="81">
        <v>0.1</v>
      </c>
      <c r="M18" s="81">
        <v>0.18679999999999999</v>
      </c>
      <c r="N18" s="81">
        <v>0.7</v>
      </c>
      <c r="O18" s="81">
        <v>0.92</v>
      </c>
      <c r="P18" s="152">
        <v>0.92</v>
      </c>
      <c r="Q18" s="92" t="s">
        <v>56</v>
      </c>
      <c r="R18" s="73" t="s">
        <v>120</v>
      </c>
      <c r="S18" s="73" t="s">
        <v>157</v>
      </c>
      <c r="T18" s="95" t="s">
        <v>230</v>
      </c>
      <c r="U18" s="74" t="str">
        <f t="shared" si="3"/>
        <v>SI</v>
      </c>
      <c r="V18" s="62">
        <f t="shared" si="0"/>
        <v>0.1</v>
      </c>
      <c r="W18" s="67"/>
      <c r="X18" s="67"/>
      <c r="Y18" s="67"/>
      <c r="Z18" s="75"/>
      <c r="AA18" s="62">
        <f t="shared" si="4"/>
        <v>0.18679999999999999</v>
      </c>
      <c r="AB18" s="67"/>
      <c r="AC18" s="67"/>
      <c r="AD18" s="67"/>
      <c r="AE18" s="75"/>
      <c r="AF18" s="62">
        <f t="shared" si="5"/>
        <v>0.7</v>
      </c>
      <c r="AG18" s="67"/>
      <c r="AH18" s="67"/>
      <c r="AI18" s="67"/>
      <c r="AJ18" s="75"/>
      <c r="AK18" s="62">
        <f t="shared" si="1"/>
        <v>0.92</v>
      </c>
      <c r="AL18" s="67"/>
      <c r="AM18" s="67"/>
      <c r="AN18" s="67"/>
      <c r="AO18" s="75"/>
      <c r="AP18" s="62" t="str">
        <f t="shared" si="6"/>
        <v>Porcentaje de compromiso del presupuesto de inversión directa de la vigencia 2020</v>
      </c>
      <c r="AQ18" s="67">
        <f t="shared" si="7"/>
        <v>1.9068000000000001</v>
      </c>
      <c r="AR18" s="67">
        <f t="shared" si="8"/>
        <v>0</v>
      </c>
      <c r="AS18" s="67"/>
      <c r="AT18" s="75"/>
    </row>
    <row r="19" spans="1:49" ht="120" x14ac:dyDescent="0.25">
      <c r="A19" s="50">
        <v>6</v>
      </c>
      <c r="B19" s="67" t="s">
        <v>112</v>
      </c>
      <c r="C19" s="68" t="s">
        <v>138</v>
      </c>
      <c r="D19" s="82" t="s">
        <v>45</v>
      </c>
      <c r="E19" s="54">
        <v>0.04</v>
      </c>
      <c r="F19" s="70" t="s">
        <v>90</v>
      </c>
      <c r="G19" s="30" t="s">
        <v>98</v>
      </c>
      <c r="H19" s="30" t="s">
        <v>99</v>
      </c>
      <c r="I19" s="29">
        <v>0.29820000000000002</v>
      </c>
      <c r="J19" s="72" t="s">
        <v>114</v>
      </c>
      <c r="K19" s="73" t="s">
        <v>119</v>
      </c>
      <c r="L19" s="72">
        <v>0.03</v>
      </c>
      <c r="M19" s="72">
        <v>0.12</v>
      </c>
      <c r="N19" s="72">
        <v>0.18</v>
      </c>
      <c r="O19" s="81">
        <v>0.25</v>
      </c>
      <c r="P19" s="152">
        <v>0.25</v>
      </c>
      <c r="Q19" s="92" t="s">
        <v>56</v>
      </c>
      <c r="R19" s="73" t="s">
        <v>120</v>
      </c>
      <c r="S19" s="73" t="s">
        <v>157</v>
      </c>
      <c r="T19" s="95" t="s">
        <v>230</v>
      </c>
      <c r="U19" s="74" t="str">
        <f t="shared" si="3"/>
        <v>SI</v>
      </c>
      <c r="V19" s="62">
        <f t="shared" si="0"/>
        <v>0.03</v>
      </c>
      <c r="W19" s="67"/>
      <c r="X19" s="67"/>
      <c r="Y19" s="67"/>
      <c r="Z19" s="75"/>
      <c r="AA19" s="62">
        <f t="shared" si="4"/>
        <v>0.12</v>
      </c>
      <c r="AB19" s="67"/>
      <c r="AC19" s="67"/>
      <c r="AD19" s="67"/>
      <c r="AE19" s="75"/>
      <c r="AF19" s="62">
        <f t="shared" si="5"/>
        <v>0.18</v>
      </c>
      <c r="AG19" s="67"/>
      <c r="AH19" s="67"/>
      <c r="AI19" s="67"/>
      <c r="AJ19" s="75"/>
      <c r="AK19" s="62">
        <f t="shared" si="1"/>
        <v>0.25</v>
      </c>
      <c r="AL19" s="67"/>
      <c r="AM19" s="67"/>
      <c r="AN19" s="67"/>
      <c r="AO19" s="75"/>
      <c r="AP19" s="62" t="str">
        <f t="shared" si="6"/>
        <v>Porcentaje de Giros de la Vigencia 2019</v>
      </c>
      <c r="AQ19" s="67">
        <f t="shared" si="7"/>
        <v>0.57999999999999996</v>
      </c>
      <c r="AR19" s="67">
        <f t="shared" si="8"/>
        <v>0</v>
      </c>
      <c r="AS19" s="67"/>
      <c r="AT19" s="75"/>
    </row>
    <row r="20" spans="1:49" ht="120" x14ac:dyDescent="0.25">
      <c r="A20" s="50">
        <v>6</v>
      </c>
      <c r="B20" s="67" t="s">
        <v>112</v>
      </c>
      <c r="C20" s="68" t="s">
        <v>138</v>
      </c>
      <c r="D20" s="82" t="s">
        <v>158</v>
      </c>
      <c r="E20" s="54">
        <v>0.04</v>
      </c>
      <c r="F20" s="70" t="s">
        <v>90</v>
      </c>
      <c r="G20" s="30" t="s">
        <v>100</v>
      </c>
      <c r="H20" s="30" t="s">
        <v>101</v>
      </c>
      <c r="I20" s="29">
        <v>0.79690000000000005</v>
      </c>
      <c r="J20" s="72" t="s">
        <v>114</v>
      </c>
      <c r="K20" s="73" t="s">
        <v>121</v>
      </c>
      <c r="L20" s="72">
        <v>0.1</v>
      </c>
      <c r="M20" s="72">
        <v>0.2</v>
      </c>
      <c r="N20" s="72">
        <v>0.4</v>
      </c>
      <c r="O20" s="81">
        <v>0.6</v>
      </c>
      <c r="P20" s="152">
        <v>0.6</v>
      </c>
      <c r="Q20" s="92" t="s">
        <v>56</v>
      </c>
      <c r="R20" s="73" t="s">
        <v>120</v>
      </c>
      <c r="S20" s="73" t="s">
        <v>157</v>
      </c>
      <c r="T20" s="95" t="s">
        <v>232</v>
      </c>
      <c r="U20" s="74" t="str">
        <f t="shared" si="3"/>
        <v>SI</v>
      </c>
      <c r="V20" s="62">
        <f t="shared" si="0"/>
        <v>0.1</v>
      </c>
      <c r="W20" s="67"/>
      <c r="X20" s="67"/>
      <c r="Y20" s="67"/>
      <c r="Z20" s="75"/>
      <c r="AA20" s="62">
        <f t="shared" si="4"/>
        <v>0.2</v>
      </c>
      <c r="AB20" s="67"/>
      <c r="AC20" s="67"/>
      <c r="AD20" s="67"/>
      <c r="AE20" s="75"/>
      <c r="AF20" s="62">
        <f t="shared" si="5"/>
        <v>0.4</v>
      </c>
      <c r="AG20" s="67"/>
      <c r="AH20" s="67"/>
      <c r="AI20" s="67"/>
      <c r="AJ20" s="75"/>
      <c r="AK20" s="62">
        <f t="shared" si="1"/>
        <v>0.6</v>
      </c>
      <c r="AL20" s="67"/>
      <c r="AM20" s="67"/>
      <c r="AN20" s="67"/>
      <c r="AO20" s="75"/>
      <c r="AP20" s="62" t="str">
        <f t="shared" si="6"/>
        <v>Porcentaje de Giros de Obligaciones por Pagar 2019 y anteriores</v>
      </c>
      <c r="AQ20" s="67">
        <f t="shared" si="7"/>
        <v>1.3</v>
      </c>
      <c r="AR20" s="67">
        <f t="shared" si="8"/>
        <v>0</v>
      </c>
      <c r="AS20" s="67"/>
      <c r="AT20" s="75"/>
    </row>
    <row r="21" spans="1:49" ht="120" x14ac:dyDescent="0.25">
      <c r="A21" s="50">
        <v>6</v>
      </c>
      <c r="B21" s="67" t="s">
        <v>112</v>
      </c>
      <c r="C21" s="68" t="s">
        <v>138</v>
      </c>
      <c r="D21" s="83" t="s">
        <v>159</v>
      </c>
      <c r="E21" s="54">
        <v>0.04</v>
      </c>
      <c r="F21" s="70" t="s">
        <v>90</v>
      </c>
      <c r="G21" s="30" t="s">
        <v>102</v>
      </c>
      <c r="H21" s="30" t="s">
        <v>103</v>
      </c>
      <c r="I21" s="29">
        <v>0.44490000000000002</v>
      </c>
      <c r="J21" s="72" t="s">
        <v>114</v>
      </c>
      <c r="K21" s="73" t="s">
        <v>122</v>
      </c>
      <c r="L21" s="72">
        <v>0.05</v>
      </c>
      <c r="M21" s="72">
        <v>0.2</v>
      </c>
      <c r="N21" s="72">
        <v>0.4</v>
      </c>
      <c r="O21" s="81">
        <v>0.7</v>
      </c>
      <c r="P21" s="152">
        <v>0.7</v>
      </c>
      <c r="Q21" s="92" t="s">
        <v>56</v>
      </c>
      <c r="R21" s="73" t="s">
        <v>120</v>
      </c>
      <c r="S21" s="73" t="s">
        <v>157</v>
      </c>
      <c r="T21" s="95" t="s">
        <v>231</v>
      </c>
      <c r="U21" s="74" t="str">
        <f t="shared" si="3"/>
        <v>SI</v>
      </c>
      <c r="V21" s="62">
        <f t="shared" si="0"/>
        <v>0.05</v>
      </c>
      <c r="W21" s="67"/>
      <c r="X21" s="67"/>
      <c r="Y21" s="67"/>
      <c r="Z21" s="75"/>
      <c r="AA21" s="62">
        <f t="shared" si="4"/>
        <v>0.2</v>
      </c>
      <c r="AB21" s="67"/>
      <c r="AC21" s="67"/>
      <c r="AD21" s="67"/>
      <c r="AE21" s="75"/>
      <c r="AF21" s="62">
        <f t="shared" si="5"/>
        <v>0.4</v>
      </c>
      <c r="AG21" s="67"/>
      <c r="AH21" s="67"/>
      <c r="AI21" s="67"/>
      <c r="AJ21" s="75"/>
      <c r="AK21" s="62">
        <f t="shared" si="1"/>
        <v>0.7</v>
      </c>
      <c r="AL21" s="67"/>
      <c r="AM21" s="67"/>
      <c r="AN21" s="67"/>
      <c r="AO21" s="75"/>
      <c r="AP21" s="62" t="str">
        <f t="shared" si="6"/>
        <v xml:space="preserve">Porcentaje de Giros de Obligaciones por Pagar </v>
      </c>
      <c r="AQ21" s="67">
        <f t="shared" si="7"/>
        <v>1.35</v>
      </c>
      <c r="AR21" s="67">
        <f t="shared" si="8"/>
        <v>0</v>
      </c>
      <c r="AS21" s="67"/>
      <c r="AT21" s="75"/>
    </row>
    <row r="22" spans="1:49" ht="120" x14ac:dyDescent="0.25">
      <c r="A22" s="50">
        <v>6</v>
      </c>
      <c r="B22" s="67" t="s">
        <v>112</v>
      </c>
      <c r="C22" s="68" t="s">
        <v>138</v>
      </c>
      <c r="D22" s="82" t="s">
        <v>46</v>
      </c>
      <c r="E22" s="54">
        <v>0.04</v>
      </c>
      <c r="F22" s="70" t="s">
        <v>90</v>
      </c>
      <c r="G22" s="30" t="s">
        <v>104</v>
      </c>
      <c r="H22" s="30" t="s">
        <v>163</v>
      </c>
      <c r="I22" s="84">
        <v>2</v>
      </c>
      <c r="J22" s="72" t="s">
        <v>54</v>
      </c>
      <c r="K22" s="73" t="s">
        <v>123</v>
      </c>
      <c r="L22" s="81">
        <v>0</v>
      </c>
      <c r="M22" s="81">
        <v>0</v>
      </c>
      <c r="N22" s="81">
        <v>1</v>
      </c>
      <c r="O22" s="81">
        <v>0</v>
      </c>
      <c r="P22" s="152">
        <v>1</v>
      </c>
      <c r="Q22" s="92" t="s">
        <v>56</v>
      </c>
      <c r="R22" s="73" t="s">
        <v>184</v>
      </c>
      <c r="S22" s="73" t="s">
        <v>157</v>
      </c>
      <c r="T22" s="95" t="s">
        <v>233</v>
      </c>
      <c r="U22" s="74" t="str">
        <f t="shared" si="3"/>
        <v>SI</v>
      </c>
      <c r="V22" s="62">
        <f t="shared" si="0"/>
        <v>0</v>
      </c>
      <c r="W22" s="67"/>
      <c r="X22" s="67"/>
      <c r="Y22" s="67"/>
      <c r="Z22" s="75"/>
      <c r="AA22" s="62">
        <f t="shared" si="4"/>
        <v>0</v>
      </c>
      <c r="AB22" s="67"/>
      <c r="AC22" s="67"/>
      <c r="AD22" s="67"/>
      <c r="AE22" s="75"/>
      <c r="AF22" s="62">
        <f t="shared" si="5"/>
        <v>1</v>
      </c>
      <c r="AG22" s="67"/>
      <c r="AH22" s="67"/>
      <c r="AI22" s="67"/>
      <c r="AJ22" s="75"/>
      <c r="AK22" s="62">
        <f t="shared" si="1"/>
        <v>0</v>
      </c>
      <c r="AL22" s="67"/>
      <c r="AM22" s="67"/>
      <c r="AN22" s="67"/>
      <c r="AO22" s="75"/>
      <c r="AP22" s="62" t="str">
        <f t="shared" si="6"/>
        <v>Porcentaje de procesos de malla vial y parques contratados mediante pliegos tipo</v>
      </c>
      <c r="AQ22" s="67">
        <f t="shared" si="7"/>
        <v>1</v>
      </c>
      <c r="AR22" s="67">
        <f t="shared" si="8"/>
        <v>0</v>
      </c>
      <c r="AS22" s="67"/>
      <c r="AT22" s="75"/>
    </row>
    <row r="23" spans="1:49" ht="120" x14ac:dyDescent="0.25">
      <c r="A23" s="50">
        <v>6</v>
      </c>
      <c r="B23" s="67" t="s">
        <v>112</v>
      </c>
      <c r="C23" s="68" t="s">
        <v>138</v>
      </c>
      <c r="D23" s="82" t="s">
        <v>246</v>
      </c>
      <c r="E23" s="54">
        <v>0.04</v>
      </c>
      <c r="F23" s="70" t="s">
        <v>93</v>
      </c>
      <c r="G23" s="30" t="s">
        <v>244</v>
      </c>
      <c r="H23" s="31" t="s">
        <v>160</v>
      </c>
      <c r="I23" s="71" t="s">
        <v>140</v>
      </c>
      <c r="J23" s="72" t="s">
        <v>54</v>
      </c>
      <c r="K23" s="73" t="s">
        <v>161</v>
      </c>
      <c r="L23" s="81"/>
      <c r="M23" s="81">
        <v>1</v>
      </c>
      <c r="N23" s="81">
        <v>1</v>
      </c>
      <c r="O23" s="81">
        <v>1</v>
      </c>
      <c r="P23" s="152">
        <v>1</v>
      </c>
      <c r="Q23" s="92" t="s">
        <v>56</v>
      </c>
      <c r="R23" s="73" t="s">
        <v>130</v>
      </c>
      <c r="S23" s="73" t="s">
        <v>185</v>
      </c>
      <c r="T23" s="95" t="s">
        <v>234</v>
      </c>
      <c r="U23" s="74" t="str">
        <f t="shared" si="3"/>
        <v>SI</v>
      </c>
      <c r="V23" s="62">
        <f t="shared" si="0"/>
        <v>0</v>
      </c>
      <c r="W23" s="67"/>
      <c r="X23" s="67"/>
      <c r="Y23" s="67"/>
      <c r="Z23" s="75"/>
      <c r="AA23" s="62">
        <f t="shared" si="4"/>
        <v>1</v>
      </c>
      <c r="AB23" s="67"/>
      <c r="AC23" s="67"/>
      <c r="AD23" s="67"/>
      <c r="AE23" s="75"/>
      <c r="AF23" s="62">
        <f t="shared" si="5"/>
        <v>1</v>
      </c>
      <c r="AG23" s="67"/>
      <c r="AH23" s="67"/>
      <c r="AI23" s="67"/>
      <c r="AJ23" s="75"/>
      <c r="AK23" s="62">
        <f t="shared" si="1"/>
        <v>1</v>
      </c>
      <c r="AL23" s="67"/>
      <c r="AM23" s="67"/>
      <c r="AN23" s="67"/>
      <c r="AO23" s="75"/>
      <c r="AP23" s="62" t="str">
        <f t="shared" si="6"/>
        <v>Porcentaje de ejecución del SIPSE local</v>
      </c>
      <c r="AQ23" s="67">
        <f t="shared" si="7"/>
        <v>3</v>
      </c>
      <c r="AR23" s="67">
        <f t="shared" si="8"/>
        <v>0</v>
      </c>
      <c r="AS23" s="67"/>
      <c r="AT23" s="75"/>
    </row>
    <row r="24" spans="1:49" ht="120" x14ac:dyDescent="0.25">
      <c r="A24" s="50">
        <v>6</v>
      </c>
      <c r="B24" s="67" t="s">
        <v>112</v>
      </c>
      <c r="C24" s="68" t="s">
        <v>138</v>
      </c>
      <c r="D24" s="82" t="s">
        <v>47</v>
      </c>
      <c r="E24" s="54">
        <v>0.04</v>
      </c>
      <c r="F24" s="70" t="s">
        <v>90</v>
      </c>
      <c r="G24" s="30" t="s">
        <v>245</v>
      </c>
      <c r="H24" s="31" t="s">
        <v>160</v>
      </c>
      <c r="I24" s="71" t="s">
        <v>140</v>
      </c>
      <c r="J24" s="72" t="s">
        <v>54</v>
      </c>
      <c r="K24" s="73" t="s">
        <v>161</v>
      </c>
      <c r="L24" s="81">
        <v>1</v>
      </c>
      <c r="M24" s="81">
        <v>1</v>
      </c>
      <c r="N24" s="81">
        <v>1</v>
      </c>
      <c r="O24" s="81">
        <v>1</v>
      </c>
      <c r="P24" s="152">
        <v>1</v>
      </c>
      <c r="Q24" s="92" t="s">
        <v>56</v>
      </c>
      <c r="R24" s="73" t="s">
        <v>131</v>
      </c>
      <c r="S24" s="73" t="s">
        <v>242</v>
      </c>
      <c r="T24" s="95" t="s">
        <v>235</v>
      </c>
      <c r="U24" s="74" t="str">
        <f t="shared" si="3"/>
        <v>SI</v>
      </c>
      <c r="V24" s="62">
        <f t="shared" si="0"/>
        <v>1</v>
      </c>
      <c r="W24" s="67"/>
      <c r="X24" s="67"/>
      <c r="Y24" s="67"/>
      <c r="Z24" s="75"/>
      <c r="AA24" s="62">
        <f t="shared" si="4"/>
        <v>1</v>
      </c>
      <c r="AB24" s="67"/>
      <c r="AC24" s="67"/>
      <c r="AD24" s="67"/>
      <c r="AE24" s="75"/>
      <c r="AF24" s="62">
        <f t="shared" si="5"/>
        <v>1</v>
      </c>
      <c r="AG24" s="67"/>
      <c r="AH24" s="67"/>
      <c r="AI24" s="67"/>
      <c r="AJ24" s="75"/>
      <c r="AK24" s="62">
        <f t="shared" si="1"/>
        <v>1</v>
      </c>
      <c r="AL24" s="67"/>
      <c r="AM24" s="67"/>
      <c r="AN24" s="67"/>
      <c r="AO24" s="75"/>
      <c r="AP24" s="62" t="str">
        <f t="shared" si="6"/>
        <v>Porcentaje de avance acumulado en el cumplimiento del Plan de Sostenibilidad contable programado</v>
      </c>
      <c r="AQ24" s="67">
        <f t="shared" si="7"/>
        <v>4</v>
      </c>
      <c r="AR24" s="67">
        <f t="shared" si="8"/>
        <v>0</v>
      </c>
      <c r="AS24" s="67"/>
      <c r="AT24" s="75"/>
    </row>
    <row r="25" spans="1:49" ht="90" x14ac:dyDescent="0.25">
      <c r="A25" s="50">
        <v>7</v>
      </c>
      <c r="B25" s="67" t="s">
        <v>111</v>
      </c>
      <c r="C25" s="68" t="s">
        <v>88</v>
      </c>
      <c r="D25" s="83" t="s">
        <v>247</v>
      </c>
      <c r="E25" s="54">
        <v>0.04</v>
      </c>
      <c r="F25" s="70" t="s">
        <v>90</v>
      </c>
      <c r="G25" s="30" t="s">
        <v>105</v>
      </c>
      <c r="H25" s="30" t="s">
        <v>106</v>
      </c>
      <c r="I25" s="71">
        <v>550</v>
      </c>
      <c r="J25" s="72" t="s">
        <v>114</v>
      </c>
      <c r="K25" s="73" t="s">
        <v>142</v>
      </c>
      <c r="L25" s="81">
        <v>0.25</v>
      </c>
      <c r="M25" s="81">
        <v>0.5</v>
      </c>
      <c r="N25" s="81">
        <v>0.75</v>
      </c>
      <c r="O25" s="81">
        <v>1</v>
      </c>
      <c r="P25" s="152">
        <v>1</v>
      </c>
      <c r="Q25" s="92" t="s">
        <v>56</v>
      </c>
      <c r="R25" s="73" t="s">
        <v>132</v>
      </c>
      <c r="S25" s="73" t="s">
        <v>135</v>
      </c>
      <c r="T25" s="95" t="s">
        <v>236</v>
      </c>
      <c r="U25" s="74" t="str">
        <f t="shared" si="3"/>
        <v>SI</v>
      </c>
      <c r="V25" s="62">
        <f t="shared" si="0"/>
        <v>0.25</v>
      </c>
      <c r="W25" s="67"/>
      <c r="X25" s="67"/>
      <c r="Y25" s="67"/>
      <c r="Z25" s="75"/>
      <c r="AA25" s="62">
        <f t="shared" si="4"/>
        <v>0.5</v>
      </c>
      <c r="AB25" s="67"/>
      <c r="AC25" s="67"/>
      <c r="AD25" s="67"/>
      <c r="AE25" s="75"/>
      <c r="AF25" s="62">
        <f t="shared" si="5"/>
        <v>0.75</v>
      </c>
      <c r="AG25" s="67"/>
      <c r="AH25" s="67"/>
      <c r="AI25" s="67"/>
      <c r="AJ25" s="75"/>
      <c r="AK25" s="62">
        <f t="shared" si="1"/>
        <v>1</v>
      </c>
      <c r="AL25" s="67"/>
      <c r="AM25" s="67"/>
      <c r="AN25" s="67"/>
      <c r="AO25" s="75"/>
      <c r="AP25" s="62" t="str">
        <f t="shared" si="6"/>
        <v>Respuesta a los requerimiento de los ciudadanos</v>
      </c>
      <c r="AQ25" s="67">
        <f t="shared" si="7"/>
        <v>2.5</v>
      </c>
      <c r="AR25" s="67">
        <f t="shared" si="8"/>
        <v>0</v>
      </c>
      <c r="AS25" s="67"/>
      <c r="AT25" s="75"/>
    </row>
    <row r="26" spans="1:49" s="9" customFormat="1" ht="90" x14ac:dyDescent="0.25">
      <c r="A26" s="50">
        <v>1</v>
      </c>
      <c r="B26" s="73" t="s">
        <v>113</v>
      </c>
      <c r="C26" s="86" t="s">
        <v>89</v>
      </c>
      <c r="D26" s="87" t="s">
        <v>256</v>
      </c>
      <c r="E26" s="88">
        <v>0.04</v>
      </c>
      <c r="F26" s="89" t="s">
        <v>90</v>
      </c>
      <c r="G26" s="31" t="s">
        <v>167</v>
      </c>
      <c r="H26" s="31" t="s">
        <v>168</v>
      </c>
      <c r="I26" s="149">
        <v>40</v>
      </c>
      <c r="J26" s="90" t="s">
        <v>65</v>
      </c>
      <c r="K26" s="73" t="s">
        <v>124</v>
      </c>
      <c r="L26" s="72">
        <v>10</v>
      </c>
      <c r="M26" s="72">
        <v>10</v>
      </c>
      <c r="N26" s="72">
        <v>10</v>
      </c>
      <c r="O26" s="72">
        <v>10</v>
      </c>
      <c r="P26" s="91">
        <f t="shared" si="2"/>
        <v>40</v>
      </c>
      <c r="Q26" s="92" t="s">
        <v>56</v>
      </c>
      <c r="R26" s="73" t="s">
        <v>143</v>
      </c>
      <c r="S26" s="73" t="s">
        <v>136</v>
      </c>
      <c r="T26" s="95" t="s">
        <v>237</v>
      </c>
      <c r="U26" s="93" t="str">
        <f t="shared" si="3"/>
        <v>SI</v>
      </c>
      <c r="V26" s="94">
        <f t="shared" si="0"/>
        <v>10</v>
      </c>
      <c r="W26" s="73"/>
      <c r="X26" s="73"/>
      <c r="Y26" s="73"/>
      <c r="Z26" s="95"/>
      <c r="AA26" s="94">
        <f t="shared" si="4"/>
        <v>10</v>
      </c>
      <c r="AB26" s="73"/>
      <c r="AC26" s="73"/>
      <c r="AD26" s="73"/>
      <c r="AE26" s="95"/>
      <c r="AF26" s="94">
        <f t="shared" si="5"/>
        <v>10</v>
      </c>
      <c r="AG26" s="73"/>
      <c r="AH26" s="73"/>
      <c r="AI26" s="73"/>
      <c r="AJ26" s="95"/>
      <c r="AK26" s="94">
        <f t="shared" si="1"/>
        <v>10</v>
      </c>
      <c r="AL26" s="73"/>
      <c r="AM26" s="73"/>
      <c r="AN26" s="73"/>
      <c r="AO26" s="95"/>
      <c r="AP26" s="94" t="str">
        <f t="shared" si="6"/>
        <v>Acciones de control a las actuaciones de IVC control en materia actividad económica</v>
      </c>
      <c r="AQ26" s="73">
        <f t="shared" si="7"/>
        <v>40</v>
      </c>
      <c r="AR26" s="73">
        <f t="shared" si="8"/>
        <v>0</v>
      </c>
      <c r="AS26" s="73"/>
      <c r="AT26" s="95"/>
      <c r="AU26" s="8"/>
      <c r="AV26" s="8"/>
      <c r="AW26" s="8"/>
    </row>
    <row r="27" spans="1:49" s="9" customFormat="1" ht="105" x14ac:dyDescent="0.25">
      <c r="A27" s="50">
        <v>1</v>
      </c>
      <c r="B27" s="73" t="s">
        <v>113</v>
      </c>
      <c r="C27" s="86" t="s">
        <v>89</v>
      </c>
      <c r="D27" s="87" t="s">
        <v>257</v>
      </c>
      <c r="E27" s="88">
        <v>0.04</v>
      </c>
      <c r="F27" s="89" t="s">
        <v>90</v>
      </c>
      <c r="G27" s="31" t="s">
        <v>169</v>
      </c>
      <c r="H27" s="31" t="s">
        <v>170</v>
      </c>
      <c r="I27" s="149">
        <v>33</v>
      </c>
      <c r="J27" s="90" t="s">
        <v>65</v>
      </c>
      <c r="K27" s="73" t="s">
        <v>124</v>
      </c>
      <c r="L27" s="72">
        <v>8</v>
      </c>
      <c r="M27" s="72">
        <v>8</v>
      </c>
      <c r="N27" s="72">
        <v>8</v>
      </c>
      <c r="O27" s="72">
        <v>9</v>
      </c>
      <c r="P27" s="91">
        <f t="shared" ref="P27" si="9">L27+M27+N27+O27</f>
        <v>33</v>
      </c>
      <c r="Q27" s="92" t="s">
        <v>56</v>
      </c>
      <c r="R27" s="73" t="s">
        <v>143</v>
      </c>
      <c r="S27" s="73" t="s">
        <v>136</v>
      </c>
      <c r="T27" s="95" t="s">
        <v>238</v>
      </c>
      <c r="U27" s="93" t="str">
        <f t="shared" si="3"/>
        <v>SI</v>
      </c>
      <c r="V27" s="94">
        <f t="shared" ref="V27" si="10">L27</f>
        <v>8</v>
      </c>
      <c r="W27" s="73"/>
      <c r="X27" s="73"/>
      <c r="Y27" s="73"/>
      <c r="Z27" s="95"/>
      <c r="AA27" s="94">
        <f t="shared" ref="AA27" si="11">M27</f>
        <v>8</v>
      </c>
      <c r="AB27" s="73"/>
      <c r="AC27" s="73"/>
      <c r="AD27" s="73"/>
      <c r="AE27" s="95"/>
      <c r="AF27" s="94">
        <f t="shared" ref="AF27" si="12">N27</f>
        <v>8</v>
      </c>
      <c r="AG27" s="73"/>
      <c r="AH27" s="73"/>
      <c r="AI27" s="73"/>
      <c r="AJ27" s="95"/>
      <c r="AK27" s="94">
        <f t="shared" ref="AK27" si="13">O27</f>
        <v>9</v>
      </c>
      <c r="AL27" s="73"/>
      <c r="AM27" s="73"/>
      <c r="AN27" s="73"/>
      <c r="AO27" s="95"/>
      <c r="AP27" s="94" t="str">
        <f t="shared" ref="AP27" si="14">G27</f>
        <v>Acciones de control a las actuaciones de IVC control en materia de  integridad del espacio publico.</v>
      </c>
      <c r="AQ27" s="73">
        <f t="shared" ref="AQ27" si="15">V27+AA27+AF27+AK27</f>
        <v>33</v>
      </c>
      <c r="AR27" s="73">
        <f t="shared" ref="AR27" si="16">W27+AB27+AG27+AL27</f>
        <v>0</v>
      </c>
      <c r="AS27" s="73"/>
      <c r="AT27" s="95"/>
      <c r="AU27" s="8"/>
      <c r="AV27" s="8"/>
      <c r="AW27" s="8"/>
    </row>
    <row r="28" spans="1:49" s="9" customFormat="1" ht="90" x14ac:dyDescent="0.25">
      <c r="A28" s="50">
        <v>1</v>
      </c>
      <c r="B28" s="73" t="s">
        <v>113</v>
      </c>
      <c r="C28" s="86" t="s">
        <v>89</v>
      </c>
      <c r="D28" s="87" t="s">
        <v>258</v>
      </c>
      <c r="E28" s="88">
        <v>0.04</v>
      </c>
      <c r="F28" s="89" t="s">
        <v>90</v>
      </c>
      <c r="G28" s="31" t="s">
        <v>171</v>
      </c>
      <c r="H28" s="31" t="s">
        <v>172</v>
      </c>
      <c r="I28" s="149">
        <v>36</v>
      </c>
      <c r="J28" s="90" t="s">
        <v>65</v>
      </c>
      <c r="K28" s="73" t="s">
        <v>124</v>
      </c>
      <c r="L28" s="72">
        <v>8</v>
      </c>
      <c r="M28" s="72">
        <v>8</v>
      </c>
      <c r="N28" s="72">
        <v>10</v>
      </c>
      <c r="O28" s="72">
        <v>10</v>
      </c>
      <c r="P28" s="91">
        <f t="shared" si="2"/>
        <v>36</v>
      </c>
      <c r="Q28" s="92" t="s">
        <v>56</v>
      </c>
      <c r="R28" s="73" t="s">
        <v>143</v>
      </c>
      <c r="S28" s="73" t="s">
        <v>136</v>
      </c>
      <c r="T28" s="95" t="s">
        <v>239</v>
      </c>
      <c r="U28" s="93" t="str">
        <f t="shared" si="3"/>
        <v>SI</v>
      </c>
      <c r="V28" s="94">
        <f t="shared" si="0"/>
        <v>8</v>
      </c>
      <c r="W28" s="73"/>
      <c r="X28" s="73"/>
      <c r="Y28" s="73"/>
      <c r="Z28" s="95"/>
      <c r="AA28" s="94">
        <f t="shared" si="4"/>
        <v>8</v>
      </c>
      <c r="AB28" s="73"/>
      <c r="AC28" s="73"/>
      <c r="AD28" s="73"/>
      <c r="AE28" s="95"/>
      <c r="AF28" s="94">
        <f t="shared" si="5"/>
        <v>10</v>
      </c>
      <c r="AG28" s="73"/>
      <c r="AH28" s="73"/>
      <c r="AI28" s="73"/>
      <c r="AJ28" s="95"/>
      <c r="AK28" s="94">
        <f t="shared" si="1"/>
        <v>10</v>
      </c>
      <c r="AL28" s="73"/>
      <c r="AM28" s="73"/>
      <c r="AN28" s="73"/>
      <c r="AO28" s="95"/>
      <c r="AP28" s="94" t="str">
        <f t="shared" si="6"/>
        <v>Acciones de control  en materia de obras y urbanismo</v>
      </c>
      <c r="AQ28" s="73">
        <f t="shared" si="7"/>
        <v>36</v>
      </c>
      <c r="AR28" s="73">
        <f t="shared" si="8"/>
        <v>0</v>
      </c>
      <c r="AS28" s="73"/>
      <c r="AT28" s="95"/>
      <c r="AU28" s="8"/>
      <c r="AV28" s="8"/>
      <c r="AW28" s="8"/>
    </row>
    <row r="29" spans="1:49" ht="90" x14ac:dyDescent="0.25">
      <c r="A29" s="50">
        <v>1</v>
      </c>
      <c r="B29" s="67" t="s">
        <v>113</v>
      </c>
      <c r="C29" s="68" t="s">
        <v>89</v>
      </c>
      <c r="D29" s="82" t="s">
        <v>180</v>
      </c>
      <c r="E29" s="54">
        <v>0.04</v>
      </c>
      <c r="F29" s="70" t="s">
        <v>90</v>
      </c>
      <c r="G29" s="30" t="s">
        <v>107</v>
      </c>
      <c r="H29" s="30" t="s">
        <v>174</v>
      </c>
      <c r="I29" s="71">
        <v>10</v>
      </c>
      <c r="J29" s="72" t="s">
        <v>65</v>
      </c>
      <c r="K29" s="73" t="s">
        <v>124</v>
      </c>
      <c r="L29" s="72">
        <v>3</v>
      </c>
      <c r="M29" s="72">
        <v>5</v>
      </c>
      <c r="N29" s="72">
        <v>5</v>
      </c>
      <c r="O29" s="72">
        <v>5</v>
      </c>
      <c r="P29" s="91">
        <f t="shared" si="2"/>
        <v>18</v>
      </c>
      <c r="Q29" s="92" t="s">
        <v>56</v>
      </c>
      <c r="R29" s="73" t="s">
        <v>143</v>
      </c>
      <c r="S29" s="73" t="s">
        <v>136</v>
      </c>
      <c r="T29" s="95" t="s">
        <v>240</v>
      </c>
      <c r="U29" s="74" t="str">
        <f t="shared" si="3"/>
        <v>SI</v>
      </c>
      <c r="V29" s="62">
        <f t="shared" si="0"/>
        <v>3</v>
      </c>
      <c r="W29" s="67"/>
      <c r="X29" s="67"/>
      <c r="Y29" s="67"/>
      <c r="Z29" s="75"/>
      <c r="AA29" s="62">
        <f t="shared" si="4"/>
        <v>5</v>
      </c>
      <c r="AB29" s="67"/>
      <c r="AC29" s="67"/>
      <c r="AD29" s="67"/>
      <c r="AE29" s="75"/>
      <c r="AF29" s="62">
        <f t="shared" si="5"/>
        <v>5</v>
      </c>
      <c r="AG29" s="67"/>
      <c r="AH29" s="67"/>
      <c r="AI29" s="67"/>
      <c r="AJ29" s="75"/>
      <c r="AK29" s="62">
        <f t="shared" si="1"/>
        <v>5</v>
      </c>
      <c r="AL29" s="67"/>
      <c r="AM29" s="67"/>
      <c r="AN29" s="67"/>
      <c r="AO29" s="75"/>
      <c r="AP29" s="62" t="str">
        <f t="shared" si="6"/>
        <v>Acciones de control para el cumplimiento de fallos judiciales - cerros de oriente</v>
      </c>
      <c r="AQ29" s="67">
        <f t="shared" si="7"/>
        <v>18</v>
      </c>
      <c r="AR29" s="67">
        <f t="shared" si="8"/>
        <v>0</v>
      </c>
      <c r="AS29" s="67"/>
      <c r="AT29" s="75"/>
    </row>
    <row r="30" spans="1:49" ht="90" x14ac:dyDescent="0.25">
      <c r="A30" s="50">
        <v>1</v>
      </c>
      <c r="B30" s="67" t="s">
        <v>113</v>
      </c>
      <c r="C30" s="68" t="s">
        <v>89</v>
      </c>
      <c r="D30" s="82" t="s">
        <v>144</v>
      </c>
      <c r="E30" s="54">
        <v>0.04</v>
      </c>
      <c r="F30" s="70" t="s">
        <v>90</v>
      </c>
      <c r="G30" s="30" t="s">
        <v>164</v>
      </c>
      <c r="H30" s="30" t="s">
        <v>108</v>
      </c>
      <c r="I30" s="71" t="s">
        <v>140</v>
      </c>
      <c r="J30" s="72" t="s">
        <v>65</v>
      </c>
      <c r="K30" s="73" t="s">
        <v>126</v>
      </c>
      <c r="L30" s="81">
        <v>0.05</v>
      </c>
      <c r="M30" s="81">
        <v>0.05</v>
      </c>
      <c r="N30" s="81">
        <v>0.05</v>
      </c>
      <c r="O30" s="81">
        <v>0.05</v>
      </c>
      <c r="P30" s="152">
        <v>0.2</v>
      </c>
      <c r="Q30" s="92" t="s">
        <v>56</v>
      </c>
      <c r="R30" s="73" t="s">
        <v>133</v>
      </c>
      <c r="S30" s="73" t="s">
        <v>136</v>
      </c>
      <c r="T30" s="95" t="s">
        <v>241</v>
      </c>
      <c r="U30" s="74" t="str">
        <f t="shared" si="3"/>
        <v>SI</v>
      </c>
      <c r="V30" s="62">
        <f t="shared" si="0"/>
        <v>0.05</v>
      </c>
      <c r="W30" s="67"/>
      <c r="X30" s="67"/>
      <c r="Y30" s="67"/>
      <c r="Z30" s="75"/>
      <c r="AA30" s="62">
        <f t="shared" si="4"/>
        <v>0.05</v>
      </c>
      <c r="AB30" s="67"/>
      <c r="AC30" s="67"/>
      <c r="AD30" s="67"/>
      <c r="AE30" s="75"/>
      <c r="AF30" s="62">
        <f t="shared" si="5"/>
        <v>0.05</v>
      </c>
      <c r="AG30" s="67"/>
      <c r="AH30" s="67"/>
      <c r="AI30" s="67"/>
      <c r="AJ30" s="75"/>
      <c r="AK30" s="62">
        <f t="shared" si="1"/>
        <v>0.05</v>
      </c>
      <c r="AL30" s="67"/>
      <c r="AM30" s="67"/>
      <c r="AN30" s="67"/>
      <c r="AO30" s="75"/>
      <c r="AP30" s="62" t="str">
        <f t="shared" si="6"/>
        <v xml:space="preserve">Porcentaje de expedientes de policía con impulso procesal </v>
      </c>
      <c r="AQ30" s="67">
        <f t="shared" si="7"/>
        <v>0.2</v>
      </c>
      <c r="AR30" s="67">
        <f t="shared" si="8"/>
        <v>0</v>
      </c>
      <c r="AS30" s="67"/>
      <c r="AT30" s="75"/>
    </row>
    <row r="31" spans="1:49" ht="90" x14ac:dyDescent="0.25">
      <c r="A31" s="50">
        <v>1</v>
      </c>
      <c r="B31" s="67" t="s">
        <v>113</v>
      </c>
      <c r="C31" s="68" t="s">
        <v>89</v>
      </c>
      <c r="D31" s="82" t="s">
        <v>145</v>
      </c>
      <c r="E31" s="54">
        <v>0.04</v>
      </c>
      <c r="F31" s="70" t="s">
        <v>90</v>
      </c>
      <c r="G31" s="30" t="s">
        <v>165</v>
      </c>
      <c r="H31" s="30" t="s">
        <v>109</v>
      </c>
      <c r="I31" s="98">
        <v>0.2</v>
      </c>
      <c r="J31" s="72" t="s">
        <v>65</v>
      </c>
      <c r="K31" s="73" t="s">
        <v>127</v>
      </c>
      <c r="L31" s="81">
        <v>0.05</v>
      </c>
      <c r="M31" s="81">
        <v>0.05</v>
      </c>
      <c r="N31" s="81">
        <v>0.05</v>
      </c>
      <c r="O31" s="81">
        <v>0.05</v>
      </c>
      <c r="P31" s="152">
        <v>0.2</v>
      </c>
      <c r="Q31" s="92" t="s">
        <v>56</v>
      </c>
      <c r="R31" s="73" t="s">
        <v>133</v>
      </c>
      <c r="S31" s="73" t="s">
        <v>136</v>
      </c>
      <c r="T31" s="95" t="s">
        <v>241</v>
      </c>
      <c r="U31" s="74" t="str">
        <f t="shared" si="3"/>
        <v>SI</v>
      </c>
      <c r="V31" s="62">
        <f t="shared" si="0"/>
        <v>0.05</v>
      </c>
      <c r="W31" s="67"/>
      <c r="X31" s="67"/>
      <c r="Y31" s="67"/>
      <c r="Z31" s="75"/>
      <c r="AA31" s="62">
        <f t="shared" si="4"/>
        <v>0.05</v>
      </c>
      <c r="AB31" s="67"/>
      <c r="AC31" s="67"/>
      <c r="AD31" s="67"/>
      <c r="AE31" s="75"/>
      <c r="AF31" s="62">
        <f t="shared" si="5"/>
        <v>0.05</v>
      </c>
      <c r="AG31" s="67"/>
      <c r="AH31" s="67"/>
      <c r="AI31" s="67"/>
      <c r="AJ31" s="75"/>
      <c r="AK31" s="62">
        <f t="shared" si="1"/>
        <v>0.05</v>
      </c>
      <c r="AL31" s="67"/>
      <c r="AM31" s="67"/>
      <c r="AN31" s="67"/>
      <c r="AO31" s="75"/>
      <c r="AP31" s="62" t="str">
        <f t="shared" si="6"/>
        <v>Porcentaje de expedientes de policía con fallo de fondo</v>
      </c>
      <c r="AQ31" s="67">
        <f t="shared" si="7"/>
        <v>0.2</v>
      </c>
      <c r="AR31" s="67">
        <f t="shared" si="8"/>
        <v>0</v>
      </c>
      <c r="AS31" s="67"/>
      <c r="AT31" s="75"/>
    </row>
    <row r="32" spans="1:49" ht="90" x14ac:dyDescent="0.25">
      <c r="A32" s="50">
        <v>1</v>
      </c>
      <c r="B32" s="67" t="s">
        <v>113</v>
      </c>
      <c r="C32" s="68" t="s">
        <v>89</v>
      </c>
      <c r="D32" s="150" t="s">
        <v>252</v>
      </c>
      <c r="E32" s="54">
        <v>0.04</v>
      </c>
      <c r="F32" s="70" t="s">
        <v>90</v>
      </c>
      <c r="G32" s="30" t="s">
        <v>253</v>
      </c>
      <c r="H32" s="99" t="s">
        <v>254</v>
      </c>
      <c r="I32" s="71">
        <v>36</v>
      </c>
      <c r="J32" s="72" t="s">
        <v>65</v>
      </c>
      <c r="K32" s="73" t="s">
        <v>255</v>
      </c>
      <c r="L32" s="72">
        <v>7</v>
      </c>
      <c r="M32" s="72">
        <v>10</v>
      </c>
      <c r="N32" s="72">
        <v>10</v>
      </c>
      <c r="O32" s="72">
        <v>9</v>
      </c>
      <c r="P32" s="91">
        <f t="shared" si="2"/>
        <v>36</v>
      </c>
      <c r="Q32" s="92" t="s">
        <v>56</v>
      </c>
      <c r="R32" s="73" t="s">
        <v>133</v>
      </c>
      <c r="S32" s="73" t="s">
        <v>136</v>
      </c>
      <c r="T32" s="95"/>
      <c r="U32" s="74" t="str">
        <f t="shared" si="3"/>
        <v>SI</v>
      </c>
      <c r="V32" s="62">
        <f t="shared" si="0"/>
        <v>7</v>
      </c>
      <c r="W32" s="67"/>
      <c r="X32" s="67"/>
      <c r="Y32" s="67"/>
      <c r="Z32" s="75"/>
      <c r="AA32" s="62">
        <f t="shared" si="4"/>
        <v>10</v>
      </c>
      <c r="AB32" s="67"/>
      <c r="AC32" s="67"/>
      <c r="AD32" s="67"/>
      <c r="AE32" s="75"/>
      <c r="AF32" s="62">
        <f t="shared" si="5"/>
        <v>10</v>
      </c>
      <c r="AG32" s="67"/>
      <c r="AH32" s="67"/>
      <c r="AI32" s="67"/>
      <c r="AJ32" s="75"/>
      <c r="AK32" s="62">
        <f t="shared" si="1"/>
        <v>9</v>
      </c>
      <c r="AL32" s="67"/>
      <c r="AM32" s="67"/>
      <c r="AN32" s="67"/>
      <c r="AO32" s="75"/>
      <c r="AP32" s="62" t="str">
        <f t="shared" si="6"/>
        <v>Actuaciones administrativas terminadas ( archivadas)</v>
      </c>
      <c r="AQ32" s="67">
        <f t="shared" si="7"/>
        <v>36</v>
      </c>
      <c r="AR32" s="67">
        <f t="shared" si="8"/>
        <v>0</v>
      </c>
      <c r="AS32" s="67"/>
      <c r="AT32" s="75"/>
    </row>
    <row r="33" spans="1:46" ht="90" x14ac:dyDescent="0.25">
      <c r="A33" s="50">
        <v>1</v>
      </c>
      <c r="B33" s="67" t="s">
        <v>113</v>
      </c>
      <c r="C33" s="68" t="s">
        <v>89</v>
      </c>
      <c r="D33" s="151" t="s">
        <v>249</v>
      </c>
      <c r="E33" s="54">
        <v>0.04</v>
      </c>
      <c r="F33" s="100" t="s">
        <v>90</v>
      </c>
      <c r="G33" s="30" t="s">
        <v>250</v>
      </c>
      <c r="H33" s="101" t="s">
        <v>251</v>
      </c>
      <c r="I33" s="102" t="s">
        <v>140</v>
      </c>
      <c r="J33" s="103" t="s">
        <v>65</v>
      </c>
      <c r="K33" s="73" t="s">
        <v>250</v>
      </c>
      <c r="L33" s="103">
        <v>0</v>
      </c>
      <c r="M33" s="103">
        <v>9</v>
      </c>
      <c r="N33" s="103">
        <v>19</v>
      </c>
      <c r="O33" s="103">
        <v>21</v>
      </c>
      <c r="P33" s="153">
        <f t="shared" si="2"/>
        <v>49</v>
      </c>
      <c r="Q33" s="92" t="s">
        <v>56</v>
      </c>
      <c r="R33" s="73" t="s">
        <v>133</v>
      </c>
      <c r="S33" s="73" t="s">
        <v>136</v>
      </c>
      <c r="T33" s="95"/>
      <c r="U33" s="74" t="str">
        <f t="shared" si="3"/>
        <v>SI</v>
      </c>
      <c r="V33" s="62">
        <f t="shared" si="0"/>
        <v>0</v>
      </c>
      <c r="W33" s="67"/>
      <c r="X33" s="67"/>
      <c r="Y33" s="67"/>
      <c r="Z33" s="75"/>
      <c r="AA33" s="62">
        <f t="shared" si="4"/>
        <v>9</v>
      </c>
      <c r="AB33" s="67"/>
      <c r="AC33" s="67"/>
      <c r="AD33" s="67"/>
      <c r="AE33" s="75"/>
      <c r="AF33" s="62">
        <f t="shared" si="5"/>
        <v>19</v>
      </c>
      <c r="AG33" s="67"/>
      <c r="AH33" s="67"/>
      <c r="AI33" s="67"/>
      <c r="AJ33" s="75"/>
      <c r="AK33" s="62">
        <f t="shared" si="1"/>
        <v>21</v>
      </c>
      <c r="AL33" s="67"/>
      <c r="AM33" s="67"/>
      <c r="AN33" s="67"/>
      <c r="AO33" s="75"/>
      <c r="AP33" s="62" t="str">
        <f t="shared" si="6"/>
        <v>Actuaciones administrativas terminadas hasta enviar a la segunda instancia</v>
      </c>
      <c r="AQ33" s="67">
        <f t="shared" si="7"/>
        <v>49</v>
      </c>
      <c r="AR33" s="67">
        <f t="shared" si="8"/>
        <v>0</v>
      </c>
      <c r="AS33" s="67"/>
      <c r="AT33" s="75"/>
    </row>
    <row r="34" spans="1:46" ht="24" customHeight="1" x14ac:dyDescent="0.25">
      <c r="A34" s="104"/>
      <c r="B34" s="105"/>
      <c r="C34" s="106"/>
      <c r="D34" s="107" t="s">
        <v>86</v>
      </c>
      <c r="E34" s="108">
        <f>SUM(E14:E33)</f>
        <v>0.80000000000000016</v>
      </c>
      <c r="F34" s="96"/>
      <c r="G34" s="96"/>
      <c r="H34" s="96"/>
      <c r="I34" s="96"/>
      <c r="J34" s="96"/>
      <c r="K34" s="85"/>
      <c r="L34" s="96"/>
      <c r="M34" s="96"/>
      <c r="N34" s="96"/>
      <c r="O34" s="96"/>
      <c r="P34" s="97"/>
      <c r="Q34" s="109"/>
      <c r="R34" s="85"/>
      <c r="S34" s="85"/>
      <c r="T34" s="110"/>
      <c r="U34" s="111"/>
      <c r="V34" s="62">
        <f t="shared" si="0"/>
        <v>0</v>
      </c>
      <c r="W34" s="85"/>
      <c r="X34" s="85"/>
      <c r="Y34" s="85"/>
      <c r="Z34" s="110"/>
      <c r="AA34" s="62">
        <f t="shared" si="4"/>
        <v>0</v>
      </c>
      <c r="AB34" s="85"/>
      <c r="AC34" s="85"/>
      <c r="AD34" s="85"/>
      <c r="AE34" s="110"/>
      <c r="AF34" s="62">
        <f t="shared" si="5"/>
        <v>0</v>
      </c>
      <c r="AG34" s="85"/>
      <c r="AH34" s="85"/>
      <c r="AI34" s="85"/>
      <c r="AJ34" s="110"/>
      <c r="AK34" s="62">
        <f t="shared" si="1"/>
        <v>0</v>
      </c>
      <c r="AL34" s="85"/>
      <c r="AM34" s="85"/>
      <c r="AN34" s="85"/>
      <c r="AO34" s="110"/>
      <c r="AP34" s="112">
        <f t="shared" si="6"/>
        <v>0</v>
      </c>
      <c r="AQ34" s="67">
        <f>SUM(AQ14:AQ33)</f>
        <v>2213.0607999999993</v>
      </c>
      <c r="AR34" s="67">
        <f>SUM(AR14:AR33)</f>
        <v>0</v>
      </c>
      <c r="AS34" s="67"/>
      <c r="AT34" s="75"/>
    </row>
    <row r="35" spans="1:46" ht="126" x14ac:dyDescent="0.25">
      <c r="A35" s="104">
        <v>6</v>
      </c>
      <c r="B35" s="113" t="s">
        <v>48</v>
      </c>
      <c r="C35" s="114" t="s">
        <v>49</v>
      </c>
      <c r="D35" s="115" t="s">
        <v>50</v>
      </c>
      <c r="E35" s="116">
        <v>0.04</v>
      </c>
      <c r="F35" s="113" t="s">
        <v>51</v>
      </c>
      <c r="G35" s="113" t="s">
        <v>52</v>
      </c>
      <c r="H35" s="113" t="s">
        <v>53</v>
      </c>
      <c r="I35" s="117">
        <v>0</v>
      </c>
      <c r="J35" s="117" t="s">
        <v>54</v>
      </c>
      <c r="K35" s="113" t="s">
        <v>55</v>
      </c>
      <c r="L35" s="118"/>
      <c r="M35" s="118">
        <v>0.7</v>
      </c>
      <c r="N35" s="118"/>
      <c r="O35" s="118">
        <v>0.7</v>
      </c>
      <c r="P35" s="119">
        <v>0.7</v>
      </c>
      <c r="Q35" s="115" t="s">
        <v>56</v>
      </c>
      <c r="R35" s="117" t="s">
        <v>57</v>
      </c>
      <c r="S35" s="117" t="s">
        <v>58</v>
      </c>
      <c r="T35" s="120" t="s">
        <v>59</v>
      </c>
      <c r="U35" s="74" t="s">
        <v>141</v>
      </c>
      <c r="V35" s="62">
        <f t="shared" si="0"/>
        <v>0</v>
      </c>
      <c r="W35" s="67"/>
      <c r="X35" s="67"/>
      <c r="Y35" s="67"/>
      <c r="Z35" s="75"/>
      <c r="AA35" s="62">
        <f t="shared" si="4"/>
        <v>0.7</v>
      </c>
      <c r="AB35" s="67"/>
      <c r="AC35" s="67"/>
      <c r="AD35" s="67"/>
      <c r="AE35" s="75"/>
      <c r="AF35" s="62">
        <f t="shared" si="5"/>
        <v>0</v>
      </c>
      <c r="AG35" s="67"/>
      <c r="AH35" s="67"/>
      <c r="AI35" s="67"/>
      <c r="AJ35" s="75"/>
      <c r="AK35" s="62">
        <f t="shared" si="1"/>
        <v>0.7</v>
      </c>
      <c r="AL35" s="67"/>
      <c r="AM35" s="67"/>
      <c r="AN35" s="67"/>
      <c r="AO35" s="75"/>
      <c r="AP35" s="62" t="str">
        <f t="shared" si="6"/>
        <v>Cumplimiento de criterios ambientales</v>
      </c>
      <c r="AQ35" s="67">
        <f t="shared" ref="AQ35:AQ40" si="17">V35+AA35+AF35+AK35</f>
        <v>1.4</v>
      </c>
      <c r="AR35" s="67">
        <f t="shared" ref="AR35:AR40" si="18">W35+AB35+AG35+AL35</f>
        <v>0</v>
      </c>
      <c r="AS35" s="67"/>
      <c r="AT35" s="75"/>
    </row>
    <row r="36" spans="1:46" ht="126" x14ac:dyDescent="0.25">
      <c r="A36" s="104">
        <v>6</v>
      </c>
      <c r="B36" s="113" t="s">
        <v>48</v>
      </c>
      <c r="C36" s="114" t="s">
        <v>49</v>
      </c>
      <c r="D36" s="115" t="s">
        <v>147</v>
      </c>
      <c r="E36" s="116">
        <v>0.04</v>
      </c>
      <c r="F36" s="113" t="s">
        <v>51</v>
      </c>
      <c r="G36" s="113" t="s">
        <v>60</v>
      </c>
      <c r="H36" s="113" t="s">
        <v>148</v>
      </c>
      <c r="I36" s="117">
        <v>0</v>
      </c>
      <c r="J36" s="117" t="s">
        <v>54</v>
      </c>
      <c r="K36" s="113" t="s">
        <v>61</v>
      </c>
      <c r="L36" s="125"/>
      <c r="M36" s="125">
        <v>1</v>
      </c>
      <c r="N36" s="125">
        <v>1</v>
      </c>
      <c r="O36" s="125">
        <v>1</v>
      </c>
      <c r="P36" s="126">
        <v>1</v>
      </c>
      <c r="Q36" s="115" t="s">
        <v>56</v>
      </c>
      <c r="R36" s="117" t="s">
        <v>149</v>
      </c>
      <c r="S36" s="117" t="s">
        <v>150</v>
      </c>
      <c r="T36" s="120" t="s">
        <v>62</v>
      </c>
      <c r="U36" s="74" t="s">
        <v>141</v>
      </c>
      <c r="V36" s="62">
        <f t="shared" si="0"/>
        <v>0</v>
      </c>
      <c r="W36" s="67"/>
      <c r="X36" s="67"/>
      <c r="Y36" s="67"/>
      <c r="Z36" s="75"/>
      <c r="AA36" s="62">
        <f t="shared" si="4"/>
        <v>1</v>
      </c>
      <c r="AB36" s="67"/>
      <c r="AC36" s="67"/>
      <c r="AD36" s="67"/>
      <c r="AE36" s="75"/>
      <c r="AF36" s="62">
        <f t="shared" si="5"/>
        <v>1</v>
      </c>
      <c r="AG36" s="67"/>
      <c r="AH36" s="67"/>
      <c r="AI36" s="67"/>
      <c r="AJ36" s="75"/>
      <c r="AK36" s="62">
        <f t="shared" si="1"/>
        <v>1</v>
      </c>
      <c r="AL36" s="67"/>
      <c r="AM36" s="67"/>
      <c r="AN36" s="67"/>
      <c r="AO36" s="75"/>
      <c r="AP36" s="62" t="str">
        <f t="shared" si="6"/>
        <v>Nivel de participación en actividades de gestión documental</v>
      </c>
      <c r="AQ36" s="67">
        <f t="shared" si="17"/>
        <v>3</v>
      </c>
      <c r="AR36" s="67">
        <f t="shared" si="18"/>
        <v>0</v>
      </c>
      <c r="AS36" s="67"/>
      <c r="AT36" s="75"/>
    </row>
    <row r="37" spans="1:46" ht="126" x14ac:dyDescent="0.25">
      <c r="A37" s="121">
        <v>6</v>
      </c>
      <c r="B37" s="113" t="s">
        <v>48</v>
      </c>
      <c r="C37" s="114" t="s">
        <v>49</v>
      </c>
      <c r="D37" s="115" t="s">
        <v>151</v>
      </c>
      <c r="E37" s="116">
        <v>0.03</v>
      </c>
      <c r="F37" s="113" t="s">
        <v>51</v>
      </c>
      <c r="G37" s="113" t="s">
        <v>63</v>
      </c>
      <c r="H37" s="113" t="s">
        <v>64</v>
      </c>
      <c r="I37" s="117">
        <v>0</v>
      </c>
      <c r="J37" s="117" t="s">
        <v>65</v>
      </c>
      <c r="K37" s="113" t="s">
        <v>66</v>
      </c>
      <c r="L37" s="125"/>
      <c r="M37" s="125">
        <v>0.5</v>
      </c>
      <c r="N37" s="125">
        <v>0.5</v>
      </c>
      <c r="O37" s="125"/>
      <c r="P37" s="126">
        <v>1</v>
      </c>
      <c r="Q37" s="115" t="s">
        <v>56</v>
      </c>
      <c r="R37" s="117" t="s">
        <v>67</v>
      </c>
      <c r="S37" s="117" t="s">
        <v>58</v>
      </c>
      <c r="T37" s="120" t="s">
        <v>68</v>
      </c>
      <c r="U37" s="74" t="s">
        <v>141</v>
      </c>
      <c r="V37" s="62">
        <f t="shared" si="0"/>
        <v>0</v>
      </c>
      <c r="W37" s="67"/>
      <c r="X37" s="67"/>
      <c r="Y37" s="67"/>
      <c r="Z37" s="75"/>
      <c r="AA37" s="62">
        <f t="shared" si="4"/>
        <v>0.5</v>
      </c>
      <c r="AB37" s="67"/>
      <c r="AC37" s="67"/>
      <c r="AD37" s="67"/>
      <c r="AE37" s="75"/>
      <c r="AF37" s="62">
        <f t="shared" si="5"/>
        <v>0.5</v>
      </c>
      <c r="AG37" s="67"/>
      <c r="AH37" s="67"/>
      <c r="AI37" s="67"/>
      <c r="AJ37" s="75"/>
      <c r="AK37" s="62">
        <f t="shared" si="1"/>
        <v>0</v>
      </c>
      <c r="AL37" s="67"/>
      <c r="AM37" s="67"/>
      <c r="AN37" s="67"/>
      <c r="AO37" s="75"/>
      <c r="AP37" s="62" t="str">
        <f t="shared" si="6"/>
        <v>Caracterización de levantada</v>
      </c>
      <c r="AQ37" s="67">
        <f t="shared" si="17"/>
        <v>1</v>
      </c>
      <c r="AR37" s="67">
        <f t="shared" si="18"/>
        <v>0</v>
      </c>
      <c r="AS37" s="67"/>
      <c r="AT37" s="75"/>
    </row>
    <row r="38" spans="1:46" ht="126" x14ac:dyDescent="0.25">
      <c r="A38" s="121">
        <v>6</v>
      </c>
      <c r="B38" s="113" t="s">
        <v>48</v>
      </c>
      <c r="C38" s="114" t="s">
        <v>49</v>
      </c>
      <c r="D38" s="115" t="s">
        <v>152</v>
      </c>
      <c r="E38" s="116">
        <v>0.03</v>
      </c>
      <c r="F38" s="113" t="s">
        <v>51</v>
      </c>
      <c r="G38" s="113" t="s">
        <v>69</v>
      </c>
      <c r="H38" s="113" t="s">
        <v>70</v>
      </c>
      <c r="I38" s="117">
        <v>2</v>
      </c>
      <c r="J38" s="117" t="s">
        <v>65</v>
      </c>
      <c r="K38" s="113" t="s">
        <v>71</v>
      </c>
      <c r="L38" s="125"/>
      <c r="M38" s="125"/>
      <c r="N38" s="125">
        <v>1</v>
      </c>
      <c r="O38" s="125"/>
      <c r="P38" s="126">
        <v>1</v>
      </c>
      <c r="Q38" s="115" t="s">
        <v>56</v>
      </c>
      <c r="R38" s="117" t="s">
        <v>72</v>
      </c>
      <c r="S38" s="117" t="s">
        <v>58</v>
      </c>
      <c r="T38" s="120" t="s">
        <v>73</v>
      </c>
      <c r="U38" s="74" t="s">
        <v>141</v>
      </c>
      <c r="V38" s="62">
        <f t="shared" si="0"/>
        <v>0</v>
      </c>
      <c r="W38" s="67"/>
      <c r="X38" s="67"/>
      <c r="Y38" s="67"/>
      <c r="Z38" s="75"/>
      <c r="AA38" s="62">
        <f t="shared" si="4"/>
        <v>0</v>
      </c>
      <c r="AB38" s="67"/>
      <c r="AC38" s="67"/>
      <c r="AD38" s="67"/>
      <c r="AE38" s="75"/>
      <c r="AF38" s="62">
        <f t="shared" si="5"/>
        <v>1</v>
      </c>
      <c r="AG38" s="67"/>
      <c r="AH38" s="67"/>
      <c r="AI38" s="67"/>
      <c r="AJ38" s="75"/>
      <c r="AK38" s="62">
        <f t="shared" si="1"/>
        <v>0</v>
      </c>
      <c r="AL38" s="67"/>
      <c r="AM38" s="67"/>
      <c r="AN38" s="67"/>
      <c r="AO38" s="75"/>
      <c r="AP38" s="62" t="str">
        <f t="shared" si="6"/>
        <v>Registro de buena práctica/idea innovadora</v>
      </c>
      <c r="AQ38" s="67">
        <f t="shared" si="17"/>
        <v>1</v>
      </c>
      <c r="AR38" s="67">
        <f t="shared" si="18"/>
        <v>0</v>
      </c>
      <c r="AS38" s="67"/>
      <c r="AT38" s="75"/>
    </row>
    <row r="39" spans="1:46" ht="126" x14ac:dyDescent="0.25">
      <c r="A39" s="121">
        <v>6</v>
      </c>
      <c r="B39" s="113" t="s">
        <v>48</v>
      </c>
      <c r="C39" s="114" t="s">
        <v>49</v>
      </c>
      <c r="D39" s="122" t="s">
        <v>74</v>
      </c>
      <c r="E39" s="116">
        <v>0.03</v>
      </c>
      <c r="F39" s="123" t="s">
        <v>51</v>
      </c>
      <c r="G39" s="123" t="s">
        <v>75</v>
      </c>
      <c r="H39" s="123" t="s">
        <v>248</v>
      </c>
      <c r="I39" s="124">
        <v>1</v>
      </c>
      <c r="J39" s="123" t="s">
        <v>54</v>
      </c>
      <c r="K39" s="123" t="s">
        <v>76</v>
      </c>
      <c r="L39" s="125">
        <v>1</v>
      </c>
      <c r="M39" s="125">
        <v>1</v>
      </c>
      <c r="N39" s="125">
        <v>1</v>
      </c>
      <c r="O39" s="125">
        <v>1</v>
      </c>
      <c r="P39" s="126">
        <v>1</v>
      </c>
      <c r="Q39" s="115" t="s">
        <v>56</v>
      </c>
      <c r="R39" s="113" t="s">
        <v>77</v>
      </c>
      <c r="S39" s="123" t="s">
        <v>58</v>
      </c>
      <c r="T39" s="114" t="s">
        <v>78</v>
      </c>
      <c r="U39" s="74" t="s">
        <v>141</v>
      </c>
      <c r="V39" s="62">
        <f t="shared" si="0"/>
        <v>1</v>
      </c>
      <c r="W39" s="67"/>
      <c r="X39" s="67"/>
      <c r="Y39" s="67"/>
      <c r="Z39" s="75"/>
      <c r="AA39" s="62">
        <f t="shared" si="4"/>
        <v>1</v>
      </c>
      <c r="AB39" s="67"/>
      <c r="AC39" s="67"/>
      <c r="AD39" s="67"/>
      <c r="AE39" s="75"/>
      <c r="AF39" s="62">
        <f t="shared" si="5"/>
        <v>1</v>
      </c>
      <c r="AG39" s="67"/>
      <c r="AH39" s="67"/>
      <c r="AI39" s="67"/>
      <c r="AJ39" s="75"/>
      <c r="AK39" s="62">
        <f t="shared" si="1"/>
        <v>1</v>
      </c>
      <c r="AL39" s="67"/>
      <c r="AM39" s="67"/>
      <c r="AN39" s="67"/>
      <c r="AO39" s="75"/>
      <c r="AP39" s="62" t="str">
        <f t="shared" si="6"/>
        <v>Acciones correctivas documentadas y vigentes</v>
      </c>
      <c r="AQ39" s="67">
        <f t="shared" si="17"/>
        <v>4</v>
      </c>
      <c r="AR39" s="67">
        <f t="shared" si="18"/>
        <v>0</v>
      </c>
      <c r="AS39" s="67"/>
      <c r="AT39" s="75"/>
    </row>
    <row r="40" spans="1:46" ht="126.75" thickBot="1" x14ac:dyDescent="0.3">
      <c r="A40" s="127">
        <v>6</v>
      </c>
      <c r="B40" s="128" t="s">
        <v>48</v>
      </c>
      <c r="C40" s="129" t="s">
        <v>49</v>
      </c>
      <c r="D40" s="130" t="s">
        <v>79</v>
      </c>
      <c r="E40" s="131">
        <v>0.03</v>
      </c>
      <c r="F40" s="132" t="s">
        <v>51</v>
      </c>
      <c r="G40" s="132" t="s">
        <v>80</v>
      </c>
      <c r="H40" s="132" t="s">
        <v>81</v>
      </c>
      <c r="I40" s="133" t="s">
        <v>140</v>
      </c>
      <c r="J40" s="132" t="s">
        <v>54</v>
      </c>
      <c r="K40" s="132" t="s">
        <v>82</v>
      </c>
      <c r="L40" s="134">
        <v>1</v>
      </c>
      <c r="M40" s="134">
        <v>1</v>
      </c>
      <c r="N40" s="134">
        <v>1</v>
      </c>
      <c r="O40" s="134">
        <v>1</v>
      </c>
      <c r="P40" s="135">
        <v>1</v>
      </c>
      <c r="Q40" s="136" t="s">
        <v>56</v>
      </c>
      <c r="R40" s="128" t="s">
        <v>83</v>
      </c>
      <c r="S40" s="132" t="s">
        <v>84</v>
      </c>
      <c r="T40" s="129" t="s">
        <v>85</v>
      </c>
      <c r="U40" s="137" t="s">
        <v>141</v>
      </c>
      <c r="V40" s="138">
        <f t="shared" si="0"/>
        <v>1</v>
      </c>
      <c r="W40" s="139"/>
      <c r="X40" s="139"/>
      <c r="Y40" s="139"/>
      <c r="Z40" s="140"/>
      <c r="AA40" s="138">
        <f t="shared" si="4"/>
        <v>1</v>
      </c>
      <c r="AB40" s="139"/>
      <c r="AC40" s="139"/>
      <c r="AD40" s="139"/>
      <c r="AE40" s="140"/>
      <c r="AF40" s="138">
        <f t="shared" si="5"/>
        <v>1</v>
      </c>
      <c r="AG40" s="139"/>
      <c r="AH40" s="139"/>
      <c r="AI40" s="139"/>
      <c r="AJ40" s="140"/>
      <c r="AK40" s="138">
        <f t="shared" si="1"/>
        <v>1</v>
      </c>
      <c r="AL40" s="139"/>
      <c r="AM40" s="139"/>
      <c r="AN40" s="139"/>
      <c r="AO40" s="140"/>
      <c r="AP40" s="138" t="str">
        <f t="shared" si="6"/>
        <v>Porcentaje de cumplimiento publicación de información</v>
      </c>
      <c r="AQ40" s="139">
        <f t="shared" si="17"/>
        <v>4</v>
      </c>
      <c r="AR40" s="139">
        <f t="shared" si="18"/>
        <v>0</v>
      </c>
      <c r="AS40" s="139"/>
      <c r="AT40" s="140"/>
    </row>
    <row r="41" spans="1:46" ht="45" x14ac:dyDescent="0.25">
      <c r="A41" s="141"/>
      <c r="B41" s="141"/>
      <c r="C41" s="141"/>
      <c r="D41" s="142" t="s">
        <v>42</v>
      </c>
      <c r="E41" s="143">
        <f>SUM(E35:E40)</f>
        <v>0.2</v>
      </c>
      <c r="F41" s="141"/>
      <c r="G41" s="141"/>
      <c r="H41" s="141"/>
      <c r="I41" s="144"/>
      <c r="J41" s="144"/>
      <c r="K41" s="145"/>
      <c r="L41" s="141"/>
      <c r="M41" s="141"/>
      <c r="N41" s="141"/>
      <c r="O41" s="141"/>
      <c r="P41" s="141"/>
      <c r="Q41" s="141"/>
      <c r="R41" s="145"/>
      <c r="S41" s="145"/>
      <c r="T41" s="145"/>
      <c r="U41" s="141"/>
      <c r="V41" s="145"/>
      <c r="W41" s="146" t="s">
        <v>186</v>
      </c>
      <c r="X41" s="145" t="e">
        <f>+AVERAGE(X15:X40)</f>
        <v>#DIV/0!</v>
      </c>
      <c r="Y41" s="145"/>
      <c r="Z41" s="145"/>
      <c r="AA41" s="145"/>
      <c r="AB41" s="41" t="s">
        <v>187</v>
      </c>
      <c r="AC41" s="145" t="e">
        <f>+AVERAGE(AC15:AC40)</f>
        <v>#DIV/0!</v>
      </c>
      <c r="AD41" s="145"/>
      <c r="AE41" s="145"/>
      <c r="AF41" s="141"/>
      <c r="AG41" s="44" t="s">
        <v>188</v>
      </c>
      <c r="AH41" s="145" t="e">
        <f>+AVERAGE(AG15:AG40)</f>
        <v>#DIV/0!</v>
      </c>
      <c r="AI41" s="145"/>
      <c r="AJ41" s="145"/>
      <c r="AK41" s="141"/>
      <c r="AL41" s="41" t="s">
        <v>189</v>
      </c>
      <c r="AM41" s="145" t="e">
        <f>+AVERAGE(AL15:AL40)</f>
        <v>#DIV/0!</v>
      </c>
      <c r="AN41" s="145"/>
      <c r="AO41" s="145"/>
      <c r="AP41" s="145"/>
      <c r="AQ41" s="48" t="str">
        <f>AP12</f>
        <v>EVALUACIÓN FINAL PLAN DE GESTION</v>
      </c>
      <c r="AR41" s="145">
        <f>+AVERAGE(AR15:AR40)</f>
        <v>0</v>
      </c>
      <c r="AS41" s="145"/>
      <c r="AT41" s="145"/>
    </row>
    <row r="42" spans="1:46" ht="24.75" customHeight="1" x14ac:dyDescent="0.25">
      <c r="A42" s="141"/>
      <c r="B42" s="141"/>
      <c r="C42" s="141"/>
      <c r="D42" s="147" t="s">
        <v>41</v>
      </c>
      <c r="E42" s="148">
        <f>E41+E34</f>
        <v>1.0000000000000002</v>
      </c>
      <c r="F42" s="141"/>
      <c r="G42" s="141"/>
      <c r="H42" s="141"/>
      <c r="I42" s="144"/>
      <c r="J42" s="144"/>
      <c r="K42" s="145"/>
      <c r="L42" s="141"/>
      <c r="M42" s="141"/>
      <c r="N42" s="141"/>
      <c r="O42" s="141"/>
      <c r="P42" s="141"/>
      <c r="Q42" s="141"/>
      <c r="R42" s="145"/>
      <c r="S42" s="145"/>
      <c r="T42" s="145"/>
      <c r="U42" s="141"/>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row>
    <row r="43" spans="1:46" x14ac:dyDescent="0.25">
      <c r="I43" s="10"/>
      <c r="J43" s="10"/>
    </row>
    <row r="44" spans="1:46" x14ac:dyDescent="0.25">
      <c r="I44" s="10"/>
      <c r="J44" s="10"/>
    </row>
    <row r="45" spans="1:46" ht="17.25" thickBot="1" x14ac:dyDescent="0.3">
      <c r="I45" s="10"/>
      <c r="J45" s="10"/>
    </row>
    <row r="46" spans="1:46" ht="25.5" x14ac:dyDescent="0.25">
      <c r="H46" s="201" t="s">
        <v>190</v>
      </c>
      <c r="I46" s="202"/>
      <c r="J46" s="202"/>
      <c r="K46" s="202"/>
      <c r="L46" s="202"/>
      <c r="M46" s="202" t="s">
        <v>191</v>
      </c>
      <c r="N46" s="202"/>
      <c r="O46" s="202"/>
      <c r="P46" s="202"/>
      <c r="Q46" s="202"/>
      <c r="R46" s="203"/>
    </row>
    <row r="47" spans="1:46" ht="132.75" customHeight="1" thickBot="1" x14ac:dyDescent="0.3">
      <c r="H47" s="204" t="s">
        <v>192</v>
      </c>
      <c r="I47" s="205"/>
      <c r="J47" s="205"/>
      <c r="K47" s="205"/>
      <c r="L47" s="205"/>
      <c r="M47" s="206" t="s">
        <v>259</v>
      </c>
      <c r="N47" s="207"/>
      <c r="O47" s="207"/>
      <c r="P47" s="207"/>
      <c r="Q47" s="207"/>
      <c r="R47" s="208"/>
    </row>
  </sheetData>
  <autoFilter ref="A11:AT42" xr:uid="{00000000-0009-0000-0000-000000000000}">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autoFilter>
  <mergeCells count="29">
    <mergeCell ref="H46:L46"/>
    <mergeCell ref="M46:R46"/>
    <mergeCell ref="H47:L47"/>
    <mergeCell ref="M47:R47"/>
    <mergeCell ref="A1:K1"/>
    <mergeCell ref="A2:K2"/>
    <mergeCell ref="A3:K3"/>
    <mergeCell ref="A5:B8"/>
    <mergeCell ref="C5:D8"/>
    <mergeCell ref="F4:J4"/>
    <mergeCell ref="H5:J5"/>
    <mergeCell ref="H6:J6"/>
    <mergeCell ref="H7:J7"/>
    <mergeCell ref="H8:J8"/>
    <mergeCell ref="C11:C13"/>
    <mergeCell ref="A11:B12"/>
    <mergeCell ref="AK11:AO11"/>
    <mergeCell ref="AK12:AO12"/>
    <mergeCell ref="D11:P12"/>
    <mergeCell ref="AP11:AT11"/>
    <mergeCell ref="AP12:AT12"/>
    <mergeCell ref="V12:Z12"/>
    <mergeCell ref="V11:Z11"/>
    <mergeCell ref="AF11:AJ11"/>
    <mergeCell ref="AF12:AJ12"/>
    <mergeCell ref="AA11:AE11"/>
    <mergeCell ref="AA12:AE12"/>
    <mergeCell ref="Q11:T12"/>
    <mergeCell ref="U11:U13"/>
  </mergeCells>
  <dataValidations disablePrompts="1" count="3">
    <dataValidation type="list" allowBlank="1" showInputMessage="1" showErrorMessage="1" sqref="Q35:Q40" xr:uid="{00000000-0002-0000-0000-000000000000}">
      <formula1>INDICADOR</formula1>
    </dataValidation>
    <dataValidation type="list" allowBlank="1" showInputMessage="1" showErrorMessage="1" sqref="J39:J40" xr:uid="{00000000-0002-0000-0000-000001000000}">
      <formula1>PROGRAMACION</formula1>
    </dataValidation>
    <dataValidation type="list" allowBlank="1" showInputMessage="1" showErrorMessage="1" error="Escriba un texto " promptTitle="Cualquier contenido" sqref="F35:F38" xr:uid="{00000000-0002-0000-0000-000002000000}">
      <formula1>META2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9"/>
  <sheetViews>
    <sheetView workbookViewId="0">
      <selection activeCell="B8" sqref="B8"/>
    </sheetView>
  </sheetViews>
  <sheetFormatPr baseColWidth="10" defaultRowHeight="15" x14ac:dyDescent="0.25"/>
  <cols>
    <col min="1" max="1" width="17.5703125" bestFit="1" customWidth="1"/>
    <col min="2" max="2" width="8.42578125" customWidth="1"/>
  </cols>
  <sheetData>
    <row r="3" spans="1:2" x14ac:dyDescent="0.25">
      <c r="A3" s="14" t="s">
        <v>210</v>
      </c>
      <c r="B3" t="s">
        <v>212</v>
      </c>
    </row>
    <row r="4" spans="1:2" x14ac:dyDescent="0.25">
      <c r="A4" s="15" t="s">
        <v>197</v>
      </c>
      <c r="B4" s="16">
        <v>0.28000000000000003</v>
      </c>
    </row>
    <row r="5" spans="1:2" x14ac:dyDescent="0.25">
      <c r="A5" s="15" t="s">
        <v>196</v>
      </c>
      <c r="B5" s="16">
        <v>0.16</v>
      </c>
    </row>
    <row r="6" spans="1:2" x14ac:dyDescent="0.25">
      <c r="A6" s="15" t="s">
        <v>199</v>
      </c>
      <c r="B6" s="16">
        <v>0.32</v>
      </c>
    </row>
    <row r="7" spans="1:2" x14ac:dyDescent="0.25">
      <c r="A7" s="15" t="s">
        <v>200</v>
      </c>
      <c r="B7" s="16">
        <v>0.2</v>
      </c>
    </row>
    <row r="8" spans="1:2" x14ac:dyDescent="0.25">
      <c r="A8" s="15" t="s">
        <v>198</v>
      </c>
      <c r="B8" s="16">
        <v>0.04</v>
      </c>
    </row>
    <row r="9" spans="1:2" x14ac:dyDescent="0.25">
      <c r="A9" s="15" t="s">
        <v>211</v>
      </c>
      <c r="B9" s="16">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7"/>
  <sheetViews>
    <sheetView workbookViewId="0">
      <pane xSplit="5" ySplit="1" topLeftCell="J12" activePane="bottomRight" state="frozen"/>
      <selection pane="topRight" activeCell="F1" sqref="F1"/>
      <selection pane="bottomLeft" activeCell="A2" sqref="A2"/>
      <selection pane="bottomRight" activeCell="Q12" sqref="Q12"/>
    </sheetView>
  </sheetViews>
  <sheetFormatPr baseColWidth="10" defaultRowHeight="15" x14ac:dyDescent="0.25"/>
  <cols>
    <col min="1" max="1" width="3.28515625" style="11" customWidth="1"/>
    <col min="2" max="2" width="3" style="11" customWidth="1"/>
    <col min="3" max="3" width="6.140625" style="11" customWidth="1"/>
    <col min="4" max="4" width="35.5703125" style="12" customWidth="1"/>
    <col min="5" max="5" width="5.85546875" style="13" customWidth="1"/>
    <col min="6" max="6" width="10.140625" style="11" customWidth="1"/>
    <col min="7" max="7" width="25.28515625" style="12" customWidth="1"/>
    <col min="8" max="8" width="15" style="25" customWidth="1"/>
    <col min="9" max="9" width="11.42578125" style="11"/>
    <col min="10" max="13" width="5" style="25" customWidth="1"/>
    <col min="14" max="14" width="8.140625" style="11" customWidth="1"/>
    <col min="15" max="15" width="9.85546875" style="11" customWidth="1"/>
    <col min="16" max="16" width="17" style="12" customWidth="1"/>
    <col min="17" max="17" width="11.42578125" style="12"/>
    <col min="18" max="16384" width="11.42578125" style="11"/>
  </cols>
  <sheetData>
    <row r="1" spans="1:18" ht="45" x14ac:dyDescent="0.25">
      <c r="A1" s="17" t="s">
        <v>195</v>
      </c>
      <c r="B1" s="17" t="s">
        <v>18</v>
      </c>
      <c r="C1" s="17" t="s">
        <v>209</v>
      </c>
      <c r="D1" s="18" t="s">
        <v>21</v>
      </c>
      <c r="E1" s="19" t="s">
        <v>22</v>
      </c>
      <c r="F1" s="17" t="s">
        <v>23</v>
      </c>
      <c r="G1" s="18" t="s">
        <v>25</v>
      </c>
      <c r="H1" s="22" t="s">
        <v>215</v>
      </c>
      <c r="I1" s="17" t="s">
        <v>27</v>
      </c>
      <c r="J1" s="22" t="s">
        <v>29</v>
      </c>
      <c r="K1" s="22" t="s">
        <v>30</v>
      </c>
      <c r="L1" s="22" t="s">
        <v>31</v>
      </c>
      <c r="M1" s="22" t="s">
        <v>32</v>
      </c>
      <c r="N1" s="17" t="s">
        <v>33</v>
      </c>
      <c r="O1" s="17" t="s">
        <v>34</v>
      </c>
      <c r="P1" s="18" t="s">
        <v>35</v>
      </c>
      <c r="Q1" s="18" t="s">
        <v>36</v>
      </c>
      <c r="R1" s="17" t="s">
        <v>37</v>
      </c>
    </row>
    <row r="2" spans="1:18" ht="60" x14ac:dyDescent="0.25">
      <c r="A2" s="17">
        <v>1</v>
      </c>
      <c r="B2" s="17">
        <v>7</v>
      </c>
      <c r="C2" s="17" t="s">
        <v>196</v>
      </c>
      <c r="D2" s="18" t="s">
        <v>179</v>
      </c>
      <c r="E2" s="19">
        <v>0.04</v>
      </c>
      <c r="F2" s="17" t="s">
        <v>90</v>
      </c>
      <c r="G2" s="18" t="s">
        <v>183</v>
      </c>
      <c r="H2" s="22">
        <v>1232</v>
      </c>
      <c r="I2" s="17" t="s">
        <v>65</v>
      </c>
      <c r="J2" s="22"/>
      <c r="K2" s="22"/>
      <c r="L2" s="22">
        <v>1232</v>
      </c>
      <c r="M2" s="22"/>
      <c r="N2" s="17">
        <v>1232</v>
      </c>
      <c r="O2" s="17" t="s">
        <v>56</v>
      </c>
      <c r="P2" s="18" t="s">
        <v>201</v>
      </c>
      <c r="Q2" s="18" t="s">
        <v>134</v>
      </c>
      <c r="R2" s="17" t="s">
        <v>154</v>
      </c>
    </row>
    <row r="3" spans="1:18" ht="60" x14ac:dyDescent="0.25">
      <c r="A3" s="17">
        <v>2</v>
      </c>
      <c r="B3" s="17">
        <v>7</v>
      </c>
      <c r="C3" s="17" t="s">
        <v>196</v>
      </c>
      <c r="D3" s="18" t="s">
        <v>208</v>
      </c>
      <c r="E3" s="19">
        <v>0.04</v>
      </c>
      <c r="F3" s="17" t="s">
        <v>176</v>
      </c>
      <c r="G3" s="18" t="s">
        <v>177</v>
      </c>
      <c r="H3" s="22">
        <v>749</v>
      </c>
      <c r="I3" s="17" t="s">
        <v>65</v>
      </c>
      <c r="J3" s="22"/>
      <c r="K3" s="22">
        <v>749</v>
      </c>
      <c r="L3" s="22"/>
      <c r="M3" s="22"/>
      <c r="N3" s="17">
        <v>749</v>
      </c>
      <c r="O3" s="17" t="s">
        <v>56</v>
      </c>
      <c r="P3" s="18" t="s">
        <v>201</v>
      </c>
      <c r="Q3" s="18" t="s">
        <v>134</v>
      </c>
      <c r="R3" s="17" t="s">
        <v>156</v>
      </c>
    </row>
    <row r="4" spans="1:18" ht="75" x14ac:dyDescent="0.25">
      <c r="A4" s="17">
        <v>3</v>
      </c>
      <c r="B4" s="17">
        <v>6</v>
      </c>
      <c r="C4" s="17" t="s">
        <v>196</v>
      </c>
      <c r="D4" s="18" t="s">
        <v>44</v>
      </c>
      <c r="E4" s="19">
        <v>0.04</v>
      </c>
      <c r="F4" s="17" t="s">
        <v>93</v>
      </c>
      <c r="G4" s="18" t="s">
        <v>160</v>
      </c>
      <c r="H4" s="22" t="s">
        <v>140</v>
      </c>
      <c r="I4" s="20" t="s">
        <v>213</v>
      </c>
      <c r="J4" s="22"/>
      <c r="K4" s="22"/>
      <c r="L4" s="22">
        <v>0.5</v>
      </c>
      <c r="M4" s="22">
        <v>1</v>
      </c>
      <c r="N4" s="17">
        <v>1</v>
      </c>
      <c r="O4" s="17" t="s">
        <v>56</v>
      </c>
      <c r="P4" s="18" t="s">
        <v>202</v>
      </c>
      <c r="Q4" s="18" t="s">
        <v>134</v>
      </c>
      <c r="R4" s="17"/>
    </row>
    <row r="5" spans="1:18" ht="75" x14ac:dyDescent="0.25">
      <c r="A5" s="17">
        <v>4</v>
      </c>
      <c r="B5" s="17">
        <v>6</v>
      </c>
      <c r="C5" s="17" t="s">
        <v>196</v>
      </c>
      <c r="D5" s="18" t="s">
        <v>178</v>
      </c>
      <c r="E5" s="19">
        <v>0.04</v>
      </c>
      <c r="F5" s="17" t="s">
        <v>93</v>
      </c>
      <c r="G5" s="18" t="s">
        <v>125</v>
      </c>
      <c r="H5" s="22">
        <v>0.67400000000000004</v>
      </c>
      <c r="I5" s="17" t="s">
        <v>114</v>
      </c>
      <c r="J5" s="22"/>
      <c r="K5" s="22"/>
      <c r="L5" s="22"/>
      <c r="M5" s="22">
        <v>0.9</v>
      </c>
      <c r="N5" s="17">
        <v>0.9</v>
      </c>
      <c r="O5" s="17" t="s">
        <v>56</v>
      </c>
      <c r="P5" s="18" t="s">
        <v>203</v>
      </c>
      <c r="Q5" s="18" t="s">
        <v>134</v>
      </c>
      <c r="R5" s="17"/>
    </row>
    <row r="6" spans="1:18" ht="75" x14ac:dyDescent="0.25">
      <c r="A6" s="17">
        <v>5</v>
      </c>
      <c r="B6" s="17">
        <v>6</v>
      </c>
      <c r="C6" s="17" t="s">
        <v>197</v>
      </c>
      <c r="D6" s="18" t="s">
        <v>214</v>
      </c>
      <c r="E6" s="19">
        <v>0.04</v>
      </c>
      <c r="F6" s="17" t="s">
        <v>90</v>
      </c>
      <c r="G6" s="18" t="s">
        <v>97</v>
      </c>
      <c r="H6" s="22" t="s">
        <v>175</v>
      </c>
      <c r="I6" s="17" t="s">
        <v>114</v>
      </c>
      <c r="J6" s="22">
        <v>0.1</v>
      </c>
      <c r="K6" s="22">
        <v>0.18679999999999999</v>
      </c>
      <c r="L6" s="22">
        <v>70</v>
      </c>
      <c r="M6" s="22">
        <v>0.92</v>
      </c>
      <c r="N6" s="17">
        <v>0.92</v>
      </c>
      <c r="O6" s="17" t="s">
        <v>56</v>
      </c>
      <c r="P6" s="18" t="s">
        <v>204</v>
      </c>
      <c r="Q6" s="18" t="s">
        <v>157</v>
      </c>
      <c r="R6" s="17"/>
    </row>
    <row r="7" spans="1:18" ht="75" x14ac:dyDescent="0.25">
      <c r="A7" s="17">
        <v>6</v>
      </c>
      <c r="B7" s="17">
        <v>6</v>
      </c>
      <c r="C7" s="17" t="s">
        <v>197</v>
      </c>
      <c r="D7" s="18" t="s">
        <v>45</v>
      </c>
      <c r="E7" s="19">
        <v>0.04</v>
      </c>
      <c r="F7" s="17" t="s">
        <v>90</v>
      </c>
      <c r="G7" s="18" t="s">
        <v>99</v>
      </c>
      <c r="H7" s="22">
        <v>0.25</v>
      </c>
      <c r="I7" s="17" t="s">
        <v>114</v>
      </c>
      <c r="J7" s="22">
        <f>900/26500</f>
        <v>3.3962264150943396E-2</v>
      </c>
      <c r="K7" s="22">
        <f>((1200+900+100+100)/26500)+0.03</f>
        <v>0.11679245283018867</v>
      </c>
      <c r="L7" s="22">
        <v>0.18</v>
      </c>
      <c r="M7" s="22">
        <v>0.25</v>
      </c>
      <c r="N7" s="17">
        <v>0.25</v>
      </c>
      <c r="O7" s="17" t="s">
        <v>56</v>
      </c>
      <c r="P7" s="18" t="s">
        <v>204</v>
      </c>
      <c r="Q7" s="18" t="s">
        <v>157</v>
      </c>
      <c r="R7" s="17"/>
    </row>
    <row r="8" spans="1:18" ht="90" x14ac:dyDescent="0.25">
      <c r="A8" s="17">
        <v>7</v>
      </c>
      <c r="B8" s="17">
        <v>6</v>
      </c>
      <c r="C8" s="17" t="s">
        <v>197</v>
      </c>
      <c r="D8" s="18" t="s">
        <v>158</v>
      </c>
      <c r="E8" s="19">
        <v>0.04</v>
      </c>
      <c r="F8" s="17" t="s">
        <v>90</v>
      </c>
      <c r="G8" s="18" t="s">
        <v>101</v>
      </c>
      <c r="H8" s="27">
        <v>19697228873</v>
      </c>
      <c r="I8" s="17" t="s">
        <v>114</v>
      </c>
      <c r="J8" s="22">
        <v>0.1</v>
      </c>
      <c r="K8" s="22">
        <v>0.2</v>
      </c>
      <c r="L8" s="22">
        <v>0.4</v>
      </c>
      <c r="M8" s="22">
        <v>0.6</v>
      </c>
      <c r="N8" s="17">
        <v>0.6</v>
      </c>
      <c r="O8" s="17" t="s">
        <v>56</v>
      </c>
      <c r="P8" s="18" t="s">
        <v>204</v>
      </c>
      <c r="Q8" s="18" t="s">
        <v>157</v>
      </c>
      <c r="R8" s="17"/>
    </row>
    <row r="9" spans="1:18" ht="105" x14ac:dyDescent="0.25">
      <c r="A9" s="17">
        <v>8</v>
      </c>
      <c r="B9" s="17">
        <v>6</v>
      </c>
      <c r="C9" s="17" t="s">
        <v>197</v>
      </c>
      <c r="D9" s="18" t="s">
        <v>159</v>
      </c>
      <c r="E9" s="19">
        <v>0.04</v>
      </c>
      <c r="F9" s="17" t="s">
        <v>90</v>
      </c>
      <c r="G9" s="18" t="s">
        <v>103</v>
      </c>
      <c r="H9" s="27">
        <v>5643065624</v>
      </c>
      <c r="I9" s="17" t="s">
        <v>114</v>
      </c>
      <c r="J9" s="22">
        <v>0.05</v>
      </c>
      <c r="K9" s="22">
        <v>0.2</v>
      </c>
      <c r="L9" s="22">
        <v>0.4</v>
      </c>
      <c r="M9" s="22">
        <v>0.7</v>
      </c>
      <c r="N9" s="17">
        <v>0.7</v>
      </c>
      <c r="O9" s="17" t="s">
        <v>56</v>
      </c>
      <c r="P9" s="18" t="s">
        <v>204</v>
      </c>
      <c r="Q9" s="18" t="s">
        <v>157</v>
      </c>
      <c r="R9" s="17"/>
    </row>
    <row r="10" spans="1:18" ht="105" x14ac:dyDescent="0.25">
      <c r="A10" s="17">
        <v>9</v>
      </c>
      <c r="B10" s="17">
        <v>6</v>
      </c>
      <c r="C10" s="17" t="s">
        <v>197</v>
      </c>
      <c r="D10" s="18" t="s">
        <v>46</v>
      </c>
      <c r="E10" s="19">
        <v>0.04</v>
      </c>
      <c r="F10" s="17" t="s">
        <v>90</v>
      </c>
      <c r="G10" s="18" t="s">
        <v>163</v>
      </c>
      <c r="H10" s="22">
        <v>2</v>
      </c>
      <c r="I10" s="17" t="s">
        <v>54</v>
      </c>
      <c r="J10" s="23">
        <v>0</v>
      </c>
      <c r="K10" s="22">
        <v>0</v>
      </c>
      <c r="L10" s="22">
        <v>2</v>
      </c>
      <c r="M10" s="22">
        <v>0</v>
      </c>
      <c r="N10" s="17">
        <v>1</v>
      </c>
      <c r="O10" s="17" t="s">
        <v>56</v>
      </c>
      <c r="P10" s="18" t="s">
        <v>184</v>
      </c>
      <c r="Q10" s="18" t="s">
        <v>157</v>
      </c>
      <c r="R10" s="17"/>
    </row>
    <row r="11" spans="1:18" ht="120" x14ac:dyDescent="0.25">
      <c r="A11" s="17">
        <v>10</v>
      </c>
      <c r="B11" s="17">
        <v>6</v>
      </c>
      <c r="C11" s="17" t="s">
        <v>197</v>
      </c>
      <c r="D11" s="18" t="s">
        <v>225</v>
      </c>
      <c r="E11" s="19">
        <v>0.04</v>
      </c>
      <c r="F11" s="17" t="s">
        <v>93</v>
      </c>
      <c r="G11" s="18" t="s">
        <v>160</v>
      </c>
      <c r="H11" s="22" t="s">
        <v>140</v>
      </c>
      <c r="I11" s="20" t="s">
        <v>54</v>
      </c>
      <c r="J11" s="22">
        <v>1</v>
      </c>
      <c r="K11" s="22">
        <v>1</v>
      </c>
      <c r="L11" s="22">
        <v>1</v>
      </c>
      <c r="M11" s="22">
        <v>1</v>
      </c>
      <c r="N11" s="17">
        <v>1</v>
      </c>
      <c r="O11" s="17" t="s">
        <v>56</v>
      </c>
      <c r="P11" s="18" t="s">
        <v>205</v>
      </c>
      <c r="Q11" s="18" t="s">
        <v>185</v>
      </c>
      <c r="R11" s="17"/>
    </row>
    <row r="12" spans="1:18" ht="105" x14ac:dyDescent="0.25">
      <c r="A12" s="17">
        <v>11</v>
      </c>
      <c r="B12" s="17">
        <v>6</v>
      </c>
      <c r="C12" s="17" t="s">
        <v>197</v>
      </c>
      <c r="D12" s="18" t="s">
        <v>47</v>
      </c>
      <c r="E12" s="19">
        <v>0.04</v>
      </c>
      <c r="F12" s="17" t="s">
        <v>90</v>
      </c>
      <c r="G12" s="18" t="s">
        <v>160</v>
      </c>
      <c r="H12" s="23">
        <v>9</v>
      </c>
      <c r="I12" s="17" t="s">
        <v>54</v>
      </c>
      <c r="J12" s="22">
        <v>1</v>
      </c>
      <c r="K12" s="22">
        <v>1</v>
      </c>
      <c r="L12" s="22">
        <v>1</v>
      </c>
      <c r="M12" s="22">
        <v>1</v>
      </c>
      <c r="N12" s="17">
        <v>1</v>
      </c>
      <c r="O12" s="17" t="s">
        <v>56</v>
      </c>
      <c r="P12" s="18" t="s">
        <v>206</v>
      </c>
      <c r="Q12" s="26" t="s">
        <v>185</v>
      </c>
      <c r="R12" s="17"/>
    </row>
    <row r="13" spans="1:18" ht="120" x14ac:dyDescent="0.25">
      <c r="A13" s="17">
        <v>12</v>
      </c>
      <c r="B13" s="17">
        <v>7</v>
      </c>
      <c r="C13" s="17" t="s">
        <v>198</v>
      </c>
      <c r="D13" s="18" t="s">
        <v>193</v>
      </c>
      <c r="E13" s="19">
        <v>0.04</v>
      </c>
      <c r="F13" s="17" t="s">
        <v>90</v>
      </c>
      <c r="G13" s="18" t="s">
        <v>106</v>
      </c>
      <c r="H13" s="22">
        <v>550</v>
      </c>
      <c r="I13" s="17" t="s">
        <v>114</v>
      </c>
      <c r="J13" s="22">
        <v>0.25</v>
      </c>
      <c r="K13" s="22">
        <v>0.5</v>
      </c>
      <c r="L13" s="22">
        <v>0.75</v>
      </c>
      <c r="M13" s="22">
        <v>1</v>
      </c>
      <c r="N13" s="17">
        <v>1</v>
      </c>
      <c r="O13" s="17" t="s">
        <v>56</v>
      </c>
      <c r="P13" s="18" t="s">
        <v>207</v>
      </c>
      <c r="Q13" s="18" t="s">
        <v>135</v>
      </c>
      <c r="R13" s="17"/>
    </row>
    <row r="14" spans="1:18" ht="120" x14ac:dyDescent="0.25">
      <c r="A14" s="17">
        <v>13</v>
      </c>
      <c r="B14" s="17">
        <v>1</v>
      </c>
      <c r="C14" s="17" t="s">
        <v>199</v>
      </c>
      <c r="D14" s="18" t="s">
        <v>216</v>
      </c>
      <c r="E14" s="19">
        <v>0.04</v>
      </c>
      <c r="F14" s="17" t="s">
        <v>90</v>
      </c>
      <c r="G14" s="18" t="s">
        <v>168</v>
      </c>
      <c r="H14" s="22">
        <v>40</v>
      </c>
      <c r="I14" s="17" t="s">
        <v>65</v>
      </c>
      <c r="J14" s="22">
        <v>10</v>
      </c>
      <c r="K14" s="22">
        <v>10</v>
      </c>
      <c r="L14" s="22">
        <v>10</v>
      </c>
      <c r="M14" s="22">
        <v>10</v>
      </c>
      <c r="N14" s="17">
        <f>SUBTOTAL(9,J14:M14)</f>
        <v>40</v>
      </c>
      <c r="O14" s="17" t="s">
        <v>56</v>
      </c>
      <c r="P14" s="26" t="s">
        <v>222</v>
      </c>
      <c r="Q14" s="18" t="s">
        <v>136</v>
      </c>
      <c r="R14" s="17"/>
    </row>
    <row r="15" spans="1:18" ht="75" x14ac:dyDescent="0.25">
      <c r="A15" s="17">
        <v>14</v>
      </c>
      <c r="B15" s="17">
        <v>1</v>
      </c>
      <c r="C15" s="17" t="s">
        <v>199</v>
      </c>
      <c r="D15" s="18" t="s">
        <v>217</v>
      </c>
      <c r="E15" s="19">
        <v>0.04</v>
      </c>
      <c r="F15" s="17" t="s">
        <v>90</v>
      </c>
      <c r="G15" s="18" t="s">
        <v>170</v>
      </c>
      <c r="H15" s="22">
        <v>33</v>
      </c>
      <c r="I15" s="17" t="s">
        <v>65</v>
      </c>
      <c r="J15" s="22">
        <v>8</v>
      </c>
      <c r="K15" s="22">
        <v>8</v>
      </c>
      <c r="L15" s="22">
        <v>8</v>
      </c>
      <c r="M15" s="22">
        <v>9</v>
      </c>
      <c r="N15" s="17">
        <f>SUBTOTAL(9,J15:M15)</f>
        <v>33</v>
      </c>
      <c r="O15" s="17" t="s">
        <v>56</v>
      </c>
      <c r="P15" s="26" t="s">
        <v>223</v>
      </c>
      <c r="Q15" s="18" t="s">
        <v>136</v>
      </c>
      <c r="R15" s="17"/>
    </row>
    <row r="16" spans="1:18" ht="75" x14ac:dyDescent="0.25">
      <c r="A16" s="17">
        <v>15</v>
      </c>
      <c r="B16" s="17">
        <v>1</v>
      </c>
      <c r="C16" s="17" t="s">
        <v>199</v>
      </c>
      <c r="D16" s="18" t="s">
        <v>218</v>
      </c>
      <c r="E16" s="19">
        <v>0.04</v>
      </c>
      <c r="F16" s="17" t="s">
        <v>90</v>
      </c>
      <c r="G16" s="18" t="s">
        <v>172</v>
      </c>
      <c r="H16" s="22">
        <v>36</v>
      </c>
      <c r="I16" s="17" t="s">
        <v>65</v>
      </c>
      <c r="J16" s="22">
        <v>8</v>
      </c>
      <c r="K16" s="22">
        <v>8</v>
      </c>
      <c r="L16" s="22">
        <v>10</v>
      </c>
      <c r="M16" s="22">
        <v>10</v>
      </c>
      <c r="N16" s="17">
        <f>SUBTOTAL(9,J15:M15)</f>
        <v>33</v>
      </c>
      <c r="O16" s="17" t="s">
        <v>56</v>
      </c>
      <c r="P16" s="26" t="s">
        <v>223</v>
      </c>
      <c r="Q16" s="18" t="s">
        <v>136</v>
      </c>
      <c r="R16" s="17"/>
    </row>
    <row r="17" spans="1:18" ht="75" x14ac:dyDescent="0.25">
      <c r="A17" s="17">
        <v>16</v>
      </c>
      <c r="B17" s="17">
        <v>1</v>
      </c>
      <c r="C17" s="17" t="s">
        <v>199</v>
      </c>
      <c r="D17" s="18" t="s">
        <v>219</v>
      </c>
      <c r="E17" s="19">
        <v>0.04</v>
      </c>
      <c r="F17" s="17" t="s">
        <v>90</v>
      </c>
      <c r="G17" s="18" t="s">
        <v>174</v>
      </c>
      <c r="H17" s="23">
        <v>18</v>
      </c>
      <c r="I17" s="17" t="s">
        <v>65</v>
      </c>
      <c r="J17" s="22">
        <v>3</v>
      </c>
      <c r="K17" s="22">
        <v>5</v>
      </c>
      <c r="L17" s="22">
        <v>5</v>
      </c>
      <c r="M17" s="22">
        <v>5</v>
      </c>
      <c r="N17" s="17">
        <f>SUBTOTAL(9,J17:M17)</f>
        <v>18</v>
      </c>
      <c r="O17" s="17" t="s">
        <v>56</v>
      </c>
      <c r="P17" s="26" t="s">
        <v>223</v>
      </c>
      <c r="Q17" s="18" t="s">
        <v>136</v>
      </c>
      <c r="R17" s="17"/>
    </row>
    <row r="18" spans="1:18" ht="90" x14ac:dyDescent="0.25">
      <c r="A18" s="17">
        <v>17</v>
      </c>
      <c r="B18" s="17">
        <v>1</v>
      </c>
      <c r="C18" s="17" t="s">
        <v>199</v>
      </c>
      <c r="D18" s="18" t="s">
        <v>144</v>
      </c>
      <c r="E18" s="19">
        <v>0.04</v>
      </c>
      <c r="F18" s="17" t="s">
        <v>90</v>
      </c>
      <c r="G18" s="18" t="s">
        <v>108</v>
      </c>
      <c r="H18" s="24">
        <v>0.2</v>
      </c>
      <c r="I18" s="21" t="s">
        <v>213</v>
      </c>
      <c r="J18" s="22">
        <v>0.05</v>
      </c>
      <c r="K18" s="22">
        <v>0.1</v>
      </c>
      <c r="L18" s="22">
        <v>0.15</v>
      </c>
      <c r="M18" s="22">
        <v>0.2</v>
      </c>
      <c r="N18" s="17">
        <v>0.2</v>
      </c>
      <c r="O18" s="17" t="s">
        <v>56</v>
      </c>
      <c r="P18" s="18" t="s">
        <v>133</v>
      </c>
      <c r="Q18" s="18" t="s">
        <v>136</v>
      </c>
      <c r="R18" s="17"/>
    </row>
    <row r="19" spans="1:18" ht="75" x14ac:dyDescent="0.25">
      <c r="A19" s="17">
        <v>18</v>
      </c>
      <c r="B19" s="17">
        <v>1</v>
      </c>
      <c r="C19" s="17" t="s">
        <v>199</v>
      </c>
      <c r="D19" s="18" t="s">
        <v>145</v>
      </c>
      <c r="E19" s="19">
        <v>0.04</v>
      </c>
      <c r="F19" s="17" t="s">
        <v>90</v>
      </c>
      <c r="G19" s="18" t="s">
        <v>109</v>
      </c>
      <c r="H19" s="22">
        <v>0.2</v>
      </c>
      <c r="I19" s="21" t="s">
        <v>213</v>
      </c>
      <c r="J19" s="22">
        <v>0.05</v>
      </c>
      <c r="K19" s="22">
        <v>0.1</v>
      </c>
      <c r="L19" s="22">
        <v>0.15</v>
      </c>
      <c r="M19" s="22">
        <v>0.2</v>
      </c>
      <c r="N19" s="17">
        <v>0.2</v>
      </c>
      <c r="O19" s="17" t="s">
        <v>56</v>
      </c>
      <c r="P19" s="18" t="s">
        <v>133</v>
      </c>
      <c r="Q19" s="18" t="s">
        <v>136</v>
      </c>
      <c r="R19" s="17"/>
    </row>
    <row r="20" spans="1:18" ht="90" x14ac:dyDescent="0.25">
      <c r="A20" s="17">
        <v>19</v>
      </c>
      <c r="B20" s="17">
        <v>1</v>
      </c>
      <c r="C20" s="17" t="s">
        <v>199</v>
      </c>
      <c r="D20" s="18" t="s">
        <v>220</v>
      </c>
      <c r="E20" s="19">
        <v>0.04</v>
      </c>
      <c r="F20" s="17" t="s">
        <v>90</v>
      </c>
      <c r="G20" s="18" t="s">
        <v>110</v>
      </c>
      <c r="H20" s="22">
        <v>36</v>
      </c>
      <c r="I20" s="17" t="s">
        <v>65</v>
      </c>
      <c r="J20" s="22">
        <v>6</v>
      </c>
      <c r="K20" s="22">
        <v>10</v>
      </c>
      <c r="L20" s="22">
        <v>10</v>
      </c>
      <c r="M20" s="22">
        <v>10</v>
      </c>
      <c r="N20" s="17">
        <f>SUBTOTAL(9,J20:M20)</f>
        <v>36</v>
      </c>
      <c r="O20" s="17" t="s">
        <v>56</v>
      </c>
      <c r="P20" s="18" t="s">
        <v>224</v>
      </c>
      <c r="Q20" s="18" t="s">
        <v>136</v>
      </c>
      <c r="R20" s="17"/>
    </row>
    <row r="21" spans="1:18" ht="180" x14ac:dyDescent="0.25">
      <c r="A21" s="17">
        <v>20</v>
      </c>
      <c r="B21" s="17">
        <v>1</v>
      </c>
      <c r="C21" s="17" t="s">
        <v>199</v>
      </c>
      <c r="D21" s="18" t="s">
        <v>221</v>
      </c>
      <c r="E21" s="19">
        <v>0.04</v>
      </c>
      <c r="F21" s="17" t="s">
        <v>90</v>
      </c>
      <c r="G21" s="18" t="s">
        <v>146</v>
      </c>
      <c r="H21" s="22" t="s">
        <v>140</v>
      </c>
      <c r="I21" s="17" t="s">
        <v>65</v>
      </c>
      <c r="J21" s="22">
        <v>0</v>
      </c>
      <c r="K21" s="22">
        <v>9</v>
      </c>
      <c r="L21" s="22">
        <v>19</v>
      </c>
      <c r="M21" s="22">
        <v>21</v>
      </c>
      <c r="N21" s="17">
        <f>SUBTOTAL(9,J21:M21)</f>
        <v>49</v>
      </c>
      <c r="O21" s="17" t="s">
        <v>56</v>
      </c>
      <c r="P21" s="18" t="s">
        <v>224</v>
      </c>
      <c r="Q21" s="18" t="s">
        <v>136</v>
      </c>
      <c r="R21" s="17"/>
    </row>
    <row r="22" spans="1:18" ht="105" x14ac:dyDescent="0.25">
      <c r="A22" s="17">
        <v>22</v>
      </c>
      <c r="B22" s="17">
        <v>6</v>
      </c>
      <c r="C22" s="17" t="s">
        <v>200</v>
      </c>
      <c r="D22" s="18" t="s">
        <v>50</v>
      </c>
      <c r="E22" s="19">
        <v>0.04</v>
      </c>
      <c r="F22" s="17" t="s">
        <v>51</v>
      </c>
      <c r="G22" s="18" t="s">
        <v>53</v>
      </c>
      <c r="H22" s="22">
        <v>0</v>
      </c>
      <c r="I22" s="17" t="s">
        <v>54</v>
      </c>
      <c r="J22" s="22"/>
      <c r="K22" s="22">
        <v>0.7</v>
      </c>
      <c r="L22" s="22"/>
      <c r="M22" s="22">
        <v>0.7</v>
      </c>
      <c r="N22" s="17">
        <v>0.7</v>
      </c>
      <c r="O22" s="17" t="s">
        <v>56</v>
      </c>
      <c r="P22" s="18" t="s">
        <v>57</v>
      </c>
      <c r="Q22" s="18" t="s">
        <v>58</v>
      </c>
      <c r="R22" s="17" t="s">
        <v>59</v>
      </c>
    </row>
    <row r="23" spans="1:18" ht="105" x14ac:dyDescent="0.25">
      <c r="A23" s="17">
        <v>23</v>
      </c>
      <c r="B23" s="17">
        <v>6</v>
      </c>
      <c r="C23" s="17" t="s">
        <v>200</v>
      </c>
      <c r="D23" s="18" t="s">
        <v>147</v>
      </c>
      <c r="E23" s="19">
        <v>0.04</v>
      </c>
      <c r="F23" s="17" t="s">
        <v>51</v>
      </c>
      <c r="G23" s="18" t="s">
        <v>148</v>
      </c>
      <c r="H23" s="22">
        <v>0</v>
      </c>
      <c r="I23" s="17" t="s">
        <v>54</v>
      </c>
      <c r="J23" s="22"/>
      <c r="K23" s="22">
        <v>1</v>
      </c>
      <c r="L23" s="22">
        <v>1</v>
      </c>
      <c r="M23" s="22">
        <v>1</v>
      </c>
      <c r="N23" s="17">
        <v>1</v>
      </c>
      <c r="O23" s="17" t="s">
        <v>56</v>
      </c>
      <c r="P23" s="18" t="s">
        <v>149</v>
      </c>
      <c r="Q23" s="18" t="s">
        <v>150</v>
      </c>
      <c r="R23" s="17" t="s">
        <v>62</v>
      </c>
    </row>
    <row r="24" spans="1:18" ht="135" x14ac:dyDescent="0.25">
      <c r="A24" s="17">
        <v>24</v>
      </c>
      <c r="B24" s="17">
        <v>6</v>
      </c>
      <c r="C24" s="17" t="s">
        <v>200</v>
      </c>
      <c r="D24" s="18" t="s">
        <v>151</v>
      </c>
      <c r="E24" s="19">
        <v>0.03</v>
      </c>
      <c r="F24" s="17" t="s">
        <v>51</v>
      </c>
      <c r="G24" s="18" t="s">
        <v>64</v>
      </c>
      <c r="H24" s="22">
        <v>0</v>
      </c>
      <c r="I24" s="17" t="s">
        <v>65</v>
      </c>
      <c r="J24" s="22"/>
      <c r="K24" s="22">
        <v>0.5</v>
      </c>
      <c r="L24" s="22">
        <v>0.5</v>
      </c>
      <c r="M24" s="22"/>
      <c r="N24" s="17">
        <v>1</v>
      </c>
      <c r="O24" s="17" t="s">
        <v>56</v>
      </c>
      <c r="P24" s="18" t="s">
        <v>67</v>
      </c>
      <c r="Q24" s="18" t="s">
        <v>58</v>
      </c>
      <c r="R24" s="17" t="s">
        <v>68</v>
      </c>
    </row>
    <row r="25" spans="1:18" ht="90" x14ac:dyDescent="0.25">
      <c r="A25" s="17">
        <v>25</v>
      </c>
      <c r="B25" s="17">
        <v>6</v>
      </c>
      <c r="C25" s="17" t="s">
        <v>200</v>
      </c>
      <c r="D25" s="18" t="s">
        <v>152</v>
      </c>
      <c r="E25" s="19">
        <v>0.03</v>
      </c>
      <c r="F25" s="17" t="s">
        <v>51</v>
      </c>
      <c r="G25" s="18" t="s">
        <v>70</v>
      </c>
      <c r="H25" s="22">
        <v>2</v>
      </c>
      <c r="I25" s="17" t="s">
        <v>65</v>
      </c>
      <c r="J25" s="22"/>
      <c r="K25" s="22"/>
      <c r="L25" s="22">
        <v>1</v>
      </c>
      <c r="M25" s="22"/>
      <c r="N25" s="17"/>
      <c r="O25" s="17" t="s">
        <v>56</v>
      </c>
      <c r="P25" s="18" t="s">
        <v>72</v>
      </c>
      <c r="Q25" s="18" t="s">
        <v>58</v>
      </c>
      <c r="R25" s="17" t="s">
        <v>73</v>
      </c>
    </row>
    <row r="26" spans="1:18" ht="120" x14ac:dyDescent="0.25">
      <c r="A26" s="17">
        <v>26</v>
      </c>
      <c r="B26" s="17">
        <v>6</v>
      </c>
      <c r="C26" s="17" t="s">
        <v>200</v>
      </c>
      <c r="D26" s="18" t="s">
        <v>74</v>
      </c>
      <c r="E26" s="19">
        <v>0.03</v>
      </c>
      <c r="F26" s="17" t="s">
        <v>51</v>
      </c>
      <c r="G26" s="18" t="s">
        <v>194</v>
      </c>
      <c r="H26" s="22">
        <v>1</v>
      </c>
      <c r="I26" s="17" t="s">
        <v>54</v>
      </c>
      <c r="J26" s="22">
        <v>1</v>
      </c>
      <c r="K26" s="22">
        <v>1</v>
      </c>
      <c r="L26" s="22">
        <v>1</v>
      </c>
      <c r="M26" s="22">
        <v>1</v>
      </c>
      <c r="N26" s="17">
        <v>1</v>
      </c>
      <c r="O26" s="17" t="s">
        <v>56</v>
      </c>
      <c r="P26" s="18" t="s">
        <v>77</v>
      </c>
      <c r="Q26" s="18" t="s">
        <v>58</v>
      </c>
      <c r="R26" s="17" t="s">
        <v>78</v>
      </c>
    </row>
    <row r="27" spans="1:18" ht="120" x14ac:dyDescent="0.25">
      <c r="A27" s="17">
        <v>27</v>
      </c>
      <c r="B27" s="17">
        <v>6</v>
      </c>
      <c r="C27" s="17" t="s">
        <v>200</v>
      </c>
      <c r="D27" s="18" t="s">
        <v>79</v>
      </c>
      <c r="E27" s="19">
        <v>0.03</v>
      </c>
      <c r="F27" s="17" t="s">
        <v>51</v>
      </c>
      <c r="G27" s="18" t="s">
        <v>81</v>
      </c>
      <c r="H27" s="22" t="s">
        <v>140</v>
      </c>
      <c r="I27" s="17" t="s">
        <v>54</v>
      </c>
      <c r="J27" s="22">
        <v>1</v>
      </c>
      <c r="K27" s="22">
        <v>1</v>
      </c>
      <c r="L27" s="22">
        <v>1</v>
      </c>
      <c r="M27" s="22">
        <v>1</v>
      </c>
      <c r="N27" s="17">
        <v>1</v>
      </c>
      <c r="O27" s="17" t="s">
        <v>56</v>
      </c>
      <c r="P27" s="18" t="s">
        <v>83</v>
      </c>
      <c r="Q27" s="18" t="s">
        <v>84</v>
      </c>
      <c r="R27" s="17" t="s">
        <v>85</v>
      </c>
    </row>
  </sheetData>
  <autoFilter ref="A1:R27" xr:uid="{00000000-0009-0000-0000-000002000000}"/>
  <pageMargins left="0.70866141732283472" right="0.70866141732283472" top="0.74803149606299213" bottom="0.74803149606299213" header="0.31496062992125984" footer="0.31496062992125984"/>
  <pageSetup scale="72" fitToHeight="0" orientation="landscape" r:id="rId1"/>
  <headerFooter>
    <oddHeader>&amp;C&amp;"-,Negrita"&amp;14Propuesta plan de gestión 2020 -- ALSF</oddHeader>
    <oddFooter>&amp;C&amp;8&amp;D&amp;R&amp;8&amp;P  de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2BE63631-6CC3-45F8-B8A6-C6DF835761D3}">
  <ds:schemaRefs>
    <ds:schemaRef ds:uri="http://schemas.microsoft.com/sharepoint/v3/contenttype/forms"/>
  </ds:schemaRefs>
</ds:datastoreItem>
</file>

<file path=customXml/itemProps2.xml><?xml version="1.0" encoding="utf-8"?>
<ds:datastoreItem xmlns:ds="http://schemas.openxmlformats.org/officeDocument/2006/customXml" ds:itemID="{0D4C4A91-623A-4249-8050-27C61B7BF9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2B8014-ED1B-42A1-A02F-563BC39CC3EB}">
  <ds:schemaRefs>
    <ds:schemaRef ds:uri="http://schemas.microsoft.com/office/2006/metadata/properties"/>
    <ds:schemaRef ds:uri="http://schemas.microsoft.com/office/infopath/2007/PartnerControls"/>
    <ds:schemaRef ds:uri="4d1d2e24-7be0-47eb-a1db-99cc6d75ca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ALCALDIA SANTAFE</vt:lpstr>
      <vt:lpstr>res</vt:lpstr>
      <vt:lpstr>Metas</vt:lpstr>
      <vt:lpstr>Metas!Área_de_impresión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cp:lastPrinted>2020-02-10T21:36:56Z</cp:lastPrinted>
  <dcterms:created xsi:type="dcterms:W3CDTF">2020-02-04T13:35:35Z</dcterms:created>
  <dcterms:modified xsi:type="dcterms:W3CDTF">2020-03-05T23:05:11Z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