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13_ncr:1_{9EC1FC3A-C01C-43B4-9001-9E44EED38AC0}" xr6:coauthVersionLast="45" xr6:coauthVersionMax="45" xr10:uidLastSave="{00000000-0000-0000-0000-000000000000}"/>
  <bookViews>
    <workbookView xWindow="-110" yWindow="-110" windowWidth="19420" windowHeight="10420" xr2:uid="{0B98C0FD-375E-4148-AD1A-DEA4017587CB}"/>
  </bookViews>
  <sheets>
    <sheet name="gerencia de TIC" sheetId="1" r:id="rId1"/>
  </sheets>
  <externalReferences>
    <externalReference r:id="rId2"/>
  </externalReferences>
  <definedNames>
    <definedName name="CONTRALORIA">[1]Hoja2!$G$7:$G$8</definedName>
    <definedName name="INDICADOR">[1]Hoja2!$F$2:$F$4</definedName>
    <definedName name="META02">[1]Hoja2!$C$3:$C$6</definedName>
    <definedName name="PROGRAMACION">[1]Hoja2!$D$2:$D$5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20" i="1" l="1"/>
  <c r="X19" i="1"/>
  <c r="AN25" i="1"/>
  <c r="AI25" i="1"/>
  <c r="AD25" i="1"/>
  <c r="Y25" i="1"/>
  <c r="R25" i="1"/>
  <c r="AS24" i="1"/>
  <c r="AR24" i="1"/>
  <c r="AM24" i="1"/>
  <c r="AH24" i="1"/>
  <c r="AC24" i="1"/>
  <c r="X24" i="1"/>
  <c r="F24" i="1"/>
  <c r="AS23" i="1"/>
  <c r="AS25" i="1"/>
  <c r="AR23" i="1"/>
  <c r="AR25" i="1" s="1"/>
  <c r="AM23" i="1"/>
  <c r="AM25" i="1" s="1"/>
  <c r="AH23" i="1"/>
  <c r="AH25" i="1" s="1"/>
  <c r="AC23" i="1"/>
  <c r="AC25" i="1"/>
  <c r="X23" i="1"/>
  <c r="X25" i="1"/>
  <c r="F23" i="1"/>
  <c r="AS22" i="1"/>
  <c r="AR22" i="1"/>
  <c r="AM22" i="1"/>
  <c r="AH22" i="1"/>
  <c r="AC22" i="1"/>
  <c r="X22" i="1"/>
  <c r="F22" i="1"/>
  <c r="F25" i="1" s="1"/>
  <c r="AN21" i="1"/>
  <c r="AI21" i="1"/>
  <c r="AD21" i="1"/>
  <c r="Y21" i="1"/>
  <c r="AM20" i="1"/>
  <c r="AH20" i="1"/>
  <c r="AC20" i="1"/>
  <c r="X20" i="1"/>
  <c r="R20" i="1"/>
  <c r="AR20" i="1"/>
  <c r="F20" i="1"/>
  <c r="AS19" i="1"/>
  <c r="AM19" i="1"/>
  <c r="AH19" i="1"/>
  <c r="AC19" i="1"/>
  <c r="R19" i="1"/>
  <c r="AR19" i="1" s="1"/>
  <c r="F19" i="1"/>
  <c r="AS18" i="1"/>
  <c r="AH18" i="1"/>
  <c r="AC18" i="1"/>
  <c r="X18" i="1"/>
  <c r="R18" i="1"/>
  <c r="AR18" i="1" s="1"/>
  <c r="F18" i="1"/>
  <c r="AS17" i="1"/>
  <c r="AM17" i="1"/>
  <c r="AH17" i="1"/>
  <c r="AC17" i="1"/>
  <c r="X17" i="1"/>
  <c r="R17" i="1"/>
  <c r="AR17" i="1"/>
  <c r="F17" i="1"/>
  <c r="AS16" i="1"/>
  <c r="AM16" i="1"/>
  <c r="AC16" i="1"/>
  <c r="X16" i="1"/>
  <c r="R16" i="1"/>
  <c r="AR16" i="1"/>
  <c r="F16" i="1"/>
  <c r="AS15" i="1"/>
  <c r="AM15" i="1"/>
  <c r="AH15" i="1"/>
  <c r="AC15" i="1"/>
  <c r="X15" i="1"/>
  <c r="R15" i="1"/>
  <c r="AR15" i="1"/>
  <c r="F15" i="1"/>
  <c r="AS14" i="1"/>
  <c r="AS21" i="1" s="1"/>
  <c r="AM14" i="1"/>
  <c r="AH14" i="1"/>
  <c r="AC14" i="1"/>
  <c r="X14" i="1"/>
  <c r="R14" i="1"/>
  <c r="AR14" i="1" s="1"/>
  <c r="F14" i="1"/>
  <c r="F21" i="1" s="1"/>
  <c r="AM26" i="1" l="1"/>
  <c r="AI26" i="1"/>
  <c r="Y26" i="1"/>
  <c r="F26" i="1"/>
  <c r="AS26" i="1"/>
  <c r="AD26" i="1"/>
  <c r="R26" i="1"/>
  <c r="X26" i="1"/>
  <c r="AH26" i="1"/>
  <c r="AN26" i="1"/>
  <c r="AC26" i="1"/>
  <c r="AR26" i="1"/>
</calcChain>
</file>

<file path=xl/sharedStrings.xml><?xml version="1.0" encoding="utf-8"?>
<sst xmlns="http://schemas.openxmlformats.org/spreadsheetml/2006/main" count="228" uniqueCount="138">
  <si>
    <t>PROCESO
GERENCIA DE TIC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</si>
  <si>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26 de enero de 2021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151110</t>
    </r>
  </si>
  <si>
    <t>VIGENCIA DE LA PLANEACIÓN 2021</t>
  </si>
  <si>
    <t>DEPENDENCIAS ASOCIADAS</t>
  </si>
  <si>
    <t>CONTROL DE CAMBIOS</t>
  </si>
  <si>
    <t>VERSIÓN</t>
  </si>
  <si>
    <t>FECHA</t>
  </si>
  <si>
    <t>DESCRIPCIÓN DE LA MODIFICACIÓN</t>
  </si>
  <si>
    <t>PLAN ESTRATÉGICO INSTITUCIONAL</t>
  </si>
  <si>
    <t>PROGRAMACIÓN DE LA VIGENCIA</t>
  </si>
  <si>
    <t>INDICADOR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</si>
  <si>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</si>
  <si>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</si>
  <si>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</si>
  <si>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</si>
  <si>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</si>
  <si>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FÓRMULA DEL INDICADOR</t>
  </si>
  <si>
    <t>No OE</t>
  </si>
  <si>
    <t>OBJETIVO ESTRATÉGICO</t>
  </si>
  <si>
    <t>MAGNITUD DE LA META</t>
  </si>
  <si>
    <t>No. Meta</t>
  </si>
  <si>
    <t>META PLAN DE GESTIÓN VIGENCIA</t>
  </si>
  <si>
    <t>PONDERACIÓN DE LA META</t>
  </si>
  <si>
    <t>TIPO DE META</t>
  </si>
  <si>
    <t>NOMBRE DEL INDICADOR</t>
  </si>
  <si>
    <t>Numerador</t>
  </si>
  <si>
    <t>Denominador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</si>
  <si>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</si>
  <si>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</si>
  <si>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</si>
  <si>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</si>
  <si>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</si>
  <si>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</si>
  <si>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</si>
  <si>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</si>
  <si>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</si>
  <si>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</si>
  <si>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</si>
  <si>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ACTIVIDAD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</si>
  <si>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</si>
  <si>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</si>
  <si>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</si>
  <si>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</si>
  <si>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</si>
  <si>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</si>
  <si>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</si>
  <si>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</si>
  <si>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</si>
  <si>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</si>
  <si>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>Garantizar el 96 % de la disponibilidad de los servicios de la infraestructura TI (Procesamiento, almacenamiento, conectividad).</t>
  </si>
  <si>
    <t>Gestión</t>
  </si>
  <si>
    <t>Porcentaje  de disponibilidad de los servicios de TI</t>
  </si>
  <si>
    <t>Porcentaje de disponibilidad de cada servicio de infraestructura de TI</t>
  </si>
  <si>
    <t xml:space="preserve">Cantidad de servicios de infraestructura de TI </t>
  </si>
  <si>
    <t>Constante</t>
  </si>
  <si>
    <t>Eficiencia</t>
  </si>
  <si>
    <t>Disponibilidad de los Servicios de infraestructura de TI</t>
  </si>
  <si>
    <t xml:space="preserve">Herramientas de monitoreo:
- Procesamiento
- Almacenamiento
- Conectividad
- Correo electrónico </t>
  </si>
  <si>
    <t xml:space="preserve">Dirección de Tecnologías e Información </t>
  </si>
  <si>
    <t xml:space="preserve">Informe de avance </t>
  </si>
  <si>
    <t>Actualizar el inventario de activos de seguridad y privacidad de la información en la Entidad conforme al plan de trabajo definido para la vigencia.</t>
  </si>
  <si>
    <t>Retadora (de mejora)</t>
  </si>
  <si>
    <t xml:space="preserve">Inventario de activos actualizado </t>
  </si>
  <si>
    <t xml:space="preserve">Inventario de activos  de seguridad y privacidad de la información de  la SDG actualizado </t>
  </si>
  <si>
    <t>N/A</t>
  </si>
  <si>
    <t>Suma</t>
  </si>
  <si>
    <t>Inventario de activos de seguridad y privacidad de la información de la SDG actualizado</t>
  </si>
  <si>
    <t>No  programada</t>
  </si>
  <si>
    <t>Eficacia</t>
  </si>
  <si>
    <t>Inventario de activos de seguridad y privacidad de la información actualizado.</t>
  </si>
  <si>
    <t>Soportes de mesas de trabajo para la actualización.</t>
  </si>
  <si>
    <t xml:space="preserve">Desarrollar el diagnóstico para la implementación   del protocolo IPv6 (www6) en las aplicaciones y equipos de infraestructura TI de la entidad. </t>
  </si>
  <si>
    <t xml:space="preserve">Diagnóstico para la implementación   del protocolo IPv6 (www6) en las aplicaciones y equipos de infraestructura TI de la entidad. </t>
  </si>
  <si>
    <t>Documento de diagnóstico para la implementación del protocolo IPv6 (www6) en las aplicaciones y equipos de infraestructura TI de la entidad.</t>
  </si>
  <si>
    <t>1 Diagnóstico para la implementación de IPv6</t>
  </si>
  <si>
    <t xml:space="preserve">Número de documento de diagnóstico para la implementación del protocolo IPv6 </t>
  </si>
  <si>
    <t>Diagnóstico para la implementación   del protocolo IPv6 (www6) en las aplicaciones y equipos de infraestructura TI.</t>
  </si>
  <si>
    <t>Documento que presente el diagnóstico para la implementación de IPv6 en   las aplicaciones y equipos de infraestructura TI de la entidad.</t>
  </si>
  <si>
    <t xml:space="preserve">Verificación del diagnóstico. </t>
  </si>
  <si>
    <t>Mantener al 94%  el Acuerdo de Niveles de Servicio (ANS) en la solución de los requerimientos asignados a la Dirección de Tecnologías e Información mediante la Herramienta de Gestión de Servicios.</t>
  </si>
  <si>
    <t>Porcentaje de cumplimiento de los ANS asignados a los casos resueltos por la DTI en la HGS</t>
  </si>
  <si>
    <t xml:space="preserve">Número de requerimientos solucionados dentro del ANS </t>
  </si>
  <si>
    <t xml:space="preserve">Número de requerimientos recibidos </t>
  </si>
  <si>
    <t>Porcentaje  cumplimiento de los ANS</t>
  </si>
  <si>
    <t>Acuerdo de Niveles de Servicio (ANS) cumplidos al 94%.</t>
  </si>
  <si>
    <t xml:space="preserve">Documento que presente el nivel de cumplimiento de ANS asignados a los casos resueltos por la DTI en la HGS </t>
  </si>
  <si>
    <t>Soportes de cumplimientos de los ANS</t>
  </si>
  <si>
    <t>Actualizar el Plan Estratégico de TI</t>
  </si>
  <si>
    <t>Plan Estratégico de TI actualizado</t>
  </si>
  <si>
    <t>Número de planes estratégicos de TI actualizados</t>
  </si>
  <si>
    <t xml:space="preserve">Cantidad </t>
  </si>
  <si>
    <t>Documento PETI Actualizado</t>
  </si>
  <si>
    <t>Actualizar el Plan de Seguridad y Privacidad de la información</t>
  </si>
  <si>
    <t>Plan de Seguridad y privacidad actualizado</t>
  </si>
  <si>
    <t>Número  de planes de Seguridad y privacidad actualizados</t>
  </si>
  <si>
    <t>Plan de Seguridad y Privacidad de la información actualizado</t>
  </si>
  <si>
    <t>Documento Plan de Seguridad y Privacidad Actualizado</t>
  </si>
  <si>
    <t>Actualizar el Plan de tratamientos de riesgos de Seguridad y Privacidad de la información</t>
  </si>
  <si>
    <t>Plan de Tratamientos de riesgos de  Seguridad y privacidad actualizado</t>
  </si>
  <si>
    <t>Número de planes de Seguridad y privacidad actualizados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</si>
  <si>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</si>
  <si>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</si>
  <si>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</si>
  <si>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Criterios ambientales</t>
  </si>
  <si>
    <t>Número de criterios ambientales cumplidos</t>
  </si>
  <si>
    <t>Total de criterios ambientales establecidos</t>
  </si>
  <si>
    <t>Porcentaje de buenas prácticas ambientales implementadas</t>
  </si>
  <si>
    <t>No programada</t>
  </si>
  <si>
    <t>EFICACIA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</si>
  <si>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</si>
  <si>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</si>
  <si>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</si>
  <si>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</si>
  <si>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</si>
  <si>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</si>
  <si>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</t>
  </si>
  <si>
    <t>Número de documentos programados a actualizar en el plan de trabajo X  100</t>
  </si>
  <si>
    <t xml:space="preserve">Documentos con actualización en el LMD </t>
  </si>
  <si>
    <t xml:space="preserve">Casos Hola de actualización generados
Listado Maestro de Documentos 
Matiz </t>
  </si>
  <si>
    <t>MATIZ publicación del Procedimiento formalizado en el MIPG</t>
  </si>
  <si>
    <t>T3</t>
  </si>
  <si>
    <t>Participar del 100% de las capacitaciones que se realicen en gestión de riesgos, planes de mejora, y sistema de gestión institucional</t>
  </si>
  <si>
    <t>Participación en capacitaciones</t>
  </si>
  <si>
    <t>Número de capacitaciones en las que se participó</t>
  </si>
  <si>
    <t>Número de capacitaciones convocadas X 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</si>
  <si>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</si>
  <si>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</si>
  <si>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</si>
  <si>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</si>
  <si>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</si>
  <si>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</si>
  <si>
    <t>Dirección de Tecnologías e Información</t>
  </si>
  <si>
    <t>SEGUIMIENTO PLAN DE GESTIÓN GERENCIA DE TIC</t>
  </si>
  <si>
    <t>SEGUIMIENTO PLAN DE GESTIÓN GERECIA DE TIC</t>
  </si>
  <si>
    <t>SEGUIMIENTO PLAN GESTIÓN PROCESO GESTIÓN DE TIC</t>
  </si>
  <si>
    <t>Total metas proceso Gerencia de TIC (80%)</t>
  </si>
  <si>
    <t>Publicación del plan de gestión aprobado. Caso HOLA: 160788</t>
  </si>
  <si>
    <t>11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</si>
</sst>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32313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b/>
      <sz val="11"/>
      <color rgb="FF0070C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justify" vertical="center" wrapText="1"/>
      <protection locked="0"/>
    </xf>
    <xf numFmtId="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9" fontId="3" fillId="0" borderId="1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9" fontId="3" fillId="9" borderId="1" xfId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3" fillId="0" borderId="1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9" fontId="3" fillId="0" borderId="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justify" vertical="center"/>
    </xf>
    <xf numFmtId="9" fontId="2" fillId="2" borderId="22" xfId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9" fontId="2" fillId="2" borderId="22" xfId="1" applyFont="1" applyFill="1" applyBorder="1" applyAlignment="1">
      <alignment horizontal="right" vertical="center" wrapText="1"/>
    </xf>
    <xf numFmtId="9" fontId="2" fillId="2" borderId="23" xfId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vertical="center" wrapText="1"/>
    </xf>
    <xf numFmtId="9" fontId="2" fillId="2" borderId="22" xfId="1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9" fontId="2" fillId="2" borderId="5" xfId="1" applyFont="1" applyFill="1" applyBorder="1" applyAlignment="1">
      <alignment horizontal="center" vertical="center" wrapText="1"/>
    </xf>
    <xf numFmtId="9" fontId="2" fillId="2" borderId="25" xfId="1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9" fontId="2" fillId="2" borderId="24" xfId="1" applyFont="1" applyFill="1" applyBorder="1" applyAlignment="1">
      <alignment horizontal="center" vertical="center" wrapText="1"/>
    </xf>
    <xf numFmtId="9" fontId="2" fillId="2" borderId="25" xfId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10" fontId="7" fillId="0" borderId="15" xfId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9" borderId="15" xfId="0" applyFont="1" applyFill="1" applyBorder="1" applyAlignment="1" applyProtection="1">
      <alignment vertical="center" wrapText="1"/>
      <protection locked="0"/>
    </xf>
    <xf numFmtId="9" fontId="7" fillId="9" borderId="15" xfId="0" applyNumberFormat="1" applyFont="1" applyFill="1" applyBorder="1" applyAlignment="1" applyProtection="1">
      <alignment horizontal="center" vertical="center" wrapText="1"/>
      <protection locked="0"/>
    </xf>
    <xf numFmtId="9" fontId="7" fillId="9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9" fontId="7" fillId="0" borderId="28" xfId="1" applyFont="1" applyBorder="1" applyAlignment="1">
      <alignment horizontal="center" vertical="center" wrapText="1"/>
    </xf>
    <xf numFmtId="9" fontId="7" fillId="0" borderId="13" xfId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9" fontId="7" fillId="0" borderId="1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justify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9" borderId="1" xfId="0" applyFont="1" applyFill="1" applyBorder="1" applyAlignment="1">
      <alignment vertical="center" wrapText="1"/>
    </xf>
    <xf numFmtId="9" fontId="7" fillId="9" borderId="1" xfId="1" applyFont="1" applyFill="1" applyBorder="1" applyAlignment="1">
      <alignment horizontal="center" vertical="center" wrapText="1"/>
    </xf>
    <xf numFmtId="9" fontId="7" fillId="9" borderId="19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9" fontId="7" fillId="0" borderId="18" xfId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9" fontId="7" fillId="0" borderId="18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9" fontId="7" fillId="0" borderId="18" xfId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9" fontId="7" fillId="0" borderId="9" xfId="0" applyNumberFormat="1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right" vertical="center" wrapText="1"/>
    </xf>
    <xf numFmtId="9" fontId="8" fillId="2" borderId="19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9" fontId="8" fillId="2" borderId="18" xfId="0" applyNumberFormat="1" applyFont="1" applyFill="1" applyBorder="1" applyAlignment="1">
      <alignment vertical="center" wrapText="1"/>
    </xf>
    <xf numFmtId="9" fontId="8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9" fontId="8" fillId="2" borderId="18" xfId="0" applyNumberFormat="1" applyFont="1" applyFill="1" applyBorder="1" applyAlignment="1">
      <alignment horizontal="center" vertical="center" wrapText="1"/>
    </xf>
    <xf numFmtId="9" fontId="8" fillId="2" borderId="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9" fontId="2" fillId="3" borderId="22" xfId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 wrapText="1"/>
    </xf>
    <xf numFmtId="9" fontId="3" fillId="3" borderId="22" xfId="1" applyFont="1" applyFill="1" applyBorder="1" applyAlignment="1">
      <alignment horizontal="right" vertical="center" wrapText="1"/>
    </xf>
    <xf numFmtId="9" fontId="3" fillId="3" borderId="23" xfId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9" fontId="3" fillId="3" borderId="20" xfId="1" applyFont="1" applyFill="1" applyBorder="1" applyAlignment="1">
      <alignment vertical="center" wrapText="1"/>
    </xf>
    <xf numFmtId="9" fontId="3" fillId="3" borderId="22" xfId="1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9" fontId="3" fillId="3" borderId="20" xfId="1" applyFont="1" applyFill="1" applyBorder="1" applyAlignment="1">
      <alignment horizontal="center" vertical="center" wrapText="1"/>
    </xf>
    <xf numFmtId="9" fontId="3" fillId="3" borderId="24" xfId="1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1778162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C274CC-4BFD-423F-AF76-8CDB4FC4DAC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0521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raldyn.tautiva/Downloads/ple-pin-f017_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2">
          <cell r="D2" t="str">
            <v>SUMA</v>
          </cell>
          <cell r="F2" t="str">
            <v>EFICIENCIA</v>
          </cell>
        </row>
        <row r="3">
          <cell r="C3" t="str">
            <v>RUTINARIA</v>
          </cell>
          <cell r="D3" t="str">
            <v>CONSTANTE</v>
          </cell>
          <cell r="F3" t="str">
            <v>EFICACIA</v>
          </cell>
        </row>
        <row r="4">
          <cell r="C4" t="str">
            <v>RETADORA (MEJORA)</v>
          </cell>
          <cell r="D4" t="str">
            <v>CRECIENTE</v>
          </cell>
          <cell r="F4" t="str">
            <v>EFECTIVIDAD</v>
          </cell>
        </row>
        <row r="5">
          <cell r="C5" t="str">
            <v>GESTION</v>
          </cell>
          <cell r="D5" t="str">
            <v>DECRECIENTE</v>
          </cell>
        </row>
        <row r="6">
          <cell r="C6" t="str">
            <v>SOSTENIBILIDAD DEL SISTEMA DE GESTIÓN</v>
          </cell>
        </row>
        <row r="7">
          <cell r="G7" t="str">
            <v>SI</v>
          </cell>
        </row>
        <row r="8">
          <cell r="G8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2765-C1E5-4FF6-B1B8-0DDFA1072C3E}">
  <dimension ref="A1:AU26"/>
  <sheetViews>
    <sheetView tabSelected="1" zoomScale="70" zoomScaleNormal="70" workbookViewId="0">
      <selection activeCell="H6" sqref="H6"/>
    </sheetView>
  </sheetViews>
  <sheetFormatPr baseColWidth="10" defaultColWidth="10.81640625" defaultRowHeight="14.5" x14ac:dyDescent="0.35"/>
  <cols>
    <col min="1" max="1" width="7.54296875" style="3" customWidth="1"/>
    <col min="2" max="2" width="36.26953125" style="2" customWidth="1"/>
    <col min="3" max="3" width="13" style="1" customWidth="1"/>
    <col min="4" max="4" width="12.7265625" style="1" customWidth="1"/>
    <col min="5" max="5" width="44.26953125" style="2" bestFit="1" customWidth="1"/>
    <col min="6" max="6" width="20.453125" style="1" customWidth="1"/>
    <col min="7" max="7" width="12.1796875" style="1" customWidth="1"/>
    <col min="8" max="8" width="29.7265625" style="2" customWidth="1"/>
    <col min="9" max="9" width="24.26953125" style="1" customWidth="1"/>
    <col min="10" max="10" width="21.1796875" style="1" customWidth="1"/>
    <col min="11" max="11" width="17.26953125" style="1" customWidth="1"/>
    <col min="12" max="12" width="18.453125" style="1" customWidth="1"/>
    <col min="13" max="13" width="26.26953125" style="2" customWidth="1"/>
    <col min="14" max="17" width="15.54296875" style="2" customWidth="1"/>
    <col min="18" max="18" width="17.453125" style="2" customWidth="1"/>
    <col min="19" max="19" width="17.81640625" style="1" customWidth="1"/>
    <col min="20" max="20" width="21.26953125" style="1" customWidth="1"/>
    <col min="21" max="21" width="23.1796875" style="1" customWidth="1"/>
    <col min="22" max="22" width="21.1796875" style="1" customWidth="1"/>
    <col min="23" max="23" width="22.7265625" style="1" customWidth="1"/>
    <col min="24" max="28" width="16.54296875" style="2" customWidth="1"/>
    <col min="29" max="29" width="23.7265625" style="1" customWidth="1"/>
    <col min="30" max="32" width="16.54296875" style="2" customWidth="1"/>
    <col min="33" max="33" width="20.26953125" style="2" customWidth="1"/>
    <col min="34" max="34" width="24.453125" style="3" customWidth="1"/>
    <col min="35" max="37" width="16.54296875" style="2" customWidth="1"/>
    <col min="38" max="38" width="23" style="2" customWidth="1"/>
    <col min="39" max="39" width="16.54296875" style="3" customWidth="1"/>
    <col min="40" max="41" width="16.54296875" style="2" customWidth="1"/>
    <col min="42" max="42" width="18.81640625" style="2" customWidth="1"/>
    <col min="43" max="43" width="21.26953125" style="2" customWidth="1"/>
    <col min="44" max="44" width="16.54296875" style="1" customWidth="1"/>
    <col min="45" max="45" width="16.54296875" style="2" customWidth="1"/>
    <col min="46" max="46" width="21.54296875" style="2" customWidth="1"/>
    <col min="47" max="47" width="25.54296875" style="2" customWidth="1"/>
    <col min="48" max="16384" width="10.81640625" style="2"/>
  </cols>
  <sheetData>
    <row r="1" spans="1:47" ht="70.5" customHeight="1" x14ac:dyDescent="0.3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 t="s">
        <v>1</v>
      </c>
      <c r="O1" s="159"/>
      <c r="P1" s="159"/>
      <c r="Q1" s="159"/>
      <c r="R1" s="159"/>
    </row>
    <row r="2" spans="1:47" s="4" customFormat="1" ht="23.5" customHeight="1" x14ac:dyDescent="0.35">
      <c r="A2" s="160" t="s">
        <v>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"/>
      <c r="T2" s="1"/>
      <c r="U2" s="1"/>
      <c r="V2" s="1"/>
      <c r="W2" s="1"/>
      <c r="AC2" s="1"/>
      <c r="AH2" s="1"/>
      <c r="AM2" s="1"/>
      <c r="AR2" s="1"/>
    </row>
    <row r="3" spans="1:47" x14ac:dyDescent="0.35">
      <c r="E3" s="5"/>
    </row>
    <row r="4" spans="1:47" ht="29.15" customHeight="1" x14ac:dyDescent="0.35">
      <c r="A4" s="162" t="s">
        <v>3</v>
      </c>
      <c r="B4" s="162"/>
      <c r="C4" s="163" t="s">
        <v>131</v>
      </c>
      <c r="D4" s="164"/>
      <c r="E4" s="165"/>
      <c r="G4" s="162" t="s">
        <v>4</v>
      </c>
      <c r="H4" s="162"/>
      <c r="I4" s="162"/>
      <c r="J4" s="162"/>
      <c r="K4" s="162"/>
      <c r="L4" s="162"/>
      <c r="M4" s="162"/>
    </row>
    <row r="5" spans="1:47" ht="14.5" customHeight="1" x14ac:dyDescent="0.35">
      <c r="A5" s="162"/>
      <c r="B5" s="162"/>
      <c r="C5" s="160"/>
      <c r="D5" s="161"/>
      <c r="E5" s="166"/>
      <c r="G5" s="6" t="s">
        <v>5</v>
      </c>
      <c r="H5" s="6" t="s">
        <v>6</v>
      </c>
      <c r="I5" s="170" t="s">
        <v>7</v>
      </c>
      <c r="J5" s="171"/>
      <c r="K5" s="171"/>
      <c r="L5" s="171"/>
      <c r="M5" s="172"/>
    </row>
    <row r="6" spans="1:47" ht="14.5" customHeight="1" x14ac:dyDescent="0.35">
      <c r="A6" s="162"/>
      <c r="B6" s="162"/>
      <c r="C6" s="160"/>
      <c r="D6" s="161"/>
      <c r="E6" s="166"/>
      <c r="G6" s="7">
        <v>1</v>
      </c>
      <c r="H6" s="8" t="s">
        <v>137</v>
      </c>
      <c r="I6" s="173" t="s">
        <v>136</v>
      </c>
      <c r="J6" s="174"/>
      <c r="K6" s="174"/>
      <c r="L6" s="174"/>
      <c r="M6" s="175"/>
    </row>
    <row r="7" spans="1:47" x14ac:dyDescent="0.35">
      <c r="A7" s="162"/>
      <c r="B7" s="162"/>
      <c r="C7" s="160"/>
      <c r="D7" s="161"/>
      <c r="E7" s="166"/>
      <c r="G7" s="7"/>
      <c r="H7" s="8"/>
      <c r="I7" s="176"/>
      <c r="J7" s="177"/>
      <c r="K7" s="177"/>
      <c r="L7" s="177"/>
      <c r="M7" s="178"/>
    </row>
    <row r="8" spans="1:47" x14ac:dyDescent="0.35">
      <c r="A8" s="162"/>
      <c r="B8" s="162"/>
      <c r="C8" s="167"/>
      <c r="D8" s="168"/>
      <c r="E8" s="169"/>
      <c r="G8" s="7"/>
      <c r="H8" s="8"/>
      <c r="I8" s="176"/>
      <c r="J8" s="177"/>
      <c r="K8" s="177"/>
      <c r="L8" s="177"/>
      <c r="M8" s="178"/>
    </row>
    <row r="9" spans="1:47" ht="15" thickBot="1" x14ac:dyDescent="0.4"/>
    <row r="10" spans="1:47" ht="14.5" customHeight="1" x14ac:dyDescent="0.35">
      <c r="A10" s="179" t="s">
        <v>8</v>
      </c>
      <c r="B10" s="180"/>
      <c r="C10" s="179" t="s">
        <v>9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/>
      <c r="S10" s="186" t="s">
        <v>10</v>
      </c>
      <c r="T10" s="187"/>
      <c r="U10" s="187"/>
      <c r="V10" s="187"/>
      <c r="W10" s="188"/>
      <c r="X10" s="192" t="s">
        <v>133</v>
      </c>
      <c r="Y10" s="193"/>
      <c r="Z10" s="193"/>
      <c r="AA10" s="193"/>
      <c r="AB10" s="194"/>
      <c r="AC10" s="195" t="s">
        <v>132</v>
      </c>
      <c r="AD10" s="196"/>
      <c r="AE10" s="196"/>
      <c r="AF10" s="196"/>
      <c r="AG10" s="197"/>
      <c r="AH10" s="219" t="s">
        <v>133</v>
      </c>
      <c r="AI10" s="220"/>
      <c r="AJ10" s="220"/>
      <c r="AK10" s="220"/>
      <c r="AL10" s="221"/>
      <c r="AM10" s="198" t="s">
        <v>132</v>
      </c>
      <c r="AN10" s="199"/>
      <c r="AO10" s="199"/>
      <c r="AP10" s="199"/>
      <c r="AQ10" s="200"/>
      <c r="AR10" s="201" t="s">
        <v>134</v>
      </c>
      <c r="AS10" s="202"/>
      <c r="AT10" s="202"/>
      <c r="AU10" s="203"/>
    </row>
    <row r="11" spans="1:47" ht="14.5" customHeight="1" x14ac:dyDescent="0.35">
      <c r="A11" s="181"/>
      <c r="B11" s="182"/>
      <c r="C11" s="181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85"/>
      <c r="S11" s="189"/>
      <c r="T11" s="190"/>
      <c r="U11" s="190"/>
      <c r="V11" s="190"/>
      <c r="W11" s="191"/>
      <c r="X11" s="204" t="s">
        <v>11</v>
      </c>
      <c r="Y11" s="205"/>
      <c r="Z11" s="205"/>
      <c r="AA11" s="205"/>
      <c r="AB11" s="206"/>
      <c r="AC11" s="207" t="s">
        <v>12</v>
      </c>
      <c r="AD11" s="208"/>
      <c r="AE11" s="208"/>
      <c r="AF11" s="208"/>
      <c r="AG11" s="209"/>
      <c r="AH11" s="210" t="s">
        <v>13</v>
      </c>
      <c r="AI11" s="211"/>
      <c r="AJ11" s="211"/>
      <c r="AK11" s="211"/>
      <c r="AL11" s="212"/>
      <c r="AM11" s="213" t="s">
        <v>14</v>
      </c>
      <c r="AN11" s="214"/>
      <c r="AO11" s="214"/>
      <c r="AP11" s="214"/>
      <c r="AQ11" s="215"/>
      <c r="AR11" s="216" t="s">
        <v>15</v>
      </c>
      <c r="AS11" s="217"/>
      <c r="AT11" s="217"/>
      <c r="AU11" s="218"/>
    </row>
    <row r="12" spans="1:47" ht="14.5" customHeight="1" x14ac:dyDescent="0.35">
      <c r="A12" s="9"/>
      <c r="B12" s="10"/>
      <c r="C12" s="9"/>
      <c r="D12" s="6"/>
      <c r="E12" s="6"/>
      <c r="F12" s="6"/>
      <c r="G12" s="6"/>
      <c r="H12" s="6"/>
      <c r="I12" s="162" t="s">
        <v>16</v>
      </c>
      <c r="J12" s="162"/>
      <c r="K12" s="6"/>
      <c r="L12" s="6"/>
      <c r="M12" s="6"/>
      <c r="N12" s="6"/>
      <c r="O12" s="6"/>
      <c r="P12" s="6"/>
      <c r="Q12" s="6"/>
      <c r="R12" s="11"/>
      <c r="S12" s="12"/>
      <c r="T12" s="13"/>
      <c r="U12" s="13"/>
      <c r="V12" s="13"/>
      <c r="W12" s="14"/>
      <c r="X12" s="15"/>
      <c r="Y12" s="16"/>
      <c r="Z12" s="16"/>
      <c r="AA12" s="16"/>
      <c r="AB12" s="17"/>
      <c r="AC12" s="18"/>
      <c r="AD12" s="19"/>
      <c r="AE12" s="19"/>
      <c r="AF12" s="19"/>
      <c r="AG12" s="20"/>
      <c r="AH12" s="21"/>
      <c r="AI12" s="22"/>
      <c r="AJ12" s="22"/>
      <c r="AK12" s="22"/>
      <c r="AL12" s="23"/>
      <c r="AM12" s="24"/>
      <c r="AN12" s="25"/>
      <c r="AO12" s="25"/>
      <c r="AP12" s="25"/>
      <c r="AQ12" s="26"/>
      <c r="AR12" s="27"/>
      <c r="AS12" s="28"/>
      <c r="AT12" s="28"/>
      <c r="AU12" s="29"/>
    </row>
    <row r="13" spans="1:47" ht="85.5" customHeight="1" x14ac:dyDescent="0.35">
      <c r="A13" s="9" t="s">
        <v>17</v>
      </c>
      <c r="B13" s="10" t="s">
        <v>18</v>
      </c>
      <c r="C13" s="9" t="s">
        <v>19</v>
      </c>
      <c r="D13" s="6" t="s">
        <v>20</v>
      </c>
      <c r="E13" s="6" t="s">
        <v>21</v>
      </c>
      <c r="F13" s="6" t="s">
        <v>22</v>
      </c>
      <c r="G13" s="6" t="s">
        <v>23</v>
      </c>
      <c r="H13" s="6" t="s">
        <v>24</v>
      </c>
      <c r="I13" s="6" t="s">
        <v>25</v>
      </c>
      <c r="J13" s="6" t="s">
        <v>26</v>
      </c>
      <c r="K13" s="6" t="s">
        <v>27</v>
      </c>
      <c r="L13" s="6" t="s">
        <v>28</v>
      </c>
      <c r="M13" s="6" t="s">
        <v>29</v>
      </c>
      <c r="N13" s="6" t="s">
        <v>30</v>
      </c>
      <c r="O13" s="6" t="s">
        <v>31</v>
      </c>
      <c r="P13" s="6" t="s">
        <v>32</v>
      </c>
      <c r="Q13" s="6" t="s">
        <v>33</v>
      </c>
      <c r="R13" s="11" t="s">
        <v>34</v>
      </c>
      <c r="S13" s="12" t="s">
        <v>35</v>
      </c>
      <c r="T13" s="13" t="s">
        <v>36</v>
      </c>
      <c r="U13" s="13" t="s">
        <v>37</v>
      </c>
      <c r="V13" s="13" t="s">
        <v>38</v>
      </c>
      <c r="W13" s="14" t="s">
        <v>39</v>
      </c>
      <c r="X13" s="15" t="s">
        <v>40</v>
      </c>
      <c r="Y13" s="16" t="s">
        <v>41</v>
      </c>
      <c r="Z13" s="16" t="s">
        <v>42</v>
      </c>
      <c r="AA13" s="16" t="s">
        <v>43</v>
      </c>
      <c r="AB13" s="17" t="s">
        <v>44</v>
      </c>
      <c r="AC13" s="18" t="s">
        <v>40</v>
      </c>
      <c r="AD13" s="19" t="s">
        <v>41</v>
      </c>
      <c r="AE13" s="19" t="s">
        <v>42</v>
      </c>
      <c r="AF13" s="19" t="s">
        <v>43</v>
      </c>
      <c r="AG13" s="20" t="s">
        <v>44</v>
      </c>
      <c r="AH13" s="21" t="s">
        <v>40</v>
      </c>
      <c r="AI13" s="22" t="s">
        <v>41</v>
      </c>
      <c r="AJ13" s="22" t="s">
        <v>42</v>
      </c>
      <c r="AK13" s="22" t="s">
        <v>43</v>
      </c>
      <c r="AL13" s="23" t="s">
        <v>44</v>
      </c>
      <c r="AM13" s="24" t="s">
        <v>40</v>
      </c>
      <c r="AN13" s="25" t="s">
        <v>41</v>
      </c>
      <c r="AO13" s="25" t="s">
        <v>42</v>
      </c>
      <c r="AP13" s="25" t="s">
        <v>43</v>
      </c>
      <c r="AQ13" s="26" t="s">
        <v>44</v>
      </c>
      <c r="AR13" s="27" t="s">
        <v>40</v>
      </c>
      <c r="AS13" s="28" t="s">
        <v>45</v>
      </c>
      <c r="AT13" s="28" t="s">
        <v>46</v>
      </c>
      <c r="AU13" s="29" t="s">
        <v>47</v>
      </c>
    </row>
    <row r="14" spans="1:47" s="46" customFormat="1" ht="87" x14ac:dyDescent="0.35">
      <c r="A14" s="30">
        <v>7</v>
      </c>
      <c r="B14" s="31" t="s">
        <v>48</v>
      </c>
      <c r="C14" s="32">
        <v>0.96</v>
      </c>
      <c r="D14" s="30">
        <v>1</v>
      </c>
      <c r="E14" s="33" t="s">
        <v>49</v>
      </c>
      <c r="F14" s="34">
        <f>(1/7)*80%</f>
        <v>0.11428571428571428</v>
      </c>
      <c r="G14" s="35" t="s">
        <v>50</v>
      </c>
      <c r="H14" s="33" t="s">
        <v>51</v>
      </c>
      <c r="I14" s="33" t="s">
        <v>52</v>
      </c>
      <c r="J14" s="33" t="s">
        <v>53</v>
      </c>
      <c r="K14" s="36">
        <v>0.93</v>
      </c>
      <c r="L14" s="37" t="s">
        <v>54</v>
      </c>
      <c r="M14" s="38" t="s">
        <v>51</v>
      </c>
      <c r="N14" s="36">
        <v>0.96</v>
      </c>
      <c r="O14" s="36">
        <v>0.96</v>
      </c>
      <c r="P14" s="36">
        <v>0.96</v>
      </c>
      <c r="Q14" s="36">
        <v>0.96</v>
      </c>
      <c r="R14" s="39">
        <f>C14</f>
        <v>0.96</v>
      </c>
      <c r="S14" s="40" t="s">
        <v>55</v>
      </c>
      <c r="T14" s="41" t="s">
        <v>56</v>
      </c>
      <c r="U14" s="35" t="s">
        <v>57</v>
      </c>
      <c r="V14" s="35" t="s">
        <v>58</v>
      </c>
      <c r="W14" s="42" t="s">
        <v>59</v>
      </c>
      <c r="X14" s="43">
        <f>N14</f>
        <v>0.96</v>
      </c>
      <c r="Y14" s="44"/>
      <c r="Z14" s="41"/>
      <c r="AA14" s="41"/>
      <c r="AB14" s="45"/>
      <c r="AC14" s="43">
        <f>O14</f>
        <v>0.96</v>
      </c>
      <c r="AD14" s="44"/>
      <c r="AE14" s="41"/>
      <c r="AF14" s="41"/>
      <c r="AG14" s="45"/>
      <c r="AH14" s="43">
        <f>P14</f>
        <v>0.96</v>
      </c>
      <c r="AI14" s="44"/>
      <c r="AJ14" s="41"/>
      <c r="AK14" s="41"/>
      <c r="AL14" s="45"/>
      <c r="AM14" s="43">
        <f>Q14</f>
        <v>0.96</v>
      </c>
      <c r="AN14" s="44"/>
      <c r="AO14" s="41"/>
      <c r="AP14" s="41"/>
      <c r="AQ14" s="45"/>
      <c r="AR14" s="43">
        <f>R14</f>
        <v>0.96</v>
      </c>
      <c r="AS14" s="7" t="e">
        <f>AVERAGE(Y14,AD14,AI14,AN14)</f>
        <v>#DIV/0!</v>
      </c>
      <c r="AT14" s="41"/>
      <c r="AU14" s="45"/>
    </row>
    <row r="15" spans="1:47" s="46" customFormat="1" ht="72.5" x14ac:dyDescent="0.35">
      <c r="A15" s="30">
        <v>7</v>
      </c>
      <c r="B15" s="31" t="s">
        <v>48</v>
      </c>
      <c r="C15" s="47">
        <v>1</v>
      </c>
      <c r="D15" s="30">
        <v>2</v>
      </c>
      <c r="E15" s="33" t="s">
        <v>60</v>
      </c>
      <c r="F15" s="34">
        <f t="shared" ref="F15:F20" si="0">(1/7)*80%</f>
        <v>0.11428571428571428</v>
      </c>
      <c r="G15" s="35" t="s">
        <v>61</v>
      </c>
      <c r="H15" s="33" t="s">
        <v>62</v>
      </c>
      <c r="I15" s="33" t="s">
        <v>63</v>
      </c>
      <c r="J15" s="33" t="s">
        <v>64</v>
      </c>
      <c r="K15" s="30">
        <v>1</v>
      </c>
      <c r="L15" s="30" t="s">
        <v>65</v>
      </c>
      <c r="M15" s="38" t="s">
        <v>66</v>
      </c>
      <c r="N15" s="48" t="s">
        <v>67</v>
      </c>
      <c r="O15" s="48" t="s">
        <v>67</v>
      </c>
      <c r="P15" s="48" t="s">
        <v>67</v>
      </c>
      <c r="Q15" s="30">
        <v>1</v>
      </c>
      <c r="R15" s="49">
        <f>C15</f>
        <v>1</v>
      </c>
      <c r="S15" s="40" t="s">
        <v>68</v>
      </c>
      <c r="T15" s="41" t="s">
        <v>69</v>
      </c>
      <c r="U15" s="35" t="s">
        <v>62</v>
      </c>
      <c r="V15" s="35" t="s">
        <v>58</v>
      </c>
      <c r="W15" s="42" t="s">
        <v>70</v>
      </c>
      <c r="X15" s="43" t="str">
        <f t="shared" ref="X15:X20" si="1">N15</f>
        <v>No  programada</v>
      </c>
      <c r="Y15" s="44"/>
      <c r="Z15" s="41"/>
      <c r="AA15" s="41"/>
      <c r="AB15" s="45"/>
      <c r="AC15" s="43" t="str">
        <f t="shared" ref="AC15:AC24" si="2">O15</f>
        <v>No  programada</v>
      </c>
      <c r="AD15" s="44"/>
      <c r="AE15" s="41"/>
      <c r="AF15" s="41"/>
      <c r="AG15" s="45"/>
      <c r="AH15" s="43" t="str">
        <f t="shared" ref="AH15:AH24" si="3">P15</f>
        <v>No  programada</v>
      </c>
      <c r="AI15" s="44"/>
      <c r="AJ15" s="41"/>
      <c r="AK15" s="41"/>
      <c r="AL15" s="45"/>
      <c r="AM15" s="156">
        <f t="shared" ref="AM15:AM24" si="4">Q15</f>
        <v>1</v>
      </c>
      <c r="AN15" s="44"/>
      <c r="AO15" s="41"/>
      <c r="AP15" s="41"/>
      <c r="AQ15" s="45"/>
      <c r="AR15" s="156">
        <f t="shared" ref="AR15:AR24" si="5">R15</f>
        <v>1</v>
      </c>
      <c r="AS15" s="7" t="e">
        <f t="shared" ref="AS15:AS19" si="6">AVERAGE(Y15,AD15,AI15,AN15)</f>
        <v>#DIV/0!</v>
      </c>
      <c r="AT15" s="41"/>
      <c r="AU15" s="45"/>
    </row>
    <row r="16" spans="1:47" s="46" customFormat="1" ht="87" x14ac:dyDescent="0.35">
      <c r="A16" s="30">
        <v>7</v>
      </c>
      <c r="B16" s="31" t="s">
        <v>48</v>
      </c>
      <c r="C16" s="47">
        <v>1</v>
      </c>
      <c r="D16" s="30">
        <v>3</v>
      </c>
      <c r="E16" s="33" t="s">
        <v>71</v>
      </c>
      <c r="F16" s="34">
        <f t="shared" si="0"/>
        <v>0.11428571428571428</v>
      </c>
      <c r="G16" s="35" t="s">
        <v>61</v>
      </c>
      <c r="H16" s="33" t="s">
        <v>72</v>
      </c>
      <c r="I16" s="33" t="s">
        <v>73</v>
      </c>
      <c r="J16" s="33" t="s">
        <v>64</v>
      </c>
      <c r="K16" s="37" t="s">
        <v>74</v>
      </c>
      <c r="L16" s="30" t="s">
        <v>65</v>
      </c>
      <c r="M16" s="50" t="s">
        <v>75</v>
      </c>
      <c r="N16" s="48" t="s">
        <v>67</v>
      </c>
      <c r="O16" s="48" t="s">
        <v>67</v>
      </c>
      <c r="P16" s="30">
        <v>1</v>
      </c>
      <c r="Q16" s="48" t="s">
        <v>67</v>
      </c>
      <c r="R16" s="49">
        <f t="shared" ref="R16:R20" si="7">C16</f>
        <v>1</v>
      </c>
      <c r="S16" s="40" t="s">
        <v>68</v>
      </c>
      <c r="T16" s="41" t="s">
        <v>76</v>
      </c>
      <c r="U16" s="35" t="s">
        <v>77</v>
      </c>
      <c r="V16" s="35" t="s">
        <v>58</v>
      </c>
      <c r="W16" s="42" t="s">
        <v>78</v>
      </c>
      <c r="X16" s="43" t="str">
        <f t="shared" si="1"/>
        <v>No  programada</v>
      </c>
      <c r="Y16" s="44"/>
      <c r="Z16" s="41"/>
      <c r="AA16" s="41"/>
      <c r="AB16" s="45"/>
      <c r="AC16" s="43" t="str">
        <f t="shared" si="2"/>
        <v>No  programada</v>
      </c>
      <c r="AD16" s="44"/>
      <c r="AE16" s="41"/>
      <c r="AF16" s="41"/>
      <c r="AG16" s="45"/>
      <c r="AH16" s="156">
        <v>1</v>
      </c>
      <c r="AI16" s="44"/>
      <c r="AJ16" s="41"/>
      <c r="AK16" s="41"/>
      <c r="AL16" s="45"/>
      <c r="AM16" s="43" t="str">
        <f t="shared" si="4"/>
        <v>No  programada</v>
      </c>
      <c r="AN16" s="44"/>
      <c r="AO16" s="41"/>
      <c r="AP16" s="41"/>
      <c r="AQ16" s="45"/>
      <c r="AR16" s="156">
        <f t="shared" si="5"/>
        <v>1</v>
      </c>
      <c r="AS16" s="7" t="e">
        <f t="shared" si="6"/>
        <v>#DIV/0!</v>
      </c>
      <c r="AT16" s="41"/>
      <c r="AU16" s="45"/>
    </row>
    <row r="17" spans="1:47" s="46" customFormat="1" ht="72.5" x14ac:dyDescent="0.35">
      <c r="A17" s="30">
        <v>7</v>
      </c>
      <c r="B17" s="31" t="s">
        <v>48</v>
      </c>
      <c r="C17" s="51">
        <v>0.94</v>
      </c>
      <c r="D17" s="30">
        <v>4</v>
      </c>
      <c r="E17" s="52" t="s">
        <v>79</v>
      </c>
      <c r="F17" s="34">
        <f t="shared" si="0"/>
        <v>0.11428571428571428</v>
      </c>
      <c r="G17" s="35" t="s">
        <v>61</v>
      </c>
      <c r="H17" s="33" t="s">
        <v>80</v>
      </c>
      <c r="I17" s="33" t="s">
        <v>81</v>
      </c>
      <c r="J17" s="33" t="s">
        <v>82</v>
      </c>
      <c r="K17" s="53">
        <v>0.93</v>
      </c>
      <c r="L17" s="30" t="s">
        <v>54</v>
      </c>
      <c r="M17" s="50" t="s">
        <v>83</v>
      </c>
      <c r="N17" s="53">
        <v>0.94</v>
      </c>
      <c r="O17" s="53">
        <v>0.94</v>
      </c>
      <c r="P17" s="53">
        <v>0.94</v>
      </c>
      <c r="Q17" s="53">
        <v>0.94</v>
      </c>
      <c r="R17" s="39">
        <f t="shared" si="7"/>
        <v>0.94</v>
      </c>
      <c r="S17" s="40" t="s">
        <v>68</v>
      </c>
      <c r="T17" s="41" t="s">
        <v>84</v>
      </c>
      <c r="U17" s="35" t="s">
        <v>85</v>
      </c>
      <c r="V17" s="35" t="s">
        <v>58</v>
      </c>
      <c r="W17" s="42" t="s">
        <v>86</v>
      </c>
      <c r="X17" s="43">
        <f t="shared" si="1"/>
        <v>0.94</v>
      </c>
      <c r="Y17" s="44"/>
      <c r="Z17" s="41"/>
      <c r="AA17" s="41"/>
      <c r="AB17" s="45"/>
      <c r="AC17" s="43">
        <f t="shared" si="2"/>
        <v>0.94</v>
      </c>
      <c r="AD17" s="44"/>
      <c r="AE17" s="41"/>
      <c r="AF17" s="41"/>
      <c r="AG17" s="45"/>
      <c r="AH17" s="43">
        <f>P17</f>
        <v>0.94</v>
      </c>
      <c r="AI17" s="44"/>
      <c r="AJ17" s="41"/>
      <c r="AK17" s="41"/>
      <c r="AL17" s="45"/>
      <c r="AM17" s="43">
        <f>Q17</f>
        <v>0.94</v>
      </c>
      <c r="AN17" s="44"/>
      <c r="AO17" s="41"/>
      <c r="AP17" s="41"/>
      <c r="AQ17" s="45"/>
      <c r="AR17" s="43">
        <f t="shared" si="5"/>
        <v>0.94</v>
      </c>
      <c r="AS17" s="7" t="e">
        <f t="shared" si="6"/>
        <v>#DIV/0!</v>
      </c>
      <c r="AT17" s="41"/>
      <c r="AU17" s="45"/>
    </row>
    <row r="18" spans="1:47" s="46" customFormat="1" ht="72.5" x14ac:dyDescent="0.35">
      <c r="A18" s="30">
        <v>7</v>
      </c>
      <c r="B18" s="31" t="s">
        <v>48</v>
      </c>
      <c r="C18" s="54">
        <v>1</v>
      </c>
      <c r="D18" s="30">
        <v>5</v>
      </c>
      <c r="E18" s="52" t="s">
        <v>87</v>
      </c>
      <c r="F18" s="34">
        <f t="shared" si="0"/>
        <v>0.11428571428571428</v>
      </c>
      <c r="G18" s="35" t="s">
        <v>61</v>
      </c>
      <c r="H18" s="33" t="s">
        <v>88</v>
      </c>
      <c r="I18" s="33" t="s">
        <v>89</v>
      </c>
      <c r="J18" s="33" t="s">
        <v>64</v>
      </c>
      <c r="K18" s="7">
        <v>0</v>
      </c>
      <c r="L18" s="30" t="s">
        <v>65</v>
      </c>
      <c r="M18" s="55" t="s">
        <v>90</v>
      </c>
      <c r="N18" s="48" t="s">
        <v>67</v>
      </c>
      <c r="O18" s="48" t="s">
        <v>67</v>
      </c>
      <c r="P18" s="48" t="s">
        <v>67</v>
      </c>
      <c r="Q18" s="7">
        <v>1</v>
      </c>
      <c r="R18" s="49">
        <f>C18</f>
        <v>1</v>
      </c>
      <c r="S18" s="40" t="s">
        <v>68</v>
      </c>
      <c r="T18" s="41" t="s">
        <v>88</v>
      </c>
      <c r="U18" s="56" t="s">
        <v>91</v>
      </c>
      <c r="V18" s="56" t="s">
        <v>58</v>
      </c>
      <c r="W18" s="57" t="s">
        <v>59</v>
      </c>
      <c r="X18" s="43" t="str">
        <f t="shared" si="1"/>
        <v>No  programada</v>
      </c>
      <c r="Y18" s="44"/>
      <c r="Z18" s="41"/>
      <c r="AA18" s="41"/>
      <c r="AB18" s="45"/>
      <c r="AC18" s="43" t="str">
        <f t="shared" si="2"/>
        <v>No  programada</v>
      </c>
      <c r="AD18" s="44"/>
      <c r="AE18" s="41"/>
      <c r="AF18" s="41"/>
      <c r="AG18" s="45"/>
      <c r="AH18" s="43" t="str">
        <f t="shared" si="3"/>
        <v>No  programada</v>
      </c>
      <c r="AI18" s="44"/>
      <c r="AJ18" s="41"/>
      <c r="AK18" s="41"/>
      <c r="AL18" s="45"/>
      <c r="AM18" s="156">
        <v>1</v>
      </c>
      <c r="AN18" s="44"/>
      <c r="AO18" s="41"/>
      <c r="AP18" s="41"/>
      <c r="AQ18" s="45"/>
      <c r="AR18" s="156">
        <f>R18</f>
        <v>1</v>
      </c>
      <c r="AS18" s="7" t="e">
        <f t="shared" si="6"/>
        <v>#DIV/0!</v>
      </c>
      <c r="AT18" s="41"/>
      <c r="AU18" s="45"/>
    </row>
    <row r="19" spans="1:47" s="46" customFormat="1" ht="72.5" x14ac:dyDescent="0.35">
      <c r="A19" s="30">
        <v>7</v>
      </c>
      <c r="B19" s="31" t="s">
        <v>48</v>
      </c>
      <c r="C19" s="54">
        <v>1</v>
      </c>
      <c r="D19" s="30">
        <v>6</v>
      </c>
      <c r="E19" s="52" t="s">
        <v>92</v>
      </c>
      <c r="F19" s="34">
        <f t="shared" si="0"/>
        <v>0.11428571428571428</v>
      </c>
      <c r="G19" s="35" t="s">
        <v>61</v>
      </c>
      <c r="H19" s="33" t="s">
        <v>93</v>
      </c>
      <c r="I19" s="33" t="s">
        <v>94</v>
      </c>
      <c r="J19" s="33" t="s">
        <v>64</v>
      </c>
      <c r="K19" s="7">
        <v>0</v>
      </c>
      <c r="L19" s="30" t="s">
        <v>65</v>
      </c>
      <c r="M19" s="55" t="s">
        <v>90</v>
      </c>
      <c r="N19" s="58">
        <v>1</v>
      </c>
      <c r="O19" s="48" t="s">
        <v>67</v>
      </c>
      <c r="P19" s="48" t="s">
        <v>67</v>
      </c>
      <c r="Q19" s="48" t="s">
        <v>67</v>
      </c>
      <c r="R19" s="49">
        <f t="shared" si="7"/>
        <v>1</v>
      </c>
      <c r="S19" s="40" t="s">
        <v>68</v>
      </c>
      <c r="T19" s="41" t="s">
        <v>95</v>
      </c>
      <c r="U19" s="56" t="s">
        <v>96</v>
      </c>
      <c r="V19" s="56" t="s">
        <v>58</v>
      </c>
      <c r="W19" s="57" t="s">
        <v>59</v>
      </c>
      <c r="X19" s="156">
        <f>N19</f>
        <v>1</v>
      </c>
      <c r="Y19" s="44"/>
      <c r="Z19" s="41"/>
      <c r="AA19" s="41"/>
      <c r="AB19" s="45"/>
      <c r="AC19" s="43" t="str">
        <f t="shared" si="2"/>
        <v>No  programada</v>
      </c>
      <c r="AD19" s="44"/>
      <c r="AE19" s="41"/>
      <c r="AF19" s="41"/>
      <c r="AG19" s="45"/>
      <c r="AH19" s="43" t="str">
        <f t="shared" si="3"/>
        <v>No  programada</v>
      </c>
      <c r="AI19" s="44"/>
      <c r="AJ19" s="41"/>
      <c r="AK19" s="41"/>
      <c r="AL19" s="45"/>
      <c r="AM19" s="43" t="str">
        <f t="shared" si="4"/>
        <v>No  programada</v>
      </c>
      <c r="AN19" s="44"/>
      <c r="AO19" s="41"/>
      <c r="AP19" s="41"/>
      <c r="AQ19" s="45"/>
      <c r="AR19" s="156">
        <f t="shared" si="5"/>
        <v>1</v>
      </c>
      <c r="AS19" s="7" t="e">
        <f t="shared" si="6"/>
        <v>#DIV/0!</v>
      </c>
      <c r="AT19" s="41"/>
      <c r="AU19" s="45"/>
    </row>
    <row r="20" spans="1:47" s="46" customFormat="1" ht="72.5" x14ac:dyDescent="0.35">
      <c r="A20" s="30">
        <v>7</v>
      </c>
      <c r="B20" s="31" t="s">
        <v>48</v>
      </c>
      <c r="C20" s="54">
        <v>1</v>
      </c>
      <c r="D20" s="30">
        <v>7</v>
      </c>
      <c r="E20" s="52" t="s">
        <v>97</v>
      </c>
      <c r="F20" s="34">
        <f t="shared" si="0"/>
        <v>0.11428571428571428</v>
      </c>
      <c r="G20" s="35" t="s">
        <v>61</v>
      </c>
      <c r="H20" s="33" t="s">
        <v>98</v>
      </c>
      <c r="I20" s="33" t="s">
        <v>99</v>
      </c>
      <c r="J20" s="33" t="s">
        <v>64</v>
      </c>
      <c r="K20" s="7">
        <v>0</v>
      </c>
      <c r="L20" s="30" t="s">
        <v>65</v>
      </c>
      <c r="M20" s="55" t="s">
        <v>90</v>
      </c>
      <c r="N20" s="58">
        <v>1</v>
      </c>
      <c r="O20" s="48" t="s">
        <v>67</v>
      </c>
      <c r="P20" s="48" t="s">
        <v>67</v>
      </c>
      <c r="Q20" s="48" t="s">
        <v>67</v>
      </c>
      <c r="R20" s="49">
        <f t="shared" si="7"/>
        <v>1</v>
      </c>
      <c r="S20" s="40" t="s">
        <v>68</v>
      </c>
      <c r="T20" s="56" t="s">
        <v>98</v>
      </c>
      <c r="U20" s="56" t="s">
        <v>96</v>
      </c>
      <c r="V20" s="56" t="s">
        <v>58</v>
      </c>
      <c r="W20" s="57" t="s">
        <v>59</v>
      </c>
      <c r="X20" s="156">
        <f t="shared" si="1"/>
        <v>1</v>
      </c>
      <c r="Y20" s="44"/>
      <c r="Z20" s="41"/>
      <c r="AA20" s="41"/>
      <c r="AB20" s="45"/>
      <c r="AC20" s="43" t="str">
        <f t="shared" si="2"/>
        <v>No  programada</v>
      </c>
      <c r="AD20" s="44"/>
      <c r="AE20" s="41"/>
      <c r="AF20" s="41"/>
      <c r="AG20" s="45"/>
      <c r="AH20" s="43" t="str">
        <f t="shared" si="3"/>
        <v>No  programada</v>
      </c>
      <c r="AI20" s="44"/>
      <c r="AJ20" s="41"/>
      <c r="AK20" s="41"/>
      <c r="AL20" s="45"/>
      <c r="AM20" s="43" t="str">
        <f t="shared" si="4"/>
        <v>No  programada</v>
      </c>
      <c r="AN20" s="44"/>
      <c r="AO20" s="41"/>
      <c r="AP20" s="41"/>
      <c r="AQ20" s="45"/>
      <c r="AR20" s="156">
        <f t="shared" si="5"/>
        <v>1</v>
      </c>
      <c r="AS20" s="7" t="e">
        <f>AVERAGE(Y20,AD20,AI20,AN20)</f>
        <v>#DIV/0!</v>
      </c>
      <c r="AT20" s="41"/>
      <c r="AU20" s="45"/>
    </row>
    <row r="21" spans="1:47" s="4" customFormat="1" ht="30.75" customHeight="1" thickBot="1" x14ac:dyDescent="0.4">
      <c r="A21" s="59"/>
      <c r="B21" s="60"/>
      <c r="C21" s="59"/>
      <c r="D21" s="61"/>
      <c r="E21" s="62" t="s">
        <v>135</v>
      </c>
      <c r="F21" s="63">
        <f>SUM(F14:F20)</f>
        <v>0.8</v>
      </c>
      <c r="G21" s="61"/>
      <c r="H21" s="64"/>
      <c r="I21" s="61"/>
      <c r="J21" s="61"/>
      <c r="K21" s="61"/>
      <c r="L21" s="61"/>
      <c r="M21" s="64"/>
      <c r="N21" s="65"/>
      <c r="O21" s="65"/>
      <c r="P21" s="65"/>
      <c r="Q21" s="65"/>
      <c r="R21" s="66"/>
      <c r="S21" s="67"/>
      <c r="T21" s="61"/>
      <c r="U21" s="61"/>
      <c r="V21" s="61"/>
      <c r="W21" s="68"/>
      <c r="X21" s="69"/>
      <c r="Y21" s="70" t="e">
        <f>AVERAGE(Y14:Y20)</f>
        <v>#DIV/0!</v>
      </c>
      <c r="Z21" s="64"/>
      <c r="AA21" s="64"/>
      <c r="AB21" s="71"/>
      <c r="AC21" s="72"/>
      <c r="AD21" s="73" t="e">
        <f>AVERAGE(AD14:AD20)</f>
        <v>#DIV/0!</v>
      </c>
      <c r="AE21" s="74"/>
      <c r="AF21" s="74"/>
      <c r="AG21" s="75"/>
      <c r="AH21" s="76"/>
      <c r="AI21" s="70" t="e">
        <f>AVERAGE(AI14:AI20)</f>
        <v>#DIV/0!</v>
      </c>
      <c r="AJ21" s="64"/>
      <c r="AK21" s="64"/>
      <c r="AL21" s="71"/>
      <c r="AM21" s="72"/>
      <c r="AN21" s="77" t="e">
        <f>AVERAGE(AN14:AN20)</f>
        <v>#DIV/0!</v>
      </c>
      <c r="AO21" s="74"/>
      <c r="AP21" s="74"/>
      <c r="AQ21" s="75"/>
      <c r="AR21" s="72"/>
      <c r="AS21" s="77" t="e">
        <f>AVERAGE(AS14:AS20)</f>
        <v>#DIV/0!</v>
      </c>
      <c r="AT21" s="74"/>
      <c r="AU21" s="75"/>
    </row>
    <row r="22" spans="1:47" s="100" customFormat="1" ht="101.5" x14ac:dyDescent="0.35">
      <c r="A22" s="78">
        <v>7</v>
      </c>
      <c r="B22" s="79" t="s">
        <v>48</v>
      </c>
      <c r="C22" s="80">
        <v>0.8</v>
      </c>
      <c r="D22" s="81" t="s">
        <v>100</v>
      </c>
      <c r="E22" s="82" t="s">
        <v>101</v>
      </c>
      <c r="F22" s="83">
        <f>+(0.333333333333333)*20%</f>
        <v>6.6666666666666596E-2</v>
      </c>
      <c r="G22" s="84" t="s">
        <v>102</v>
      </c>
      <c r="H22" s="85" t="s">
        <v>103</v>
      </c>
      <c r="I22" s="85" t="s">
        <v>104</v>
      </c>
      <c r="J22" s="85" t="s">
        <v>105</v>
      </c>
      <c r="K22" s="86"/>
      <c r="L22" s="87" t="s">
        <v>54</v>
      </c>
      <c r="M22" s="88" t="s">
        <v>106</v>
      </c>
      <c r="N22" s="89" t="s">
        <v>107</v>
      </c>
      <c r="O22" s="89">
        <v>0.8</v>
      </c>
      <c r="P22" s="89" t="s">
        <v>107</v>
      </c>
      <c r="Q22" s="89">
        <v>0.8</v>
      </c>
      <c r="R22" s="90">
        <v>0.8</v>
      </c>
      <c r="S22" s="91" t="s">
        <v>108</v>
      </c>
      <c r="T22" s="86" t="s">
        <v>109</v>
      </c>
      <c r="U22" s="86" t="s">
        <v>109</v>
      </c>
      <c r="V22" s="86" t="s">
        <v>110</v>
      </c>
      <c r="W22" s="92" t="s">
        <v>111</v>
      </c>
      <c r="X22" s="93" t="str">
        <f>N22</f>
        <v>No programada</v>
      </c>
      <c r="Y22" s="86"/>
      <c r="Z22" s="86"/>
      <c r="AA22" s="86"/>
      <c r="AB22" s="92"/>
      <c r="AC22" s="94">
        <f t="shared" si="2"/>
        <v>0.8</v>
      </c>
      <c r="AD22" s="84"/>
      <c r="AE22" s="84"/>
      <c r="AF22" s="84"/>
      <c r="AG22" s="95"/>
      <c r="AH22" s="96" t="str">
        <f t="shared" si="3"/>
        <v>No programada</v>
      </c>
      <c r="AI22" s="86"/>
      <c r="AJ22" s="86"/>
      <c r="AK22" s="86"/>
      <c r="AL22" s="92"/>
      <c r="AM22" s="80">
        <f t="shared" si="4"/>
        <v>0.8</v>
      </c>
      <c r="AN22" s="97"/>
      <c r="AO22" s="84"/>
      <c r="AP22" s="84"/>
      <c r="AQ22" s="95"/>
      <c r="AR22" s="98">
        <f t="shared" si="5"/>
        <v>0.8</v>
      </c>
      <c r="AS22" s="99">
        <f>SUM(AD22,AN22)</f>
        <v>0</v>
      </c>
      <c r="AT22" s="84"/>
      <c r="AU22" s="95"/>
    </row>
    <row r="23" spans="1:47" s="100" customFormat="1" ht="101.5" x14ac:dyDescent="0.35">
      <c r="A23" s="101">
        <v>7</v>
      </c>
      <c r="B23" s="102" t="s">
        <v>48</v>
      </c>
      <c r="C23" s="103">
        <v>1</v>
      </c>
      <c r="D23" s="104" t="s">
        <v>112</v>
      </c>
      <c r="E23" s="105" t="s">
        <v>113</v>
      </c>
      <c r="F23" s="106">
        <f t="shared" ref="F23:F24" si="8">+(0.333333333333333)*20%</f>
        <v>6.6666666666666596E-2</v>
      </c>
      <c r="G23" s="107" t="s">
        <v>102</v>
      </c>
      <c r="H23" s="105" t="s">
        <v>114</v>
      </c>
      <c r="I23" s="105" t="s">
        <v>115</v>
      </c>
      <c r="J23" s="105" t="s">
        <v>116</v>
      </c>
      <c r="K23" s="107"/>
      <c r="L23" s="104" t="s">
        <v>65</v>
      </c>
      <c r="M23" s="108" t="s">
        <v>117</v>
      </c>
      <c r="N23" s="109">
        <v>0.25</v>
      </c>
      <c r="O23" s="109">
        <v>0.25</v>
      </c>
      <c r="P23" s="109">
        <v>0.25</v>
      </c>
      <c r="Q23" s="109">
        <v>0.25</v>
      </c>
      <c r="R23" s="110">
        <v>1</v>
      </c>
      <c r="S23" s="111" t="s">
        <v>108</v>
      </c>
      <c r="T23" s="107" t="s">
        <v>118</v>
      </c>
      <c r="U23" s="107" t="s">
        <v>118</v>
      </c>
      <c r="V23" s="86" t="s">
        <v>110</v>
      </c>
      <c r="W23" s="112" t="s">
        <v>119</v>
      </c>
      <c r="X23" s="113">
        <f>N23</f>
        <v>0.25</v>
      </c>
      <c r="Y23" s="107"/>
      <c r="Z23" s="107"/>
      <c r="AA23" s="107"/>
      <c r="AB23" s="112"/>
      <c r="AC23" s="113">
        <f t="shared" si="2"/>
        <v>0.25</v>
      </c>
      <c r="AD23" s="107"/>
      <c r="AE23" s="107"/>
      <c r="AF23" s="107"/>
      <c r="AG23" s="114"/>
      <c r="AH23" s="115">
        <f t="shared" si="3"/>
        <v>0.25</v>
      </c>
      <c r="AI23" s="107"/>
      <c r="AJ23" s="107"/>
      <c r="AK23" s="107"/>
      <c r="AL23" s="112"/>
      <c r="AM23" s="103">
        <f t="shared" si="4"/>
        <v>0.25</v>
      </c>
      <c r="AN23" s="116"/>
      <c r="AO23" s="107"/>
      <c r="AP23" s="107"/>
      <c r="AQ23" s="114"/>
      <c r="AR23" s="115">
        <f t="shared" si="5"/>
        <v>1</v>
      </c>
      <c r="AS23" s="44">
        <f t="shared" ref="AS23" si="9">SUM(Y23,AD23,AI23,AN23)</f>
        <v>0</v>
      </c>
      <c r="AT23" s="107"/>
      <c r="AU23" s="114"/>
    </row>
    <row r="24" spans="1:47" s="100" customFormat="1" ht="101.5" x14ac:dyDescent="0.35">
      <c r="A24" s="117">
        <v>7</v>
      </c>
      <c r="B24" s="102" t="s">
        <v>48</v>
      </c>
      <c r="C24" s="118">
        <v>1</v>
      </c>
      <c r="D24" s="119" t="s">
        <v>120</v>
      </c>
      <c r="E24" s="105" t="s">
        <v>121</v>
      </c>
      <c r="F24" s="106">
        <f t="shared" si="8"/>
        <v>6.6666666666666596E-2</v>
      </c>
      <c r="G24" s="107" t="s">
        <v>102</v>
      </c>
      <c r="H24" s="105" t="s">
        <v>122</v>
      </c>
      <c r="I24" s="105" t="s">
        <v>123</v>
      </c>
      <c r="J24" s="105" t="s">
        <v>124</v>
      </c>
      <c r="K24" s="107"/>
      <c r="L24" s="104" t="s">
        <v>65</v>
      </c>
      <c r="M24" s="108" t="s">
        <v>125</v>
      </c>
      <c r="N24" s="109" t="s">
        <v>107</v>
      </c>
      <c r="O24" s="109">
        <v>1</v>
      </c>
      <c r="P24" s="109">
        <v>1</v>
      </c>
      <c r="Q24" s="109" t="s">
        <v>67</v>
      </c>
      <c r="R24" s="110">
        <v>1</v>
      </c>
      <c r="S24" s="111" t="s">
        <v>108</v>
      </c>
      <c r="T24" s="107" t="s">
        <v>126</v>
      </c>
      <c r="U24" s="107" t="s">
        <v>127</v>
      </c>
      <c r="V24" s="86" t="s">
        <v>110</v>
      </c>
      <c r="W24" s="112" t="s">
        <v>128</v>
      </c>
      <c r="X24" s="120" t="str">
        <f>N24</f>
        <v>No programada</v>
      </c>
      <c r="Y24" s="119"/>
      <c r="Z24" s="119"/>
      <c r="AA24" s="119"/>
      <c r="AB24" s="121"/>
      <c r="AC24" s="120">
        <f t="shared" si="2"/>
        <v>1</v>
      </c>
      <c r="AD24" s="119"/>
      <c r="AE24" s="119"/>
      <c r="AF24" s="119"/>
      <c r="AG24" s="122"/>
      <c r="AH24" s="123">
        <f t="shared" si="3"/>
        <v>1</v>
      </c>
      <c r="AI24" s="119"/>
      <c r="AJ24" s="119"/>
      <c r="AK24" s="119"/>
      <c r="AL24" s="121"/>
      <c r="AM24" s="118" t="str">
        <f t="shared" si="4"/>
        <v>No  programada</v>
      </c>
      <c r="AN24" s="119"/>
      <c r="AO24" s="119"/>
      <c r="AP24" s="119"/>
      <c r="AQ24" s="122"/>
      <c r="AR24" s="123">
        <f t="shared" si="5"/>
        <v>1</v>
      </c>
      <c r="AS24" s="50">
        <f>SUM(AD24,AI24)</f>
        <v>0</v>
      </c>
      <c r="AT24" s="119"/>
      <c r="AU24" s="122"/>
    </row>
    <row r="25" spans="1:47" s="4" customFormat="1" x14ac:dyDescent="0.35">
      <c r="A25" s="124"/>
      <c r="B25" s="125"/>
      <c r="C25" s="124"/>
      <c r="D25" s="126"/>
      <c r="E25" s="127" t="s">
        <v>129</v>
      </c>
      <c r="F25" s="128">
        <f>SUM(F22:F24)</f>
        <v>0.19999999999999979</v>
      </c>
      <c r="G25" s="129"/>
      <c r="H25" s="127"/>
      <c r="I25" s="129"/>
      <c r="J25" s="129"/>
      <c r="K25" s="129"/>
      <c r="L25" s="129"/>
      <c r="M25" s="127"/>
      <c r="N25" s="130"/>
      <c r="O25" s="130"/>
      <c r="P25" s="130"/>
      <c r="Q25" s="130"/>
      <c r="R25" s="131">
        <f>AVERAGE(R23:R24)</f>
        <v>1</v>
      </c>
      <c r="S25" s="132"/>
      <c r="T25" s="126"/>
      <c r="U25" s="126"/>
      <c r="V25" s="126"/>
      <c r="W25" s="133"/>
      <c r="X25" s="134">
        <f>AVERAGE(X23:X24)</f>
        <v>0.25</v>
      </c>
      <c r="Y25" s="135" t="e">
        <f>AVERAGE(Y23:Y24)</f>
        <v>#DIV/0!</v>
      </c>
      <c r="Z25" s="136"/>
      <c r="AA25" s="136"/>
      <c r="AB25" s="137"/>
      <c r="AC25" s="138">
        <f>AVERAGE(AC23:AC24)</f>
        <v>0.625</v>
      </c>
      <c r="AD25" s="135" t="e">
        <f>AVERAGE(AD23:AD24)</f>
        <v>#DIV/0!</v>
      </c>
      <c r="AE25" s="136"/>
      <c r="AF25" s="136"/>
      <c r="AG25" s="125"/>
      <c r="AH25" s="139">
        <f>AVERAGE(AH23:AH24)</f>
        <v>0.625</v>
      </c>
      <c r="AI25" s="135" t="e">
        <f>AVERAGE(AI23:AI24)</f>
        <v>#DIV/0!</v>
      </c>
      <c r="AJ25" s="136"/>
      <c r="AK25" s="136"/>
      <c r="AL25" s="137"/>
      <c r="AM25" s="138">
        <f>AVERAGE(AM23:AM24)</f>
        <v>0.25</v>
      </c>
      <c r="AN25" s="135" t="e">
        <f>AVERAGE(AN23:AN24)</f>
        <v>#DIV/0!</v>
      </c>
      <c r="AO25" s="136"/>
      <c r="AP25" s="136"/>
      <c r="AQ25" s="125"/>
      <c r="AR25" s="139">
        <f>AVERAGE(AR23:AR24)</f>
        <v>1</v>
      </c>
      <c r="AS25" s="130">
        <f>AVERAGE(AS23:AS24)</f>
        <v>0</v>
      </c>
      <c r="AT25" s="136"/>
      <c r="AU25" s="125"/>
    </row>
    <row r="26" spans="1:47" s="4" customFormat="1" ht="15" thickBot="1" x14ac:dyDescent="0.4">
      <c r="A26" s="140"/>
      <c r="B26" s="141"/>
      <c r="C26" s="140"/>
      <c r="D26" s="142"/>
      <c r="E26" s="143" t="s">
        <v>130</v>
      </c>
      <c r="F26" s="144">
        <f>F25+F21</f>
        <v>0.99999999999999978</v>
      </c>
      <c r="G26" s="142"/>
      <c r="H26" s="145"/>
      <c r="I26" s="142"/>
      <c r="J26" s="142"/>
      <c r="K26" s="142"/>
      <c r="L26" s="142"/>
      <c r="M26" s="145"/>
      <c r="N26" s="146"/>
      <c r="O26" s="146"/>
      <c r="P26" s="146"/>
      <c r="Q26" s="146"/>
      <c r="R26" s="147">
        <f>R25*$F$25</f>
        <v>0.19999999999999979</v>
      </c>
      <c r="S26" s="148"/>
      <c r="T26" s="149"/>
      <c r="U26" s="149"/>
      <c r="V26" s="149"/>
      <c r="W26" s="150"/>
      <c r="X26" s="151">
        <f>X25*$F$25</f>
        <v>4.9999999999999947E-2</v>
      </c>
      <c r="Y26" s="152" t="e">
        <f>Y25*$F$25</f>
        <v>#DIV/0!</v>
      </c>
      <c r="Z26" s="145"/>
      <c r="AA26" s="145"/>
      <c r="AB26" s="153"/>
      <c r="AC26" s="154">
        <f>AC25*$F$25</f>
        <v>0.12499999999999986</v>
      </c>
      <c r="AD26" s="152" t="e">
        <f>AD25*$F$25</f>
        <v>#DIV/0!</v>
      </c>
      <c r="AE26" s="145"/>
      <c r="AF26" s="145"/>
      <c r="AG26" s="141"/>
      <c r="AH26" s="155">
        <f>AH25*$F$25</f>
        <v>0.12499999999999986</v>
      </c>
      <c r="AI26" s="152" t="e">
        <f>AI25*$F$25</f>
        <v>#DIV/0!</v>
      </c>
      <c r="AJ26" s="145"/>
      <c r="AK26" s="145"/>
      <c r="AL26" s="153"/>
      <c r="AM26" s="154">
        <f>AM25*$F$25</f>
        <v>4.9999999999999947E-2</v>
      </c>
      <c r="AN26" s="152" t="e">
        <f>AN25*$F$25</f>
        <v>#DIV/0!</v>
      </c>
      <c r="AO26" s="145"/>
      <c r="AP26" s="145"/>
      <c r="AQ26" s="141"/>
      <c r="AR26" s="155">
        <f>AR25*$F$25</f>
        <v>0.19999999999999979</v>
      </c>
      <c r="AS26" s="146">
        <f>AS25*$F$25</f>
        <v>0</v>
      </c>
      <c r="AT26" s="145"/>
      <c r="AU26" s="141"/>
    </row>
  </sheetData>
  <mergeCells count="24">
    <mergeCell ref="I12:J12"/>
    <mergeCell ref="AM10:AQ10"/>
    <mergeCell ref="AR10:AU10"/>
    <mergeCell ref="X11:AB11"/>
    <mergeCell ref="AC11:AG11"/>
    <mergeCell ref="AH11:AL11"/>
    <mergeCell ref="AM11:AQ11"/>
    <mergeCell ref="AR11:AU11"/>
    <mergeCell ref="AH10:AL10"/>
    <mergeCell ref="A10:B11"/>
    <mergeCell ref="C10:R11"/>
    <mergeCell ref="S10:W11"/>
    <mergeCell ref="X10:AB10"/>
    <mergeCell ref="AC10:AG10"/>
    <mergeCell ref="A1:M1"/>
    <mergeCell ref="N1:R1"/>
    <mergeCell ref="A2:R2"/>
    <mergeCell ref="A4:B8"/>
    <mergeCell ref="C4:E8"/>
    <mergeCell ref="G4:M4"/>
    <mergeCell ref="I5:M5"/>
    <mergeCell ref="I6:M6"/>
    <mergeCell ref="I7:M7"/>
    <mergeCell ref="I8:M8"/>
  </mergeCells>
  <dataValidations count="4">
    <dataValidation type="list" allowBlank="1" showInputMessage="1" showErrorMessage="1" sqref="G14" xr:uid="{33A6AE7A-056A-41D5-AE79-E2AF90646B7C}">
      <formula1>$CR$10:$CR$11</formula1>
    </dataValidation>
    <dataValidation type="list" allowBlank="1" showInputMessage="1" showErrorMessage="1" sqref="G15:G20" xr:uid="{9D2ADEE6-6B3F-4C48-931B-EA546DAE785B}">
      <formula1>$CR$10:$CR$20</formula1>
    </dataValidation>
    <dataValidation type="list" allowBlank="1" showInputMessage="1" showErrorMessage="1" sqref="L14:L20" xr:uid="{28D59017-65AF-4397-95B5-C858BB77F411}">
      <formula1>$CS$10:$CS$20</formula1>
    </dataValidation>
    <dataValidation type="list" allowBlank="1" showInputMessage="1" showErrorMessage="1" sqref="B14:B20" xr:uid="{B4660BA6-569F-414C-854F-0D4D379B9867}">
      <formula1>$CQ$10:$CQ$20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gerencia de 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Liliana Patricia Casas Betancourt</cp:lastModifiedBy>
  <dcterms:created xsi:type="dcterms:W3CDTF">2021-03-04T14:02:14Z</dcterms:created>
  <dcterms:modified xsi:type="dcterms:W3CDTF">2021-03-12T02:25:05Z</dcterms:modified>
</cp:coreProperties>
</file>