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liana.casas\Desktop\"/>
    </mc:Choice>
  </mc:AlternateContent>
  <xr:revisionPtr revIDLastSave="0" documentId="8_{DDC0EC61-9EE6-466E-89F6-F31A465AF83E}" xr6:coauthVersionLast="45" xr6:coauthVersionMax="45" xr10:uidLastSave="{00000000-0000-0000-0000-000000000000}"/>
  <bookViews>
    <workbookView xWindow="-110" yWindow="-110" windowWidth="19420" windowHeight="10420" xr2:uid="{82425007-B10C-4B30-B14E-E133B79C6502}"/>
  </bookViews>
  <sheets>
    <sheet name="PLAN DE GESTION" sheetId="1" r:id="rId1"/>
    <sheet name="Hoja1" sheetId="2" state="hidden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16" i="1" l="1"/>
  <c r="R15" i="1"/>
  <c r="R14" i="1"/>
  <c r="Z15" i="1"/>
  <c r="AS20" i="1"/>
  <c r="AS18" i="1"/>
  <c r="AS19" i="1"/>
  <c r="AS16" i="1"/>
  <c r="AS15" i="1"/>
  <c r="AS14" i="1"/>
  <c r="X14" i="1"/>
  <c r="Z14" i="1"/>
  <c r="F20" i="1"/>
  <c r="F19" i="1"/>
  <c r="F18" i="1"/>
  <c r="AS21" i="1"/>
  <c r="AN21" i="1"/>
  <c r="AI21" i="1"/>
  <c r="AD21" i="1"/>
  <c r="Y21" i="1"/>
  <c r="AS17" i="1"/>
  <c r="AN17" i="1"/>
  <c r="AI17" i="1"/>
  <c r="AD17" i="1"/>
  <c r="Y17" i="1"/>
  <c r="R21" i="1"/>
  <c r="AR20" i="1"/>
  <c r="AR19" i="1"/>
  <c r="AR18" i="1"/>
  <c r="AR16" i="1"/>
  <c r="AR15" i="1"/>
  <c r="AR14" i="1"/>
  <c r="AM20" i="1"/>
  <c r="AM19" i="1"/>
  <c r="AM18" i="1"/>
  <c r="AM16" i="1"/>
  <c r="AM15" i="1"/>
  <c r="AM14" i="1"/>
  <c r="AH20" i="1"/>
  <c r="AH19" i="1"/>
  <c r="AH18" i="1"/>
  <c r="AH16" i="1"/>
  <c r="AH15" i="1"/>
  <c r="AH14" i="1"/>
  <c r="AC20" i="1"/>
  <c r="AC19" i="1"/>
  <c r="AC18" i="1"/>
  <c r="AC16" i="1"/>
  <c r="AE16" i="1"/>
  <c r="AC15" i="1"/>
  <c r="AE15" i="1"/>
  <c r="AC14" i="1"/>
  <c r="AE14" i="1"/>
  <c r="X20" i="1"/>
  <c r="X19" i="1"/>
  <c r="X18" i="1"/>
  <c r="X16" i="1"/>
  <c r="Z16" i="1"/>
  <c r="X15" i="1"/>
  <c r="F17" i="1"/>
  <c r="F21" i="1"/>
  <c r="Y22" i="1"/>
  <c r="R22" i="1"/>
  <c r="AC21" i="1"/>
  <c r="AC22" i="1"/>
  <c r="AM21" i="1"/>
  <c r="AM22" i="1"/>
  <c r="AN22" i="1"/>
  <c r="AD22" i="1"/>
  <c r="AI22" i="1"/>
  <c r="X21" i="1"/>
  <c r="X22" i="1"/>
  <c r="AH21" i="1"/>
  <c r="AH22" i="1"/>
  <c r="AR21" i="1"/>
  <c r="AR22" i="1"/>
  <c r="AS22" i="1"/>
  <c r="F22" i="1"/>
</calcChain>
</file>

<file path=xl/sharedStrings.xml><?xml version="1.0" encoding="utf-8"?>
<sst xmlns="http://schemas.openxmlformats.org/spreadsheetml/2006/main" count="187" uniqueCount="124">
  <si>
    <t>VIGENCIA DE LA PLANEACIÓN 2021</t>
  </si>
  <si>
    <t>CONTROL DE CAMBIOS</t>
  </si>
  <si>
    <t>VERSIÓN</t>
  </si>
  <si>
    <t>FECHA</t>
  </si>
  <si>
    <t>DESCRIPCIÓN DE LA MODIFICACIÓN</t>
  </si>
  <si>
    <t>PLAN ESTRATÉGICO INSTITUCIONAL</t>
  </si>
  <si>
    <t>INDICADOR</t>
  </si>
  <si>
    <t>OBJETIVO ESTRATÉGICO</t>
  </si>
  <si>
    <t>TIPO DE META</t>
  </si>
  <si>
    <t>NOMBRE DEL INDICADOR</t>
  </si>
  <si>
    <t>UNIDAD DE MEDIDA</t>
  </si>
  <si>
    <t>I TRI</t>
  </si>
  <si>
    <t>II TRI</t>
  </si>
  <si>
    <t>III TRI</t>
  </si>
  <si>
    <t>IV TRI</t>
  </si>
  <si>
    <t>TIPO DE INDICADOR</t>
  </si>
  <si>
    <t>FUENTE DE INFORMACIÓN</t>
  </si>
  <si>
    <t>RESPONSABLES DE LA ACTIVIDAD</t>
  </si>
  <si>
    <t>PROGRAMADO</t>
  </si>
  <si>
    <t>EJECUTADO</t>
  </si>
  <si>
    <t>ANÁLISIS DE AVANCE</t>
  </si>
  <si>
    <t>MEDIO DE VERIFICACIÓN</t>
  </si>
  <si>
    <t>ANÁLISIS DE RESULTADO</t>
  </si>
  <si>
    <t>No OE</t>
  </si>
  <si>
    <t>ENTREGABLE</t>
  </si>
  <si>
    <t>Total metas transversales (20%)</t>
  </si>
  <si>
    <t xml:space="preserve">Total plan de gestión </t>
  </si>
  <si>
    <t>Total metas procesos Alcaldía local (80%)</t>
  </si>
  <si>
    <t>META PLAN DE GESTIÓN VIGENCIA</t>
  </si>
  <si>
    <t>PONDERACIÓN DE LA META</t>
  </si>
  <si>
    <t>FÓRMULA DEL INDICADOR</t>
  </si>
  <si>
    <t>LÍNEA BASE</t>
  </si>
  <si>
    <t>TIPO DE PROGRAMACIÓN</t>
  </si>
  <si>
    <t>TOTAL PROGRAMACIÓN VIGENCIA</t>
  </si>
  <si>
    <t>MÉTODO DE VERIFICACIÓN PARA EL SEGUIMIENTO</t>
  </si>
  <si>
    <t>RESULTADO DE LA MEDICIÓN</t>
  </si>
  <si>
    <t>EVALUACIÓN FINAL PLAN DE GESTIÓN</t>
  </si>
  <si>
    <t>SEGUIMIENTO PLAN GESTIÓN PROCESOS ALCALDÍA LOCAL</t>
  </si>
  <si>
    <t>SEGUIMIENTO PLANES DE GESTIÓN DE LA ALCALDÍA LOCAL</t>
  </si>
  <si>
    <t xml:space="preserve">IV TRIMESTRE </t>
  </si>
  <si>
    <t xml:space="preserve">I TRIMESTRE </t>
  </si>
  <si>
    <t xml:space="preserve">II TRIMESTRE </t>
  </si>
  <si>
    <t xml:space="preserve">III TRIMESTRE </t>
  </si>
  <si>
    <t>PROGRAMACIÓN DE LA VIGENCIA</t>
  </si>
  <si>
    <t>DEPENDENCIAS ASOCIADAS</t>
  </si>
  <si>
    <t>MAGNITUD DE LA META</t>
  </si>
  <si>
    <t>Rutinaria</t>
  </si>
  <si>
    <t>Retadora (Mejora)</t>
  </si>
  <si>
    <t>Gestión</t>
  </si>
  <si>
    <t>Sostenibilidad del sistema de gestión</t>
  </si>
  <si>
    <t>Suma</t>
  </si>
  <si>
    <t>Creciente</t>
  </si>
  <si>
    <t>Decreciente</t>
  </si>
  <si>
    <t>Eficacia</t>
  </si>
  <si>
    <t>Eficiencia</t>
  </si>
  <si>
    <t>Efectividad</t>
  </si>
  <si>
    <t>Constante</t>
  </si>
  <si>
    <t>Objetivo Estrategico</t>
  </si>
  <si>
    <t>Fomentar la gestión del conocimiento y la innovación para agilizar la comunicación con el ciudadano, la prestación de trámites y servicios, y garantizar la toma de decisiones con base en evidencia.</t>
  </si>
  <si>
    <t>Promover una ciudadanía activa y responsable, propiciando espacios de participación, formación y diálogo con mayor inteligencia colectiva y conciencia común, donde las nuevas ciudadanías se sientan vinculadas e identificadas con el Gobierno Distrital.</t>
  </si>
  <si>
    <t>Implementar estrategias de Gobierno Abierto y transparencia, haciendo uso de herramientas de las TIC para su divulgación, como parte del fortalecimiento de la relación entre la ciudadanía y el gobierno.</t>
  </si>
  <si>
    <t>Realizar acciones enfocadas al fortalecimiento de la gobernabilidad democrática local.</t>
  </si>
  <si>
    <t>Brindar atención oportuna y de calidad a los diferentes sectores poblacionales, generando relaciones de confianza y respeto por la diferencia.</t>
  </si>
  <si>
    <t>Fortalecer las relaciones de confianza con las corporaciones político-administrativas de elección popular y con la región, facilitando la aprobación de iniciativas que permitan atender las demandas ciudadanas.</t>
  </si>
  <si>
    <t>Fortalecer la gestión institucional aumentando las capacidades de la entidad para la planeación, seguimiento y ejecución de sus metas y recursos, y la gestión del talento humano.</t>
  </si>
  <si>
    <r>
      <rPr>
        <b/>
        <sz val="11"/>
        <color theme="1"/>
        <rFont val="Calibri Light"/>
        <family val="2"/>
        <scheme val="major"/>
      </rPr>
      <t xml:space="preserve">Código Formato: </t>
    </r>
    <r>
      <rPr>
        <sz val="11"/>
        <color theme="1"/>
        <rFont val="Calibri Light"/>
        <family val="2"/>
        <scheme val="major"/>
      </rPr>
      <t xml:space="preserve">PLE-PIN-F017
</t>
    </r>
    <r>
      <rPr>
        <b/>
        <sz val="11"/>
        <color theme="1"/>
        <rFont val="Calibri Light"/>
        <family val="2"/>
        <scheme val="major"/>
      </rPr>
      <t xml:space="preserve">Versión: </t>
    </r>
    <r>
      <rPr>
        <sz val="11"/>
        <color theme="1"/>
        <rFont val="Calibri Light"/>
        <family val="2"/>
        <scheme val="major"/>
      </rPr>
      <t xml:space="preserve">4
</t>
    </r>
    <r>
      <rPr>
        <b/>
        <sz val="11"/>
        <color theme="1"/>
        <rFont val="Calibri Light"/>
        <family val="2"/>
        <scheme val="major"/>
      </rPr>
      <t xml:space="preserve">Vigencia desde: </t>
    </r>
    <r>
      <rPr>
        <sz val="11"/>
        <color theme="1"/>
        <rFont val="Calibri Light"/>
        <family val="2"/>
        <scheme val="major"/>
      </rPr>
      <t xml:space="preserve">26 de enero de 2021
</t>
    </r>
    <r>
      <rPr>
        <b/>
        <sz val="11"/>
        <color theme="1"/>
        <rFont val="Calibri Light"/>
        <family val="2"/>
        <scheme val="major"/>
      </rPr>
      <t xml:space="preserve">Caso HOLA: </t>
    </r>
    <r>
      <rPr>
        <sz val="11"/>
        <rFont val="Calibri Light"/>
        <family val="2"/>
        <scheme val="major"/>
      </rPr>
      <t>151110</t>
    </r>
  </si>
  <si>
    <t>Obtener una calificación semestral del 80% en la medición de desempeño ambiental, de acuerdo a los parámetros establecidos en la herramienta construida por la OAP</t>
  </si>
  <si>
    <t>Participar del 100% de las capacitaciones que se realicen en gestión de riesgos, planes de mejora, y sistema de gestión institucional</t>
  </si>
  <si>
    <t>Actualización documental</t>
  </si>
  <si>
    <t>No. Meta</t>
  </si>
  <si>
    <t>T1</t>
  </si>
  <si>
    <t>T2</t>
  </si>
  <si>
    <t>T3</t>
  </si>
  <si>
    <t>Numerador</t>
  </si>
  <si>
    <t>RESULTADO NUMÉRICO DE LA MEDICIÓN ANUAL</t>
  </si>
  <si>
    <t>SUMATORIA DE LO EJECUTADO EN CADA TRIMESTRE</t>
  </si>
  <si>
    <t># de criterios ambientales cumplidos</t>
  </si>
  <si>
    <t>Total de criterios ambientales establecidos</t>
  </si>
  <si>
    <t># de documentos programados a actualizar en el plan de trabajo)*100</t>
  </si>
  <si>
    <t># de documentos actualizados del proceso</t>
  </si>
  <si>
    <t># de capacitaciones convocadas)*100</t>
  </si>
  <si>
    <t># de capacitaciones en las que se participó</t>
  </si>
  <si>
    <t>Porcentaje de buenas prácticas ambientales implementadas</t>
  </si>
  <si>
    <t>EFICACIA</t>
  </si>
  <si>
    <t xml:space="preserve">Documentos con actualización en el LMD </t>
  </si>
  <si>
    <t>Capacitaciones realizadas</t>
  </si>
  <si>
    <t>No programada</t>
  </si>
  <si>
    <t>No  programada</t>
  </si>
  <si>
    <t>Herramienta Oficina Asesora de Planeación</t>
  </si>
  <si>
    <t xml:space="preserve">Casos Hola de actualización generados
Listado Maestro de Documentos 
Matiz </t>
  </si>
  <si>
    <t>Listado de asistencia
Video de la reunión
Presentación</t>
  </si>
  <si>
    <t>Registros de participación</t>
  </si>
  <si>
    <t>Carpeta compartida de registros de asistencia  - OAP</t>
  </si>
  <si>
    <t>Listas de chequeo al cumplimiento de criterios ambientales remitidos por la OAP</t>
  </si>
  <si>
    <t>PROCESO
GESTIÓN DEL PATRIMONIO DOCUMENTAL</t>
  </si>
  <si>
    <t>Dirección Administrativa</t>
  </si>
  <si>
    <t>Implementar estrategias de Gobierno Abierto y transparencia, haciendo uso de herramientas de las TIC para su divulgación, como parte del fortalecimiento de la relación entre la ciudadanía y el gobierno</t>
  </si>
  <si>
    <t>Mesas de trabajo realizadas</t>
  </si>
  <si>
    <t>Capacitaciones sobre gestión documental</t>
  </si>
  <si>
    <t xml:space="preserve">Número de Capacitaciones realizadas </t>
  </si>
  <si>
    <t>Número de mesas de trabajo realizadas</t>
  </si>
  <si>
    <t>N/A</t>
  </si>
  <si>
    <t>Capacitaciones</t>
  </si>
  <si>
    <t>Mesa de trabajo</t>
  </si>
  <si>
    <t>Evidencias de reunión 
informe de reunión
Presentaciones</t>
  </si>
  <si>
    <t>Archivo de gestión 
Carpeta OneDrive</t>
  </si>
  <si>
    <t>Actas de entrenamiento y capacitación.</t>
  </si>
  <si>
    <t xml:space="preserve">Grupo de gestión del patrimonio documental </t>
  </si>
  <si>
    <t xml:space="preserve">
Capacitaciones programadas  </t>
  </si>
  <si>
    <t>Evidencia de Capacitaciones realizadas</t>
  </si>
  <si>
    <t>Evidencia de Mesas de trabajo realizadas</t>
  </si>
  <si>
    <t>Evidencia de Capacitaciones sobre gestión documental</t>
  </si>
  <si>
    <t>no programada</t>
  </si>
  <si>
    <t>Realizar doce (12) capacitaciones a los referentes documentales de las Alcaldías Locales sobre los lineamientos archivísticos de la entidad.</t>
  </si>
  <si>
    <t>Realizar doce (12) capacitaciones dirigidas a servidores públicos del nivel central, en  temas relacionados con el proceso de la gestión del patrimonio documental de la SDG.</t>
  </si>
  <si>
    <t>Criterios ambientales</t>
  </si>
  <si>
    <t>Aplicación de la meta: dependencias del proceso.
Reporte de la meta: Oficina Asesora de Planeación</t>
  </si>
  <si>
    <t>Actualizar el 100% los documentos del proceso conforme al plan de trabajo definido.</t>
  </si>
  <si>
    <t>MATIZ publicación del Procedimiento formalizado en el MIPG</t>
  </si>
  <si>
    <t>Participación en capacitaciones</t>
  </si>
  <si>
    <t>Denominador</t>
  </si>
  <si>
    <t>Realizar tres (3) mesas de trabajo con los referentes documentales de nivel central a fin de impartir lineamientos archivísticos.</t>
  </si>
  <si>
    <t>Publicación del plan de gestión aprobado. Caso HOLA:  156333</t>
  </si>
  <si>
    <t>22 de febrero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</si>
</sst>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name val="Calibri Light"/>
      <family val="2"/>
      <scheme val="major"/>
    </font>
    <font>
      <sz val="11"/>
      <color theme="1"/>
      <name val="Calibri"/>
      <family val="2"/>
      <scheme val="minor"/>
    </font>
    <font>
      <sz val="11"/>
      <color rgb="FF0070C0"/>
      <name val="Calibri Light"/>
      <family val="2"/>
      <scheme val="major"/>
    </font>
    <font>
      <sz val="11"/>
      <color rgb="FF323130"/>
      <name val="Calibri Light"/>
      <family val="2"/>
      <scheme val="major"/>
    </font>
    <font>
      <b/>
      <sz val="11"/>
      <color rgb="FF0070C0"/>
      <name val="Calibri Light"/>
      <family val="2"/>
      <scheme val="major"/>
    </font>
  </fonts>
  <fills count="10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41" fontId="4" fillId="0" borderId="0" applyFont="0" applyFill="0" applyBorder="0" applyAlignment="0" applyProtection="0"/>
  </cellStyleXfs>
  <cellXfs count="198">
    <xf numFmtId="0" fontId="0" fillId="0" borderId="0" xfId="0"/>
    <xf numFmtId="0" fontId="1" fillId="0" borderId="0" xfId="0" applyFont="1" applyAlignment="1">
      <alignment wrapText="1"/>
    </xf>
    <xf numFmtId="0" fontId="2" fillId="3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right" vertical="top" wrapText="1"/>
    </xf>
    <xf numFmtId="0" fontId="5" fillId="0" borderId="1" xfId="0" applyFont="1" applyBorder="1" applyAlignment="1">
      <alignment horizontal="right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/>
    <xf numFmtId="0" fontId="0" fillId="0" borderId="1" xfId="0" applyBorder="1"/>
    <xf numFmtId="0" fontId="5" fillId="0" borderId="0" xfId="0" applyFont="1" applyAlignment="1">
      <alignment wrapText="1"/>
    </xf>
    <xf numFmtId="0" fontId="5" fillId="0" borderId="13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2" fillId="3" borderId="20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right" vertical="top" wrapText="1"/>
    </xf>
    <xf numFmtId="0" fontId="2" fillId="8" borderId="27" xfId="0" applyFont="1" applyFill="1" applyBorder="1" applyAlignment="1">
      <alignment horizontal="center" vertical="center" wrapText="1"/>
    </xf>
    <xf numFmtId="0" fontId="2" fillId="8" borderId="28" xfId="0" applyFont="1" applyFill="1" applyBorder="1" applyAlignment="1">
      <alignment horizontal="center" vertical="center" wrapText="1"/>
    </xf>
    <xf numFmtId="0" fontId="2" fillId="7" borderId="15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righ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2" fillId="8" borderId="15" xfId="0" applyFont="1" applyFill="1" applyBorder="1" applyAlignment="1">
      <alignment horizontal="center" vertical="center" wrapText="1"/>
    </xf>
    <xf numFmtId="0" fontId="2" fillId="8" borderId="30" xfId="0" applyFont="1" applyFill="1" applyBorder="1" applyAlignment="1">
      <alignment horizontal="center" vertical="center" wrapText="1"/>
    </xf>
    <xf numFmtId="0" fontId="2" fillId="6" borderId="15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41" fontId="1" fillId="0" borderId="1" xfId="2" applyFont="1" applyBorder="1" applyAlignment="1">
      <alignment horizontal="center" vertical="center" wrapText="1"/>
    </xf>
    <xf numFmtId="10" fontId="1" fillId="0" borderId="1" xfId="1" applyNumberFormat="1" applyFont="1" applyBorder="1" applyAlignment="1">
      <alignment horizontal="center" vertical="center" wrapText="1"/>
    </xf>
    <xf numFmtId="1" fontId="1" fillId="0" borderId="20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1" fontId="1" fillId="0" borderId="19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9" fontId="5" fillId="0" borderId="13" xfId="0" applyNumberFormat="1" applyFont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9" fontId="5" fillId="0" borderId="13" xfId="1" applyFont="1" applyBorder="1" applyAlignment="1">
      <alignment horizontal="center" vertical="center" wrapText="1"/>
    </xf>
    <xf numFmtId="9" fontId="5" fillId="0" borderId="1" xfId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5" fillId="9" borderId="13" xfId="0" applyFont="1" applyFill="1" applyBorder="1" applyAlignment="1" applyProtection="1">
      <alignment horizontal="left" vertical="center" wrapText="1"/>
      <protection locked="0"/>
    </xf>
    <xf numFmtId="0" fontId="5" fillId="0" borderId="9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9" borderId="1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9" fontId="5" fillId="9" borderId="13" xfId="0" applyNumberFormat="1" applyFont="1" applyFill="1" applyBorder="1" applyAlignment="1" applyProtection="1">
      <alignment horizontal="center" vertical="center" wrapText="1"/>
      <protection locked="0"/>
    </xf>
    <xf numFmtId="9" fontId="5" fillId="9" borderId="1" xfId="1" applyNumberFormat="1" applyFont="1" applyFill="1" applyBorder="1" applyAlignment="1">
      <alignment horizontal="center" vertical="center" wrapText="1"/>
    </xf>
    <xf numFmtId="9" fontId="5" fillId="9" borderId="1" xfId="1" applyFont="1" applyFill="1" applyBorder="1" applyAlignment="1">
      <alignment horizontal="center" vertical="center" wrapText="1"/>
    </xf>
    <xf numFmtId="9" fontId="5" fillId="0" borderId="16" xfId="1" applyFont="1" applyBorder="1" applyAlignment="1">
      <alignment horizontal="center" vertical="center" wrapText="1"/>
    </xf>
    <xf numFmtId="9" fontId="5" fillId="0" borderId="19" xfId="1" applyFont="1" applyBorder="1" applyAlignment="1">
      <alignment horizontal="center" vertical="center" wrapText="1"/>
    </xf>
    <xf numFmtId="9" fontId="5" fillId="0" borderId="16" xfId="0" applyNumberFormat="1" applyFont="1" applyBorder="1" applyAlignment="1">
      <alignment horizontal="center" vertical="center" wrapText="1"/>
    </xf>
    <xf numFmtId="9" fontId="5" fillId="0" borderId="19" xfId="0" applyNumberFormat="1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0" fontId="2" fillId="7" borderId="19" xfId="0" applyFont="1" applyFill="1" applyBorder="1" applyAlignment="1">
      <alignment horizontal="center" vertical="center" wrapText="1"/>
    </xf>
    <xf numFmtId="0" fontId="2" fillId="7" borderId="20" xfId="0" applyFont="1" applyFill="1" applyBorder="1" applyAlignment="1">
      <alignment horizontal="center" vertical="center" wrapText="1"/>
    </xf>
    <xf numFmtId="0" fontId="2" fillId="7" borderId="29" xfId="0" applyFont="1" applyFill="1" applyBorder="1" applyAlignment="1">
      <alignment horizontal="center" vertical="center" wrapText="1"/>
    </xf>
    <xf numFmtId="0" fontId="2" fillId="7" borderId="30" xfId="0" applyFont="1" applyFill="1" applyBorder="1" applyAlignment="1">
      <alignment horizontal="center" vertical="center" wrapText="1"/>
    </xf>
    <xf numFmtId="0" fontId="2" fillId="6" borderId="19" xfId="0" applyFont="1" applyFill="1" applyBorder="1" applyAlignment="1">
      <alignment horizontal="center" vertical="center" wrapText="1"/>
    </xf>
    <xf numFmtId="0" fontId="2" fillId="6" borderId="20" xfId="0" applyFont="1" applyFill="1" applyBorder="1" applyAlignment="1">
      <alignment horizontal="center" vertical="center" wrapText="1"/>
    </xf>
    <xf numFmtId="0" fontId="2" fillId="6" borderId="29" xfId="0" applyFont="1" applyFill="1" applyBorder="1" applyAlignment="1">
      <alignment horizontal="center" vertical="center" wrapText="1"/>
    </xf>
    <xf numFmtId="0" fontId="2" fillId="6" borderId="30" xfId="0" applyFont="1" applyFill="1" applyBorder="1" applyAlignment="1">
      <alignment horizontal="center" vertical="center" wrapText="1"/>
    </xf>
    <xf numFmtId="0" fontId="2" fillId="5" borderId="19" xfId="0" applyFont="1" applyFill="1" applyBorder="1" applyAlignment="1">
      <alignment horizontal="center" vertical="center" wrapText="1"/>
    </xf>
    <xf numFmtId="0" fontId="2" fillId="5" borderId="20" xfId="0" applyFont="1" applyFill="1" applyBorder="1" applyAlignment="1">
      <alignment horizontal="center" vertical="center" wrapText="1"/>
    </xf>
    <xf numFmtId="0" fontId="2" fillId="5" borderId="29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0" borderId="1" xfId="1" applyNumberFormat="1" applyFont="1" applyFill="1" applyBorder="1" applyAlignment="1">
      <alignment horizontal="center" vertical="center" wrapText="1"/>
    </xf>
    <xf numFmtId="0" fontId="6" fillId="0" borderId="0" xfId="0" applyFont="1"/>
    <xf numFmtId="0" fontId="1" fillId="0" borderId="3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left" vertical="center" wrapText="1"/>
    </xf>
    <xf numFmtId="0" fontId="1" fillId="3" borderId="21" xfId="0" applyFont="1" applyFill="1" applyBorder="1" applyAlignment="1">
      <alignment wrapText="1"/>
    </xf>
    <xf numFmtId="0" fontId="1" fillId="3" borderId="14" xfId="0" applyFont="1" applyFill="1" applyBorder="1" applyAlignment="1">
      <alignment wrapText="1"/>
    </xf>
    <xf numFmtId="0" fontId="1" fillId="3" borderId="14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/>
    <xf numFmtId="9" fontId="2" fillId="3" borderId="14" xfId="1" applyFont="1" applyFill="1" applyBorder="1" applyAlignment="1">
      <alignment horizontal="center" wrapText="1"/>
    </xf>
    <xf numFmtId="9" fontId="2" fillId="3" borderId="14" xfId="1" applyFont="1" applyFill="1" applyBorder="1" applyAlignment="1">
      <alignment horizontal="right" wrapText="1"/>
    </xf>
    <xf numFmtId="9" fontId="2" fillId="3" borderId="22" xfId="1" applyFont="1" applyFill="1" applyBorder="1" applyAlignment="1">
      <alignment horizontal="right" wrapText="1"/>
    </xf>
    <xf numFmtId="0" fontId="1" fillId="3" borderId="22" xfId="0" applyFont="1" applyFill="1" applyBorder="1" applyAlignment="1">
      <alignment wrapText="1"/>
    </xf>
    <xf numFmtId="9" fontId="2" fillId="3" borderId="21" xfId="1" applyFont="1" applyFill="1" applyBorder="1" applyAlignment="1">
      <alignment wrapText="1"/>
    </xf>
    <xf numFmtId="9" fontId="2" fillId="3" borderId="14" xfId="1" applyFont="1" applyFill="1" applyBorder="1" applyAlignment="1">
      <alignment wrapText="1"/>
    </xf>
    <xf numFmtId="9" fontId="2" fillId="3" borderId="21" xfId="1" applyFont="1" applyFill="1" applyBorder="1" applyAlignment="1">
      <alignment horizontal="right" wrapText="1"/>
    </xf>
    <xf numFmtId="9" fontId="2" fillId="3" borderId="31" xfId="1" applyFont="1" applyFill="1" applyBorder="1" applyAlignment="1">
      <alignment horizontal="right" wrapText="1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wrapText="1"/>
    </xf>
    <xf numFmtId="9" fontId="7" fillId="3" borderId="1" xfId="1" applyFont="1" applyFill="1" applyBorder="1" applyAlignment="1">
      <alignment wrapText="1"/>
    </xf>
    <xf numFmtId="9" fontId="7" fillId="3" borderId="1" xfId="0" applyNumberFormat="1" applyFont="1" applyFill="1" applyBorder="1" applyAlignment="1">
      <alignment horizontal="right" wrapText="1"/>
    </xf>
    <xf numFmtId="9" fontId="7" fillId="3" borderId="1" xfId="0" applyNumberFormat="1" applyFont="1" applyFill="1" applyBorder="1" applyAlignment="1">
      <alignment horizontal="center" wrapText="1"/>
    </xf>
    <xf numFmtId="0" fontId="1" fillId="3" borderId="2" xfId="0" applyFont="1" applyFill="1" applyBorder="1" applyAlignment="1">
      <alignment wrapText="1"/>
    </xf>
    <xf numFmtId="9" fontId="7" fillId="3" borderId="19" xfId="0" applyNumberFormat="1" applyFont="1" applyFill="1" applyBorder="1" applyAlignment="1">
      <alignment horizontal="center" wrapText="1"/>
    </xf>
    <xf numFmtId="0" fontId="1" fillId="3" borderId="20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9" fontId="2" fillId="2" borderId="1" xfId="1" applyFont="1" applyFill="1" applyBorder="1" applyAlignment="1">
      <alignment wrapText="1"/>
    </xf>
    <xf numFmtId="9" fontId="1" fillId="2" borderId="1" xfId="1" applyFont="1" applyFill="1" applyBorder="1" applyAlignment="1">
      <alignment horizontal="right" wrapText="1"/>
    </xf>
    <xf numFmtId="9" fontId="1" fillId="2" borderId="1" xfId="1" applyFont="1" applyFill="1" applyBorder="1" applyAlignment="1">
      <alignment horizontal="center" wrapText="1"/>
    </xf>
    <xf numFmtId="0" fontId="1" fillId="2" borderId="2" xfId="0" applyFont="1" applyFill="1" applyBorder="1" applyAlignment="1">
      <alignment wrapText="1"/>
    </xf>
    <xf numFmtId="9" fontId="1" fillId="2" borderId="21" xfId="1" applyFont="1" applyFill="1" applyBorder="1" applyAlignment="1">
      <alignment horizontal="center" wrapText="1"/>
    </xf>
    <xf numFmtId="9" fontId="1" fillId="2" borderId="14" xfId="1" applyFont="1" applyFill="1" applyBorder="1" applyAlignment="1">
      <alignment horizontal="center" wrapText="1"/>
    </xf>
    <xf numFmtId="0" fontId="1" fillId="2" borderId="14" xfId="0" applyFont="1" applyFill="1" applyBorder="1" applyAlignment="1">
      <alignment wrapText="1"/>
    </xf>
    <xf numFmtId="0" fontId="1" fillId="2" borderId="22" xfId="0" applyFont="1" applyFill="1" applyBorder="1" applyAlignment="1">
      <alignment wrapText="1"/>
    </xf>
    <xf numFmtId="0" fontId="1" fillId="0" borderId="32" xfId="0" applyFont="1" applyBorder="1" applyAlignment="1">
      <alignment horizontal="left" vertical="top" wrapText="1"/>
    </xf>
    <xf numFmtId="0" fontId="2" fillId="3" borderId="4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2" fillId="8" borderId="11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2" fillId="5" borderId="19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20" xfId="0" applyFont="1" applyFill="1" applyBorder="1" applyAlignment="1">
      <alignment horizontal="center" vertical="center" wrapText="1"/>
    </xf>
    <xf numFmtId="0" fontId="2" fillId="6" borderId="19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20" xfId="0" applyFont="1" applyFill="1" applyBorder="1" applyAlignment="1">
      <alignment horizontal="center" vertical="center" wrapText="1"/>
    </xf>
    <xf numFmtId="0" fontId="2" fillId="7" borderId="19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7" borderId="20" xfId="0" applyFont="1" applyFill="1" applyBorder="1" applyAlignment="1">
      <alignment horizontal="center" vertical="center" wrapText="1"/>
    </xf>
    <xf numFmtId="0" fontId="2" fillId="7" borderId="16" xfId="0" applyFont="1" applyFill="1" applyBorder="1" applyAlignment="1">
      <alignment horizontal="center" vertical="center" wrapText="1"/>
    </xf>
    <xf numFmtId="0" fontId="2" fillId="7" borderId="17" xfId="0" applyFont="1" applyFill="1" applyBorder="1" applyAlignment="1">
      <alignment horizontal="center" vertical="center" wrapText="1"/>
    </xf>
    <xf numFmtId="0" fontId="2" fillId="7" borderId="18" xfId="0" applyFont="1" applyFill="1" applyBorder="1" applyAlignment="1">
      <alignment horizontal="center" vertical="center" wrapText="1"/>
    </xf>
    <xf numFmtId="0" fontId="2" fillId="6" borderId="16" xfId="0" applyFont="1" applyFill="1" applyBorder="1" applyAlignment="1">
      <alignment horizontal="center" vertical="center" wrapText="1"/>
    </xf>
    <xf numFmtId="0" fontId="2" fillId="6" borderId="17" xfId="0" applyFont="1" applyFill="1" applyBorder="1" applyAlignment="1">
      <alignment horizontal="center" vertical="center" wrapText="1"/>
    </xf>
    <xf numFmtId="0" fontId="2" fillId="6" borderId="18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</cellXfs>
  <cellStyles count="3">
    <cellStyle name="Millares [0]" xfId="2" builtinId="6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2</xdr:col>
      <xdr:colOff>298986</xdr:colOff>
      <xdr:row>0</xdr:row>
      <xdr:rowOff>742950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703797-4AAF-448D-A59A-0DA885684A1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"/>
          <a:ext cx="2374900" cy="72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757A3-C994-41E5-9502-5424A4810E09}">
  <dimension ref="A1:AU23"/>
  <sheetViews>
    <sheetView tabSelected="1" zoomScale="55" zoomScaleNormal="55" workbookViewId="0">
      <selection activeCell="H7" sqref="H7"/>
    </sheetView>
  </sheetViews>
  <sheetFormatPr baseColWidth="10" defaultColWidth="10.81640625" defaultRowHeight="14.5" x14ac:dyDescent="0.35"/>
  <cols>
    <col min="1" max="1" width="4.1796875" style="1" customWidth="1"/>
    <col min="2" max="2" width="25.54296875" style="1" customWidth="1"/>
    <col min="3" max="3" width="12.26953125" style="1" customWidth="1"/>
    <col min="4" max="4" width="7.54296875" style="60" customWidth="1"/>
    <col min="5" max="5" width="44.26953125" style="1" bestFit="1" customWidth="1"/>
    <col min="6" max="6" width="15.54296875" style="1" customWidth="1"/>
    <col min="7" max="7" width="11.26953125" style="1" customWidth="1"/>
    <col min="8" max="8" width="15.81640625" style="1" customWidth="1"/>
    <col min="9" max="10" width="19.1796875" style="1" customWidth="1"/>
    <col min="11" max="11" width="18.26953125" style="1" customWidth="1"/>
    <col min="12" max="12" width="18.453125" style="1" customWidth="1"/>
    <col min="13" max="13" width="15.81640625" style="1" customWidth="1"/>
    <col min="14" max="14" width="13.54296875" style="1" customWidth="1"/>
    <col min="15" max="15" width="13" style="1" customWidth="1"/>
    <col min="16" max="17" width="11.7265625" style="1" customWidth="1"/>
    <col min="18" max="18" width="17.453125" style="1" customWidth="1"/>
    <col min="19" max="23" width="17.81640625" style="1" customWidth="1"/>
    <col min="24" max="33" width="16.54296875" style="1" customWidth="1"/>
    <col min="34" max="34" width="18.54296875" style="1" customWidth="1"/>
    <col min="35" max="45" width="16.54296875" style="1" customWidth="1"/>
    <col min="46" max="46" width="21.54296875" style="1" customWidth="1"/>
    <col min="47" max="47" width="25.54296875" style="1" customWidth="1"/>
    <col min="48" max="16384" width="10.81640625" style="1"/>
  </cols>
  <sheetData>
    <row r="1" spans="1:47" ht="70.5" customHeight="1" x14ac:dyDescent="0.35">
      <c r="A1" s="172" t="s">
        <v>94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4" t="s">
        <v>65</v>
      </c>
      <c r="O1" s="174"/>
      <c r="P1" s="174"/>
      <c r="Q1" s="174"/>
      <c r="R1" s="174"/>
    </row>
    <row r="2" spans="1:47" s="4" customFormat="1" ht="23.5" customHeight="1" x14ac:dyDescent="0.35">
      <c r="A2" s="175" t="s">
        <v>0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</row>
    <row r="3" spans="1:47" x14ac:dyDescent="0.35">
      <c r="E3" s="97"/>
    </row>
    <row r="4" spans="1:47" ht="22.5" customHeight="1" x14ac:dyDescent="0.35">
      <c r="A4" s="141" t="s">
        <v>44</v>
      </c>
      <c r="B4" s="141"/>
      <c r="C4" s="177" t="s">
        <v>95</v>
      </c>
      <c r="D4" s="178"/>
      <c r="E4" s="179"/>
      <c r="G4" s="141" t="s">
        <v>1</v>
      </c>
      <c r="H4" s="141"/>
      <c r="I4" s="141"/>
      <c r="J4" s="141"/>
      <c r="K4" s="141"/>
      <c r="L4" s="141"/>
      <c r="M4" s="141"/>
    </row>
    <row r="5" spans="1:47" ht="14.5" customHeight="1" x14ac:dyDescent="0.35">
      <c r="A5" s="141"/>
      <c r="B5" s="141"/>
      <c r="C5" s="180"/>
      <c r="D5" s="181"/>
      <c r="E5" s="182"/>
      <c r="G5" s="2" t="s">
        <v>2</v>
      </c>
      <c r="H5" s="34" t="s">
        <v>3</v>
      </c>
      <c r="I5" s="192" t="s">
        <v>4</v>
      </c>
      <c r="J5" s="193"/>
      <c r="K5" s="193"/>
      <c r="L5" s="193"/>
      <c r="M5" s="194"/>
    </row>
    <row r="6" spans="1:47" ht="14.5" customHeight="1" x14ac:dyDescent="0.35">
      <c r="A6" s="141"/>
      <c r="B6" s="141"/>
      <c r="C6" s="180"/>
      <c r="D6" s="181"/>
      <c r="E6" s="182"/>
      <c r="G6" s="35">
        <v>1</v>
      </c>
      <c r="H6" s="3" t="s">
        <v>123</v>
      </c>
      <c r="I6" s="195" t="s">
        <v>122</v>
      </c>
      <c r="J6" s="196"/>
      <c r="K6" s="196"/>
      <c r="L6" s="196"/>
      <c r="M6" s="197"/>
    </row>
    <row r="7" spans="1:47" x14ac:dyDescent="0.35">
      <c r="A7" s="141"/>
      <c r="B7" s="141"/>
      <c r="C7" s="180"/>
      <c r="D7" s="181"/>
      <c r="E7" s="182"/>
      <c r="G7" s="35"/>
      <c r="H7" s="3"/>
      <c r="I7" s="195"/>
      <c r="J7" s="196"/>
      <c r="K7" s="196"/>
      <c r="L7" s="196"/>
      <c r="M7" s="197"/>
    </row>
    <row r="8" spans="1:47" x14ac:dyDescent="0.35">
      <c r="A8" s="141"/>
      <c r="B8" s="141"/>
      <c r="C8" s="183"/>
      <c r="D8" s="184"/>
      <c r="E8" s="185"/>
      <c r="G8" s="35"/>
      <c r="H8" s="3"/>
      <c r="I8" s="195"/>
      <c r="J8" s="196"/>
      <c r="K8" s="196"/>
      <c r="L8" s="196"/>
      <c r="M8" s="197"/>
    </row>
    <row r="9" spans="1:47" ht="15" thickBot="1" x14ac:dyDescent="0.4"/>
    <row r="10" spans="1:47" ht="14.5" customHeight="1" x14ac:dyDescent="0.35">
      <c r="A10" s="169" t="s">
        <v>5</v>
      </c>
      <c r="B10" s="170"/>
      <c r="C10" s="186" t="s">
        <v>43</v>
      </c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8"/>
      <c r="S10" s="142" t="s">
        <v>6</v>
      </c>
      <c r="T10" s="143"/>
      <c r="U10" s="143"/>
      <c r="V10" s="143"/>
      <c r="W10" s="144"/>
      <c r="X10" s="138" t="s">
        <v>38</v>
      </c>
      <c r="Y10" s="139"/>
      <c r="Z10" s="139"/>
      <c r="AA10" s="139"/>
      <c r="AB10" s="140"/>
      <c r="AC10" s="166" t="s">
        <v>38</v>
      </c>
      <c r="AD10" s="167"/>
      <c r="AE10" s="167"/>
      <c r="AF10" s="167"/>
      <c r="AG10" s="168"/>
      <c r="AH10" s="163" t="s">
        <v>38</v>
      </c>
      <c r="AI10" s="164"/>
      <c r="AJ10" s="164"/>
      <c r="AK10" s="164"/>
      <c r="AL10" s="165"/>
      <c r="AM10" s="160" t="s">
        <v>38</v>
      </c>
      <c r="AN10" s="161"/>
      <c r="AO10" s="161"/>
      <c r="AP10" s="161"/>
      <c r="AQ10" s="162"/>
      <c r="AR10" s="134" t="s">
        <v>37</v>
      </c>
      <c r="AS10" s="134"/>
      <c r="AT10" s="134"/>
      <c r="AU10" s="135"/>
    </row>
    <row r="11" spans="1:47" ht="14.5" customHeight="1" thickBot="1" x14ac:dyDescent="0.4">
      <c r="A11" s="171"/>
      <c r="B11" s="141"/>
      <c r="C11" s="189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1"/>
      <c r="S11" s="145"/>
      <c r="T11" s="146"/>
      <c r="U11" s="146"/>
      <c r="V11" s="146"/>
      <c r="W11" s="147"/>
      <c r="X11" s="148" t="s">
        <v>40</v>
      </c>
      <c r="Y11" s="149"/>
      <c r="Z11" s="149"/>
      <c r="AA11" s="149"/>
      <c r="AB11" s="150"/>
      <c r="AC11" s="151" t="s">
        <v>41</v>
      </c>
      <c r="AD11" s="152"/>
      <c r="AE11" s="152"/>
      <c r="AF11" s="152"/>
      <c r="AG11" s="153"/>
      <c r="AH11" s="154" t="s">
        <v>42</v>
      </c>
      <c r="AI11" s="155"/>
      <c r="AJ11" s="155"/>
      <c r="AK11" s="155"/>
      <c r="AL11" s="156"/>
      <c r="AM11" s="157" t="s">
        <v>39</v>
      </c>
      <c r="AN11" s="158"/>
      <c r="AO11" s="158"/>
      <c r="AP11" s="158"/>
      <c r="AQ11" s="159"/>
      <c r="AR11" s="136" t="s">
        <v>36</v>
      </c>
      <c r="AS11" s="136"/>
      <c r="AT11" s="136"/>
      <c r="AU11" s="137"/>
    </row>
    <row r="12" spans="1:47" ht="14.5" customHeight="1" x14ac:dyDescent="0.35">
      <c r="A12" s="33"/>
      <c r="B12" s="34"/>
      <c r="C12" s="37"/>
      <c r="D12" s="38"/>
      <c r="E12" s="38"/>
      <c r="F12" s="38"/>
      <c r="G12" s="38"/>
      <c r="H12" s="38"/>
      <c r="I12" s="133" t="s">
        <v>30</v>
      </c>
      <c r="J12" s="133"/>
      <c r="K12" s="38"/>
      <c r="L12" s="38"/>
      <c r="M12" s="38"/>
      <c r="N12" s="38"/>
      <c r="O12" s="38"/>
      <c r="P12" s="38"/>
      <c r="Q12" s="38"/>
      <c r="R12" s="39"/>
      <c r="S12" s="41"/>
      <c r="T12" s="42"/>
      <c r="U12" s="42"/>
      <c r="V12" s="42"/>
      <c r="W12" s="43"/>
      <c r="X12" s="44"/>
      <c r="Y12" s="45"/>
      <c r="Z12" s="45"/>
      <c r="AA12" s="45"/>
      <c r="AB12" s="46"/>
      <c r="AC12" s="92"/>
      <c r="AD12" s="32"/>
      <c r="AE12" s="32"/>
      <c r="AF12" s="32"/>
      <c r="AG12" s="93"/>
      <c r="AH12" s="88"/>
      <c r="AI12" s="47"/>
      <c r="AJ12" s="47"/>
      <c r="AK12" s="47"/>
      <c r="AL12" s="89"/>
      <c r="AM12" s="84"/>
      <c r="AN12" s="48"/>
      <c r="AO12" s="48"/>
      <c r="AP12" s="48"/>
      <c r="AQ12" s="85"/>
      <c r="AR12" s="23"/>
      <c r="AS12" s="23"/>
      <c r="AT12" s="23"/>
      <c r="AU12" s="24"/>
    </row>
    <row r="13" spans="1:47" ht="58.5" thickBot="1" x14ac:dyDescent="0.4">
      <c r="A13" s="33" t="s">
        <v>23</v>
      </c>
      <c r="B13" s="34" t="s">
        <v>7</v>
      </c>
      <c r="C13" s="34" t="s">
        <v>45</v>
      </c>
      <c r="D13" s="34" t="s">
        <v>69</v>
      </c>
      <c r="E13" s="34" t="s">
        <v>28</v>
      </c>
      <c r="F13" s="34" t="s">
        <v>29</v>
      </c>
      <c r="G13" s="34" t="s">
        <v>8</v>
      </c>
      <c r="H13" s="34" t="s">
        <v>9</v>
      </c>
      <c r="I13" s="34" t="s">
        <v>73</v>
      </c>
      <c r="J13" s="34" t="s">
        <v>120</v>
      </c>
      <c r="K13" s="34" t="s">
        <v>31</v>
      </c>
      <c r="L13" s="34" t="s">
        <v>32</v>
      </c>
      <c r="M13" s="34" t="s">
        <v>10</v>
      </c>
      <c r="N13" s="34" t="s">
        <v>11</v>
      </c>
      <c r="O13" s="34" t="s">
        <v>12</v>
      </c>
      <c r="P13" s="34" t="s">
        <v>13</v>
      </c>
      <c r="Q13" s="34" t="s">
        <v>14</v>
      </c>
      <c r="R13" s="18" t="s">
        <v>33</v>
      </c>
      <c r="S13" s="41" t="s">
        <v>15</v>
      </c>
      <c r="T13" s="42" t="s">
        <v>24</v>
      </c>
      <c r="U13" s="42" t="s">
        <v>16</v>
      </c>
      <c r="V13" s="42" t="s">
        <v>17</v>
      </c>
      <c r="W13" s="43" t="s">
        <v>34</v>
      </c>
      <c r="X13" s="44" t="s">
        <v>18</v>
      </c>
      <c r="Y13" s="45" t="s">
        <v>19</v>
      </c>
      <c r="Z13" s="45" t="s">
        <v>35</v>
      </c>
      <c r="AA13" s="45" t="s">
        <v>20</v>
      </c>
      <c r="AB13" s="46" t="s">
        <v>21</v>
      </c>
      <c r="AC13" s="94" t="s">
        <v>18</v>
      </c>
      <c r="AD13" s="32" t="s">
        <v>19</v>
      </c>
      <c r="AE13" s="32" t="s">
        <v>35</v>
      </c>
      <c r="AF13" s="32" t="s">
        <v>20</v>
      </c>
      <c r="AG13" s="93" t="s">
        <v>21</v>
      </c>
      <c r="AH13" s="90" t="s">
        <v>18</v>
      </c>
      <c r="AI13" s="31" t="s">
        <v>19</v>
      </c>
      <c r="AJ13" s="31" t="s">
        <v>35</v>
      </c>
      <c r="AK13" s="31" t="s">
        <v>20</v>
      </c>
      <c r="AL13" s="91" t="s">
        <v>21</v>
      </c>
      <c r="AM13" s="86" t="s">
        <v>18</v>
      </c>
      <c r="AN13" s="25" t="s">
        <v>19</v>
      </c>
      <c r="AO13" s="25" t="s">
        <v>35</v>
      </c>
      <c r="AP13" s="25" t="s">
        <v>20</v>
      </c>
      <c r="AQ13" s="87" t="s">
        <v>21</v>
      </c>
      <c r="AR13" s="40" t="s">
        <v>18</v>
      </c>
      <c r="AS13" s="29" t="s">
        <v>75</v>
      </c>
      <c r="AT13" s="29" t="s">
        <v>74</v>
      </c>
      <c r="AU13" s="30" t="s">
        <v>22</v>
      </c>
    </row>
    <row r="14" spans="1:47" s="5" customFormat="1" ht="116" x14ac:dyDescent="0.35">
      <c r="A14" s="16">
        <v>3</v>
      </c>
      <c r="B14" s="53" t="s">
        <v>96</v>
      </c>
      <c r="C14" s="56">
        <v>12</v>
      </c>
      <c r="D14" s="49">
        <v>1</v>
      </c>
      <c r="E14" s="57" t="s">
        <v>113</v>
      </c>
      <c r="F14" s="50">
        <v>0.26669999999999999</v>
      </c>
      <c r="G14" s="35" t="s">
        <v>48</v>
      </c>
      <c r="H14" s="53" t="s">
        <v>85</v>
      </c>
      <c r="I14" s="53" t="s">
        <v>99</v>
      </c>
      <c r="J14" s="35" t="s">
        <v>101</v>
      </c>
      <c r="K14" s="35">
        <v>6</v>
      </c>
      <c r="L14" s="35" t="s">
        <v>50</v>
      </c>
      <c r="M14" s="35" t="s">
        <v>102</v>
      </c>
      <c r="N14" s="96" t="s">
        <v>86</v>
      </c>
      <c r="O14" s="96">
        <v>5</v>
      </c>
      <c r="P14" s="96">
        <v>5</v>
      </c>
      <c r="Q14" s="96">
        <v>2</v>
      </c>
      <c r="R14" s="51">
        <f>SUM(N14:Q14)</f>
        <v>12</v>
      </c>
      <c r="S14" s="52" t="s">
        <v>53</v>
      </c>
      <c r="T14" s="53" t="s">
        <v>109</v>
      </c>
      <c r="U14" s="35" t="s">
        <v>104</v>
      </c>
      <c r="V14" s="35" t="s">
        <v>107</v>
      </c>
      <c r="W14" s="53" t="s">
        <v>105</v>
      </c>
      <c r="X14" s="54" t="str">
        <f>N14</f>
        <v>No programada</v>
      </c>
      <c r="Y14" s="7"/>
      <c r="Z14" s="36" t="e">
        <f>Y14/X14</f>
        <v>#VALUE!</v>
      </c>
      <c r="AA14" s="36"/>
      <c r="AB14" s="17"/>
      <c r="AC14" s="54">
        <f>O14</f>
        <v>5</v>
      </c>
      <c r="AD14" s="7"/>
      <c r="AE14" s="36">
        <f>AD14/AC14</f>
        <v>0</v>
      </c>
      <c r="AF14" s="36"/>
      <c r="AG14" s="132"/>
      <c r="AH14" s="54">
        <f>P14</f>
        <v>5</v>
      </c>
      <c r="AI14" s="26"/>
      <c r="AJ14" s="27"/>
      <c r="AK14" s="27"/>
      <c r="AL14" s="28"/>
      <c r="AM14" s="54">
        <f>Q14</f>
        <v>2</v>
      </c>
      <c r="AN14" s="26"/>
      <c r="AO14" s="27"/>
      <c r="AP14" s="27"/>
      <c r="AQ14" s="28"/>
      <c r="AR14" s="83">
        <f>R14</f>
        <v>12</v>
      </c>
      <c r="AS14" s="55" t="e">
        <f>AVERAGE(Y14,AD14,AI14,AN14)</f>
        <v>#DIV/0!</v>
      </c>
      <c r="AT14" s="27"/>
      <c r="AU14" s="28"/>
    </row>
    <row r="15" spans="1:47" s="5" customFormat="1" ht="116" x14ac:dyDescent="0.35">
      <c r="A15" s="16">
        <v>3</v>
      </c>
      <c r="B15" s="53" t="s">
        <v>96</v>
      </c>
      <c r="C15" s="56">
        <v>3</v>
      </c>
      <c r="D15" s="49">
        <v>2</v>
      </c>
      <c r="E15" s="58" t="s">
        <v>121</v>
      </c>
      <c r="F15" s="50">
        <v>0.26669999999999999</v>
      </c>
      <c r="G15" s="35" t="s">
        <v>48</v>
      </c>
      <c r="H15" s="53" t="s">
        <v>97</v>
      </c>
      <c r="I15" s="53" t="s">
        <v>100</v>
      </c>
      <c r="J15" s="35" t="s">
        <v>101</v>
      </c>
      <c r="K15" s="35">
        <v>4</v>
      </c>
      <c r="L15" s="35" t="s">
        <v>50</v>
      </c>
      <c r="M15" s="35" t="s">
        <v>103</v>
      </c>
      <c r="N15" s="96">
        <v>1</v>
      </c>
      <c r="O15" s="96" t="s">
        <v>112</v>
      </c>
      <c r="P15" s="96">
        <v>1</v>
      </c>
      <c r="Q15" s="96">
        <v>1</v>
      </c>
      <c r="R15" s="51">
        <f t="shared" ref="R15:R16" si="0">SUM(N15:Q15)</f>
        <v>3</v>
      </c>
      <c r="S15" s="52" t="s">
        <v>53</v>
      </c>
      <c r="T15" s="53" t="s">
        <v>110</v>
      </c>
      <c r="U15" s="35" t="s">
        <v>104</v>
      </c>
      <c r="V15" s="35" t="s">
        <v>107</v>
      </c>
      <c r="W15" s="53" t="s">
        <v>105</v>
      </c>
      <c r="X15" s="54">
        <f t="shared" ref="X15:X16" si="1">N15</f>
        <v>1</v>
      </c>
      <c r="Y15" s="7"/>
      <c r="Z15" s="36">
        <f t="shared" ref="Z15:Z16" si="2">Y15/X15</f>
        <v>0</v>
      </c>
      <c r="AA15" s="36"/>
      <c r="AB15" s="17"/>
      <c r="AC15" s="54" t="str">
        <f t="shared" ref="AC15:AC20" si="3">O15</f>
        <v>no programada</v>
      </c>
      <c r="AD15" s="7"/>
      <c r="AE15" s="36" t="e">
        <f t="shared" ref="AE15:AE16" si="4">AD15/AC15</f>
        <v>#VALUE!</v>
      </c>
      <c r="AF15" s="36"/>
      <c r="AG15" s="17"/>
      <c r="AH15" s="54">
        <f t="shared" ref="AH15:AH20" si="5">P15</f>
        <v>1</v>
      </c>
      <c r="AI15" s="7"/>
      <c r="AJ15" s="36"/>
      <c r="AK15" s="36"/>
      <c r="AL15" s="17"/>
      <c r="AM15" s="54">
        <f t="shared" ref="AM15:AM20" si="6">Q15</f>
        <v>1</v>
      </c>
      <c r="AN15" s="7"/>
      <c r="AO15" s="36"/>
      <c r="AP15" s="36"/>
      <c r="AQ15" s="17"/>
      <c r="AR15" s="83">
        <f t="shared" ref="AR15:AR20" si="7">R15</f>
        <v>3</v>
      </c>
      <c r="AS15" s="35" t="e">
        <f t="shared" ref="AS15:AS16" si="8">AVERAGE(Y15,AD15,AI15,AN15)</f>
        <v>#DIV/0!</v>
      </c>
      <c r="AT15" s="36"/>
      <c r="AU15" s="17"/>
    </row>
    <row r="16" spans="1:47" s="5" customFormat="1" ht="116" x14ac:dyDescent="0.35">
      <c r="A16" s="16">
        <v>3</v>
      </c>
      <c r="B16" s="53" t="s">
        <v>96</v>
      </c>
      <c r="C16" s="35">
        <v>12</v>
      </c>
      <c r="D16" s="49">
        <v>3</v>
      </c>
      <c r="E16" s="98" t="s">
        <v>114</v>
      </c>
      <c r="F16" s="50">
        <v>0.26669999999999999</v>
      </c>
      <c r="G16" s="35" t="s">
        <v>48</v>
      </c>
      <c r="H16" s="99" t="s">
        <v>98</v>
      </c>
      <c r="I16" s="99" t="s">
        <v>108</v>
      </c>
      <c r="J16" s="95" t="s">
        <v>101</v>
      </c>
      <c r="K16" s="95" t="s">
        <v>101</v>
      </c>
      <c r="L16" s="95" t="s">
        <v>50</v>
      </c>
      <c r="M16" s="95" t="s">
        <v>102</v>
      </c>
      <c r="N16" s="35" t="s">
        <v>86</v>
      </c>
      <c r="O16" s="35">
        <v>5</v>
      </c>
      <c r="P16" s="35">
        <v>5</v>
      </c>
      <c r="Q16" s="35">
        <v>2</v>
      </c>
      <c r="R16" s="51">
        <f t="shared" si="0"/>
        <v>12</v>
      </c>
      <c r="S16" s="52" t="s">
        <v>53</v>
      </c>
      <c r="T16" s="53" t="s">
        <v>111</v>
      </c>
      <c r="U16" s="35" t="s">
        <v>106</v>
      </c>
      <c r="V16" s="35" t="s">
        <v>107</v>
      </c>
      <c r="W16" s="53" t="s">
        <v>105</v>
      </c>
      <c r="X16" s="54" t="str">
        <f t="shared" si="1"/>
        <v>No programada</v>
      </c>
      <c r="Y16" s="7"/>
      <c r="Z16" s="36" t="e">
        <f t="shared" si="2"/>
        <v>#VALUE!</v>
      </c>
      <c r="AA16" s="36"/>
      <c r="AB16" s="17"/>
      <c r="AC16" s="54">
        <f t="shared" si="3"/>
        <v>5</v>
      </c>
      <c r="AD16" s="7"/>
      <c r="AE16" s="36">
        <f t="shared" si="4"/>
        <v>0</v>
      </c>
      <c r="AF16" s="36"/>
      <c r="AG16" s="17"/>
      <c r="AH16" s="54">
        <f t="shared" si="5"/>
        <v>5</v>
      </c>
      <c r="AI16" s="7"/>
      <c r="AJ16" s="36"/>
      <c r="AK16" s="36"/>
      <c r="AL16" s="17"/>
      <c r="AM16" s="54">
        <f t="shared" si="6"/>
        <v>2</v>
      </c>
      <c r="AN16" s="7"/>
      <c r="AO16" s="36"/>
      <c r="AP16" s="36"/>
      <c r="AQ16" s="17"/>
      <c r="AR16" s="83">
        <f t="shared" si="7"/>
        <v>12</v>
      </c>
      <c r="AS16" s="35" t="e">
        <f t="shared" si="8"/>
        <v>#DIV/0!</v>
      </c>
      <c r="AT16" s="36"/>
      <c r="AU16" s="17"/>
    </row>
    <row r="17" spans="1:47" ht="15" thickBot="1" x14ac:dyDescent="0.4">
      <c r="A17" s="100"/>
      <c r="B17" s="101"/>
      <c r="C17" s="101"/>
      <c r="D17" s="102"/>
      <c r="E17" s="103" t="s">
        <v>27</v>
      </c>
      <c r="F17" s="104">
        <f>SUM(F14:F16)</f>
        <v>0.80010000000000003</v>
      </c>
      <c r="G17" s="101"/>
      <c r="H17" s="101"/>
      <c r="I17" s="101"/>
      <c r="J17" s="101"/>
      <c r="K17" s="101"/>
      <c r="L17" s="101"/>
      <c r="M17" s="101"/>
      <c r="N17" s="105"/>
      <c r="O17" s="105"/>
      <c r="P17" s="105"/>
      <c r="Q17" s="105"/>
      <c r="R17" s="106"/>
      <c r="S17" s="100"/>
      <c r="T17" s="101"/>
      <c r="U17" s="101"/>
      <c r="V17" s="101"/>
      <c r="W17" s="107"/>
      <c r="X17" s="108"/>
      <c r="Y17" s="109" t="e">
        <f>AVERAGE(Y14:Y16)</f>
        <v>#DIV/0!</v>
      </c>
      <c r="Z17" s="101"/>
      <c r="AA17" s="101"/>
      <c r="AB17" s="107"/>
      <c r="AC17" s="108"/>
      <c r="AD17" s="109" t="e">
        <f>AVERAGE(AD14:AD16)</f>
        <v>#DIV/0!</v>
      </c>
      <c r="AE17" s="101"/>
      <c r="AF17" s="101"/>
      <c r="AG17" s="107"/>
      <c r="AH17" s="108"/>
      <c r="AI17" s="109" t="e">
        <f>AVERAGE(AI14:AI16)</f>
        <v>#DIV/0!</v>
      </c>
      <c r="AJ17" s="101"/>
      <c r="AK17" s="101"/>
      <c r="AL17" s="107"/>
      <c r="AM17" s="110"/>
      <c r="AN17" s="105" t="e">
        <f>AVERAGE(AN14:AN16)</f>
        <v>#DIV/0!</v>
      </c>
      <c r="AO17" s="101"/>
      <c r="AP17" s="101"/>
      <c r="AQ17" s="107"/>
      <c r="AR17" s="111"/>
      <c r="AS17" s="105" t="e">
        <f>AVERAGE(AS14:AS16)</f>
        <v>#DIV/0!</v>
      </c>
      <c r="AT17" s="101"/>
      <c r="AU17" s="107"/>
    </row>
    <row r="18" spans="1:47" s="14" customFormat="1" ht="101.5" x14ac:dyDescent="0.35">
      <c r="A18" s="15">
        <v>7</v>
      </c>
      <c r="B18" s="15" t="s">
        <v>64</v>
      </c>
      <c r="C18" s="63">
        <v>0.8</v>
      </c>
      <c r="D18" s="61" t="s">
        <v>70</v>
      </c>
      <c r="E18" s="67" t="s">
        <v>66</v>
      </c>
      <c r="F18" s="65">
        <f>+(0.333333333333333)*20%</f>
        <v>6.6666666666666596E-2</v>
      </c>
      <c r="G18" s="67" t="s">
        <v>49</v>
      </c>
      <c r="H18" s="67" t="s">
        <v>115</v>
      </c>
      <c r="I18" s="67" t="s">
        <v>76</v>
      </c>
      <c r="J18" s="67" t="s">
        <v>77</v>
      </c>
      <c r="K18" s="67"/>
      <c r="L18" s="61" t="s">
        <v>56</v>
      </c>
      <c r="M18" s="68" t="s">
        <v>82</v>
      </c>
      <c r="N18" s="76" t="s">
        <v>86</v>
      </c>
      <c r="O18" s="76">
        <v>0.8</v>
      </c>
      <c r="P18" s="76" t="s">
        <v>86</v>
      </c>
      <c r="Q18" s="76">
        <v>0.8</v>
      </c>
      <c r="R18" s="76">
        <v>0.8</v>
      </c>
      <c r="S18" s="67" t="s">
        <v>83</v>
      </c>
      <c r="T18" s="67" t="s">
        <v>88</v>
      </c>
      <c r="U18" s="67" t="s">
        <v>88</v>
      </c>
      <c r="V18" s="67" t="s">
        <v>116</v>
      </c>
      <c r="W18" s="69" t="s">
        <v>93</v>
      </c>
      <c r="X18" s="79" t="str">
        <f>N18</f>
        <v>No programada</v>
      </c>
      <c r="Y18" s="70"/>
      <c r="Z18" s="70"/>
      <c r="AA18" s="70"/>
      <c r="AB18" s="71"/>
      <c r="AC18" s="79">
        <f t="shared" si="3"/>
        <v>0.8</v>
      </c>
      <c r="AD18" s="70"/>
      <c r="AE18" s="70"/>
      <c r="AF18" s="70"/>
      <c r="AG18" s="71"/>
      <c r="AH18" s="81" t="str">
        <f t="shared" si="5"/>
        <v>No programada</v>
      </c>
      <c r="AI18" s="70"/>
      <c r="AJ18" s="70"/>
      <c r="AK18" s="70"/>
      <c r="AL18" s="71"/>
      <c r="AM18" s="81">
        <f t="shared" si="6"/>
        <v>0.8</v>
      </c>
      <c r="AN18" s="22"/>
      <c r="AO18" s="19"/>
      <c r="AP18" s="19"/>
      <c r="AQ18" s="20"/>
      <c r="AR18" s="81">
        <f t="shared" si="7"/>
        <v>0.8</v>
      </c>
      <c r="AS18" s="35">
        <f>SUM(AD18,AN18)</f>
        <v>0</v>
      </c>
      <c r="AT18" s="19"/>
      <c r="AU18" s="20"/>
    </row>
    <row r="19" spans="1:47" s="14" customFormat="1" ht="101.5" x14ac:dyDescent="0.35">
      <c r="A19" s="6">
        <v>7</v>
      </c>
      <c r="B19" s="6" t="s">
        <v>64</v>
      </c>
      <c r="C19" s="64">
        <v>1</v>
      </c>
      <c r="D19" s="62" t="s">
        <v>71</v>
      </c>
      <c r="E19" s="72" t="s">
        <v>117</v>
      </c>
      <c r="F19" s="66">
        <f t="shared" ref="F19:F20" si="9">+(0.333333333333333)*20%</f>
        <v>6.6666666666666596E-2</v>
      </c>
      <c r="G19" s="72" t="s">
        <v>49</v>
      </c>
      <c r="H19" s="72" t="s">
        <v>68</v>
      </c>
      <c r="I19" s="72" t="s">
        <v>79</v>
      </c>
      <c r="J19" s="72" t="s">
        <v>78</v>
      </c>
      <c r="K19" s="72"/>
      <c r="L19" s="62" t="s">
        <v>50</v>
      </c>
      <c r="M19" s="73" t="s">
        <v>84</v>
      </c>
      <c r="N19" s="77">
        <v>0.25</v>
      </c>
      <c r="O19" s="78">
        <v>0.25</v>
      </c>
      <c r="P19" s="78">
        <v>0.25</v>
      </c>
      <c r="Q19" s="78">
        <v>0.25</v>
      </c>
      <c r="R19" s="78">
        <v>1</v>
      </c>
      <c r="S19" s="72" t="s">
        <v>83</v>
      </c>
      <c r="T19" s="72" t="s">
        <v>89</v>
      </c>
      <c r="U19" s="72" t="s">
        <v>89</v>
      </c>
      <c r="V19" s="67" t="s">
        <v>116</v>
      </c>
      <c r="W19" s="74" t="s">
        <v>118</v>
      </c>
      <c r="X19" s="80">
        <f>N19</f>
        <v>0.25</v>
      </c>
      <c r="Y19" s="72"/>
      <c r="Z19" s="72"/>
      <c r="AA19" s="72"/>
      <c r="AB19" s="75"/>
      <c r="AC19" s="80">
        <f t="shared" si="3"/>
        <v>0.25</v>
      </c>
      <c r="AD19" s="72"/>
      <c r="AE19" s="72"/>
      <c r="AF19" s="72"/>
      <c r="AG19" s="75"/>
      <c r="AH19" s="82">
        <f t="shared" si="5"/>
        <v>0.25</v>
      </c>
      <c r="AI19" s="72"/>
      <c r="AJ19" s="72"/>
      <c r="AK19" s="72"/>
      <c r="AL19" s="75"/>
      <c r="AM19" s="82">
        <f t="shared" si="6"/>
        <v>0.25</v>
      </c>
      <c r="AN19" s="8"/>
      <c r="AO19" s="6"/>
      <c r="AP19" s="6"/>
      <c r="AQ19" s="21"/>
      <c r="AR19" s="82">
        <f t="shared" si="7"/>
        <v>1</v>
      </c>
      <c r="AS19" s="35">
        <f t="shared" ref="AS19" si="10">SUM(Y19,AD19,AI19,AN19)</f>
        <v>0</v>
      </c>
      <c r="AT19" s="6"/>
      <c r="AU19" s="21"/>
    </row>
    <row r="20" spans="1:47" s="14" customFormat="1" ht="101.5" x14ac:dyDescent="0.35">
      <c r="A20" s="6">
        <v>7</v>
      </c>
      <c r="B20" s="6" t="s">
        <v>64</v>
      </c>
      <c r="C20" s="64">
        <v>1</v>
      </c>
      <c r="D20" s="62" t="s">
        <v>72</v>
      </c>
      <c r="E20" s="72" t="s">
        <v>67</v>
      </c>
      <c r="F20" s="66">
        <f t="shared" si="9"/>
        <v>6.6666666666666596E-2</v>
      </c>
      <c r="G20" s="72" t="s">
        <v>49</v>
      </c>
      <c r="H20" s="72" t="s">
        <v>119</v>
      </c>
      <c r="I20" s="72" t="s">
        <v>81</v>
      </c>
      <c r="J20" s="72" t="s">
        <v>80</v>
      </c>
      <c r="K20" s="72"/>
      <c r="L20" s="62" t="s">
        <v>50</v>
      </c>
      <c r="M20" s="73" t="s">
        <v>85</v>
      </c>
      <c r="N20" s="77" t="s">
        <v>86</v>
      </c>
      <c r="O20" s="77">
        <v>1</v>
      </c>
      <c r="P20" s="78">
        <v>1</v>
      </c>
      <c r="Q20" s="78" t="s">
        <v>87</v>
      </c>
      <c r="R20" s="78">
        <v>1</v>
      </c>
      <c r="S20" s="72" t="s">
        <v>83</v>
      </c>
      <c r="T20" s="72" t="s">
        <v>91</v>
      </c>
      <c r="U20" s="72" t="s">
        <v>90</v>
      </c>
      <c r="V20" s="67" t="s">
        <v>116</v>
      </c>
      <c r="W20" s="74" t="s">
        <v>92</v>
      </c>
      <c r="X20" s="80" t="str">
        <f>N20</f>
        <v>No programada</v>
      </c>
      <c r="Y20" s="72"/>
      <c r="Z20" s="72"/>
      <c r="AA20" s="72"/>
      <c r="AB20" s="75"/>
      <c r="AC20" s="80">
        <f t="shared" si="3"/>
        <v>1</v>
      </c>
      <c r="AD20" s="72"/>
      <c r="AE20" s="72"/>
      <c r="AF20" s="72"/>
      <c r="AG20" s="75"/>
      <c r="AH20" s="82">
        <f t="shared" si="5"/>
        <v>1</v>
      </c>
      <c r="AI20" s="72"/>
      <c r="AJ20" s="72"/>
      <c r="AK20" s="72"/>
      <c r="AL20" s="75"/>
      <c r="AM20" s="82" t="str">
        <f t="shared" si="6"/>
        <v>No  programada</v>
      </c>
      <c r="AN20" s="8"/>
      <c r="AO20" s="6"/>
      <c r="AP20" s="6"/>
      <c r="AQ20" s="21"/>
      <c r="AR20" s="82">
        <f t="shared" si="7"/>
        <v>1</v>
      </c>
      <c r="AS20" s="35">
        <f>SUM(AD20,AI20)</f>
        <v>0</v>
      </c>
      <c r="AT20" s="6"/>
      <c r="AU20" s="21"/>
    </row>
    <row r="21" spans="1:47" x14ac:dyDescent="0.35">
      <c r="A21" s="112"/>
      <c r="B21" s="112"/>
      <c r="C21" s="112"/>
      <c r="D21" s="113"/>
      <c r="E21" s="114" t="s">
        <v>25</v>
      </c>
      <c r="F21" s="115">
        <f>SUM(F18:F20)</f>
        <v>0.19999999999999979</v>
      </c>
      <c r="G21" s="114"/>
      <c r="H21" s="114"/>
      <c r="I21" s="114"/>
      <c r="J21" s="114"/>
      <c r="K21" s="114"/>
      <c r="L21" s="114"/>
      <c r="M21" s="114"/>
      <c r="N21" s="116"/>
      <c r="O21" s="116"/>
      <c r="P21" s="116"/>
      <c r="Q21" s="116"/>
      <c r="R21" s="117">
        <f>AVERAGE(R19:R20)</f>
        <v>1</v>
      </c>
      <c r="S21" s="114"/>
      <c r="T21" s="112"/>
      <c r="U21" s="112"/>
      <c r="V21" s="112"/>
      <c r="W21" s="118"/>
      <c r="X21" s="119">
        <f>AVERAGE(X19:X20)</f>
        <v>0.25</v>
      </c>
      <c r="Y21" s="117" t="e">
        <f>AVERAGE(Y19:Y20)</f>
        <v>#DIV/0!</v>
      </c>
      <c r="Z21" s="112"/>
      <c r="AA21" s="112"/>
      <c r="AB21" s="120"/>
      <c r="AC21" s="119">
        <f>AVERAGE(AC19:AC20)</f>
        <v>0.625</v>
      </c>
      <c r="AD21" s="117" t="e">
        <f>AVERAGE(AD19:AD20)</f>
        <v>#DIV/0!</v>
      </c>
      <c r="AE21" s="112"/>
      <c r="AF21" s="112"/>
      <c r="AG21" s="120"/>
      <c r="AH21" s="119">
        <f>AVERAGE(AH19:AH20)</f>
        <v>0.625</v>
      </c>
      <c r="AI21" s="117" t="e">
        <f>AVERAGE(AI19:AI20)</f>
        <v>#DIV/0!</v>
      </c>
      <c r="AJ21" s="112"/>
      <c r="AK21" s="112"/>
      <c r="AL21" s="120"/>
      <c r="AM21" s="119">
        <f>AVERAGE(AM19:AM20)</f>
        <v>0.25</v>
      </c>
      <c r="AN21" s="117" t="e">
        <f>AVERAGE(AN19:AN20)</f>
        <v>#DIV/0!</v>
      </c>
      <c r="AO21" s="112"/>
      <c r="AP21" s="112"/>
      <c r="AQ21" s="120"/>
      <c r="AR21" s="119">
        <f>AVERAGE(AR19:AR20)</f>
        <v>1</v>
      </c>
      <c r="AS21" s="117">
        <f>AVERAGE(AS19:AS20)</f>
        <v>0</v>
      </c>
      <c r="AT21" s="112"/>
      <c r="AU21" s="120"/>
    </row>
    <row r="22" spans="1:47" ht="15" thickBot="1" x14ac:dyDescent="0.4">
      <c r="A22" s="121"/>
      <c r="B22" s="121"/>
      <c r="C22" s="121"/>
      <c r="D22" s="122"/>
      <c r="E22" s="123" t="s">
        <v>26</v>
      </c>
      <c r="F22" s="124">
        <f>F21+F17</f>
        <v>1.0000999999999998</v>
      </c>
      <c r="G22" s="121"/>
      <c r="H22" s="121"/>
      <c r="I22" s="121"/>
      <c r="J22" s="121"/>
      <c r="K22" s="121"/>
      <c r="L22" s="121"/>
      <c r="M22" s="121"/>
      <c r="N22" s="125"/>
      <c r="O22" s="125"/>
      <c r="P22" s="125"/>
      <c r="Q22" s="125"/>
      <c r="R22" s="126">
        <f>R21*$F$21</f>
        <v>0.19999999999999979</v>
      </c>
      <c r="S22" s="121"/>
      <c r="T22" s="121"/>
      <c r="U22" s="121"/>
      <c r="V22" s="121"/>
      <c r="W22" s="127"/>
      <c r="X22" s="128">
        <f>X21*$F$21</f>
        <v>4.9999999999999947E-2</v>
      </c>
      <c r="Y22" s="129" t="e">
        <f>Y21*$F$21</f>
        <v>#DIV/0!</v>
      </c>
      <c r="Z22" s="130"/>
      <c r="AA22" s="130"/>
      <c r="AB22" s="131"/>
      <c r="AC22" s="128">
        <f>AC21*$F$21</f>
        <v>0.12499999999999986</v>
      </c>
      <c r="AD22" s="129" t="e">
        <f>AD21*$F$21</f>
        <v>#DIV/0!</v>
      </c>
      <c r="AE22" s="130"/>
      <c r="AF22" s="130"/>
      <c r="AG22" s="131"/>
      <c r="AH22" s="128">
        <f>AH21*$F$21</f>
        <v>0.12499999999999986</v>
      </c>
      <c r="AI22" s="129" t="e">
        <f>AI21*$F$21</f>
        <v>#DIV/0!</v>
      </c>
      <c r="AJ22" s="130"/>
      <c r="AK22" s="130"/>
      <c r="AL22" s="131"/>
      <c r="AM22" s="128">
        <f>AM21*$F$21</f>
        <v>4.9999999999999947E-2</v>
      </c>
      <c r="AN22" s="129" t="e">
        <f>AN21*$F$21</f>
        <v>#DIV/0!</v>
      </c>
      <c r="AO22" s="130"/>
      <c r="AP22" s="130"/>
      <c r="AQ22" s="131"/>
      <c r="AR22" s="128">
        <f>AR21*$F$21</f>
        <v>0.19999999999999979</v>
      </c>
      <c r="AS22" s="129">
        <f>AS21*$F$21</f>
        <v>0</v>
      </c>
      <c r="AT22" s="130"/>
      <c r="AU22" s="131"/>
    </row>
    <row r="23" spans="1:47" x14ac:dyDescent="0.35">
      <c r="R23" s="59"/>
    </row>
  </sheetData>
  <mergeCells count="24">
    <mergeCell ref="A10:B11"/>
    <mergeCell ref="A1:M1"/>
    <mergeCell ref="N1:R1"/>
    <mergeCell ref="A2:R2"/>
    <mergeCell ref="A4:B8"/>
    <mergeCell ref="C4:E8"/>
    <mergeCell ref="C10:R11"/>
    <mergeCell ref="I5:M5"/>
    <mergeCell ref="I6:M6"/>
    <mergeCell ref="I7:M7"/>
    <mergeCell ref="I8:M8"/>
    <mergeCell ref="I12:J12"/>
    <mergeCell ref="AR10:AU10"/>
    <mergeCell ref="AR11:AU11"/>
    <mergeCell ref="X10:AB10"/>
    <mergeCell ref="G4:M4"/>
    <mergeCell ref="S10:W11"/>
    <mergeCell ref="X11:AB11"/>
    <mergeCell ref="AC11:AG11"/>
    <mergeCell ref="AH11:AL11"/>
    <mergeCell ref="AM11:AQ11"/>
    <mergeCell ref="AM10:AQ10"/>
    <mergeCell ref="AH10:AL10"/>
    <mergeCell ref="AC10:AG10"/>
  </mergeCells>
  <dataValidations count="1">
    <dataValidation type="list" allowBlank="1" showInputMessage="1" showErrorMessage="1" sqref="H16" xr:uid="{F6A30E71-1CF0-4D23-8F0C-64054C281483}">
      <formula1>$CR$10:$CR$11</formula1>
    </dataValidation>
  </dataValidations>
  <pageMargins left="0.7" right="0.7" top="0.75" bottom="0.75" header="0.3" footer="0.3"/>
  <pageSetup paperSize="9" scale="43" orientation="portrait" r:id="rId1"/>
  <colBreaks count="1" manualBreakCount="1">
    <brk id="14" max="1048575" man="1"/>
  </colBreaks>
  <ignoredErrors>
    <ignoredError sqref="R21" formulaRange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F2997C74-AE22-425C-A611-8342D60C6FAF}">
          <x14:formula1>
            <xm:f>Hoja1!$B$2:$B$8</xm:f>
          </x14:formula1>
          <xm:sqref>B18:B20</xm:sqref>
        </x14:dataValidation>
        <x14:dataValidation type="list" allowBlank="1" showInputMessage="1" showErrorMessage="1" error="Escriba un texto " promptTitle="Cualquier contenido" xr:uid="{79A30B2C-A7DE-4319-B00C-CDBA6C74F67E}">
          <x14:formula1>
            <xm:f>Hoja1!$C$2:$C$5</xm:f>
          </x14:formula1>
          <xm:sqref>G18:G20 G14:G16</xm:sqref>
        </x14:dataValidation>
        <x14:dataValidation type="list" allowBlank="1" showInputMessage="1" showErrorMessage="1" xr:uid="{99C4073F-8490-41CF-A138-FB0D27D789F3}">
          <x14:formula1>
            <xm:f>Hoja1!$D$2:$D$5</xm:f>
          </x14:formula1>
          <xm:sqref>L18:L20 L14:L16</xm:sqref>
        </x14:dataValidation>
        <x14:dataValidation type="list" allowBlank="1" showInputMessage="1" showErrorMessage="1" xr:uid="{40741A02-2F4C-48CF-999F-CF9269234581}">
          <x14:formula1>
            <xm:f>Hoja1!$E$2:$E$4</xm:f>
          </x14:formula1>
          <xm:sqref>S18:S20 S14:S16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ED246-8B8D-414E-86FD-CF1209ABC4B3}">
  <dimension ref="A1:E8"/>
  <sheetViews>
    <sheetView workbookViewId="0">
      <selection activeCell="A2" sqref="A2"/>
    </sheetView>
  </sheetViews>
  <sheetFormatPr baseColWidth="10" defaultRowHeight="14.5" x14ac:dyDescent="0.35"/>
  <cols>
    <col min="1" max="1" width="6" bestFit="1" customWidth="1"/>
    <col min="2" max="2" width="27.54296875" customWidth="1"/>
    <col min="3" max="5" width="15.81640625" customWidth="1"/>
  </cols>
  <sheetData>
    <row r="1" spans="1:5" ht="29" x14ac:dyDescent="0.35">
      <c r="A1" s="12" t="s">
        <v>23</v>
      </c>
      <c r="B1" s="11" t="s">
        <v>57</v>
      </c>
      <c r="C1" s="11" t="s">
        <v>8</v>
      </c>
      <c r="D1" s="9" t="s">
        <v>32</v>
      </c>
      <c r="E1" s="10" t="s">
        <v>15</v>
      </c>
    </row>
    <row r="2" spans="1:5" x14ac:dyDescent="0.35">
      <c r="A2" s="13">
        <v>1</v>
      </c>
      <c r="B2" s="13" t="s">
        <v>58</v>
      </c>
      <c r="C2" s="13" t="s">
        <v>46</v>
      </c>
      <c r="D2" s="13" t="s">
        <v>50</v>
      </c>
      <c r="E2" s="13" t="s">
        <v>53</v>
      </c>
    </row>
    <row r="3" spans="1:5" x14ac:dyDescent="0.35">
      <c r="A3" s="13">
        <v>2</v>
      </c>
      <c r="B3" s="13" t="s">
        <v>59</v>
      </c>
      <c r="C3" s="13" t="s">
        <v>47</v>
      </c>
      <c r="D3" s="13" t="s">
        <v>51</v>
      </c>
      <c r="E3" s="13" t="s">
        <v>54</v>
      </c>
    </row>
    <row r="4" spans="1:5" x14ac:dyDescent="0.35">
      <c r="A4" s="13">
        <v>3</v>
      </c>
      <c r="B4" s="13" t="s">
        <v>60</v>
      </c>
      <c r="C4" s="13" t="s">
        <v>48</v>
      </c>
      <c r="D4" s="13" t="s">
        <v>52</v>
      </c>
      <c r="E4" s="13" t="s">
        <v>55</v>
      </c>
    </row>
    <row r="5" spans="1:5" x14ac:dyDescent="0.35">
      <c r="A5" s="13">
        <v>4</v>
      </c>
      <c r="B5" s="13" t="s">
        <v>61</v>
      </c>
      <c r="C5" s="13" t="s">
        <v>49</v>
      </c>
      <c r="D5" s="13" t="s">
        <v>56</v>
      </c>
      <c r="E5" s="13"/>
    </row>
    <row r="6" spans="1:5" x14ac:dyDescent="0.35">
      <c r="A6" s="13">
        <v>5</v>
      </c>
      <c r="B6" s="13" t="s">
        <v>62</v>
      </c>
      <c r="C6" s="13"/>
      <c r="D6" s="13"/>
      <c r="E6" s="13"/>
    </row>
    <row r="7" spans="1:5" x14ac:dyDescent="0.35">
      <c r="A7" s="13">
        <v>6</v>
      </c>
      <c r="B7" s="13" t="s">
        <v>63</v>
      </c>
      <c r="C7" s="13"/>
      <c r="D7" s="13"/>
      <c r="E7" s="13"/>
    </row>
    <row r="8" spans="1:5" x14ac:dyDescent="0.35">
      <c r="A8" s="13">
        <v>7</v>
      </c>
      <c r="B8" s="13" t="s">
        <v>64</v>
      </c>
      <c r="C8" s="13"/>
      <c r="D8" s="13"/>
      <c r="E8" s="1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 DE GESTION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casas</dc:creator>
  <cp:lastModifiedBy>Liliana Patricia Casas Betancourt</cp:lastModifiedBy>
  <cp:lastPrinted>2021-01-26T20:20:21Z</cp:lastPrinted>
  <dcterms:created xsi:type="dcterms:W3CDTF">2021-01-25T18:44:53Z</dcterms:created>
  <dcterms:modified xsi:type="dcterms:W3CDTF">2021-02-26T05:01:40Z</dcterms:modified>
</cp:coreProperties>
</file>