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iliana.casas\Downloads\"/>
    </mc:Choice>
  </mc:AlternateContent>
  <xr:revisionPtr revIDLastSave="0" documentId="13_ncr:1_{B1BA21CA-32BE-451E-B88B-779F82D49333}" xr6:coauthVersionLast="45" xr6:coauthVersionMax="46" xr10:uidLastSave="{00000000-0000-0000-0000-000000000000}"/>
  <bookViews>
    <workbookView xWindow="-110" yWindow="-110" windowWidth="19420" windowHeight="10420" xr2:uid="{91A4B64E-1F8B-4CEA-AC27-68B12A056D21}"/>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7" i="1" l="1"/>
  <c r="AR47" i="1"/>
  <c r="AM35" i="1" l="1"/>
  <c r="AM34" i="1"/>
  <c r="AM30" i="1" l="1"/>
  <c r="AQ21" i="1" l="1"/>
  <c r="AR21" i="1"/>
  <c r="AQ20" i="1"/>
  <c r="AQ47" i="1"/>
  <c r="AC47" i="1"/>
  <c r="E47" i="1"/>
  <c r="AP46" i="1"/>
  <c r="AH46" i="1"/>
  <c r="AF46" i="1"/>
  <c r="AA46" i="1"/>
  <c r="AP45" i="1"/>
  <c r="AK45" i="1"/>
  <c r="AF45" i="1"/>
  <c r="AH45" i="1" s="1"/>
  <c r="AA45" i="1"/>
  <c r="X45" i="1"/>
  <c r="V45" i="1"/>
  <c r="AP44" i="1"/>
  <c r="AK44" i="1"/>
  <c r="AF44" i="1"/>
  <c r="AP43" i="1"/>
  <c r="AP42" i="1"/>
  <c r="AK42" i="1"/>
  <c r="AF42" i="1"/>
  <c r="AP41" i="1"/>
  <c r="AA41" i="1"/>
  <c r="AP40" i="1"/>
  <c r="AK40" i="1"/>
  <c r="AA40" i="1"/>
  <c r="E40" i="1"/>
  <c r="E48" i="1" s="1"/>
  <c r="AP39" i="1"/>
  <c r="AK39" i="1"/>
  <c r="AF39" i="1"/>
  <c r="U39" i="1"/>
  <c r="P39" i="1"/>
  <c r="AP38" i="1"/>
  <c r="AK38" i="1"/>
  <c r="AF38" i="1"/>
  <c r="AA38" i="1"/>
  <c r="V38" i="1"/>
  <c r="AQ38" i="1" s="1"/>
  <c r="U38" i="1"/>
  <c r="P38" i="1"/>
  <c r="AP37" i="1"/>
  <c r="AK37" i="1"/>
  <c r="AF37" i="1"/>
  <c r="AH37" i="1" s="1"/>
  <c r="AA37" i="1"/>
  <c r="X37" i="1"/>
  <c r="V37" i="1"/>
  <c r="U37" i="1"/>
  <c r="AP36" i="1"/>
  <c r="AK36" i="1"/>
  <c r="AF36" i="1"/>
  <c r="AA36" i="1"/>
  <c r="U36" i="1"/>
  <c r="AP35" i="1"/>
  <c r="AK35" i="1"/>
  <c r="AF35" i="1"/>
  <c r="AA35" i="1"/>
  <c r="V35" i="1"/>
  <c r="X35" i="1" s="1"/>
  <c r="U35" i="1"/>
  <c r="P35" i="1"/>
  <c r="AP34" i="1"/>
  <c r="AK34" i="1"/>
  <c r="AF34" i="1"/>
  <c r="AA34" i="1"/>
  <c r="V34" i="1"/>
  <c r="AQ34" i="1" s="1"/>
  <c r="U34" i="1"/>
  <c r="P34" i="1"/>
  <c r="AQ33" i="1"/>
  <c r="AP33" i="1"/>
  <c r="AK33" i="1"/>
  <c r="AF33" i="1"/>
  <c r="AA33" i="1"/>
  <c r="V33" i="1"/>
  <c r="U33" i="1"/>
  <c r="P33" i="1"/>
  <c r="AP32" i="1"/>
  <c r="AF32" i="1"/>
  <c r="AQ32" i="1" s="1"/>
  <c r="AA32" i="1"/>
  <c r="V32" i="1"/>
  <c r="U32" i="1"/>
  <c r="P32" i="1"/>
  <c r="AP31" i="1"/>
  <c r="AK31" i="1"/>
  <c r="AF31" i="1"/>
  <c r="AA31" i="1"/>
  <c r="V31" i="1"/>
  <c r="U31" i="1"/>
  <c r="AP29" i="1"/>
  <c r="AF29" i="1"/>
  <c r="U29" i="1"/>
  <c r="AP28" i="1"/>
  <c r="AH47" i="1"/>
  <c r="AF28" i="1"/>
  <c r="U28" i="1"/>
  <c r="AP27" i="1"/>
  <c r="U27" i="1"/>
  <c r="AP26" i="1"/>
  <c r="U26" i="1"/>
  <c r="AP25" i="1"/>
  <c r="U25" i="1"/>
  <c r="AP24" i="1"/>
  <c r="AA24" i="1"/>
  <c r="U24" i="1"/>
  <c r="AP23" i="1"/>
  <c r="U23" i="1"/>
  <c r="AP22" i="1"/>
  <c r="AK22" i="1"/>
  <c r="U22" i="1"/>
  <c r="AP21" i="1"/>
  <c r="AF21" i="1"/>
  <c r="U21" i="1"/>
  <c r="AR20" i="1"/>
  <c r="AP20" i="1"/>
  <c r="AK20" i="1"/>
  <c r="U20" i="1"/>
  <c r="X31" i="1" l="1"/>
  <c r="X47" i="1" s="1"/>
  <c r="AQ40" i="1"/>
  <c r="AQ35" i="1"/>
</calcChain>
</file>

<file path=xl/sharedStrings.xml><?xml version="1.0" encoding="utf-8"?>
<sst xmlns="http://schemas.openxmlformats.org/spreadsheetml/2006/main" count="779" uniqueCount="355">
  <si>
    <t xml:space="preserve">ALCALDÍA LOCAL DE FONTIBON </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</si>
  <si>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</si>
  <si>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</si>
  <si>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</si>
  <si>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</si>
  <si>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</si>
  <si>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</si>
  <si>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</si>
  <si>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</si>
  <si>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</si>
  <si>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</si>
  <si>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</si>
  <si>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</si>
  <si>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</si>
  <si>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</si>
  <si>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94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</si>
  <si>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</si>
  <si>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</si>
  <si>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29 de juLio de 2020</t>
  </si>
  <si>
    <t>Para segundo trimestre de la vigencia 2020, el plan de gestión de la alcaldía local alcanzó un nivel de desempeño del 57 %.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</si>
  <si>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30 de septiembre de 2020</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</si>
  <si>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65% de cumplimiento físico acumulado del plan de desarrollo local.
• Girar mínimo el 30% del presupuesto comprometido constituido como obligaciones por pagar de la vigencia 2019 (inversión).
• Girar mínimo el 40% del presupuesto comprometido constituido como obligaciones por pagar de la vigencia 2018 y anteriores (inversión). Diligenciar el 100% del formulario de indicadores sobre transparencia. Dejando la programación total a cuarto trimestre.
• Impulsar procesalmente (avocar, rechazar, enviar al competente), el 40% de los expedientes de policía a cargo de las inspecciones de policía, con corte a 31 de diciembre de 2019.
• Fallar de fondo el 12%  de los expedientes de policía a cargo de las inspecciones de policía con corte a 31-12-2019.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</si>
  <si>
    <t>23 de octubre de 2020</t>
  </si>
  <si>
    <r>
      <t xml:space="preserve">Para tercer trimestre de la vigencia 2020, el plan de gestión de la alcaldía local alcanzó un nivel de desempeño del  </t>
    </r>
    <r>
      <rPr>
        <b/>
        <sz val="11"/>
        <color theme="1"/>
        <rFont val="Garamond"/>
        <family val="1"/>
      </rPr>
      <t>80</t>
    </r>
    <r>
      <rPr>
        <sz val="11"/>
        <color theme="1"/>
        <rFont val="Garamond"/>
        <family val="1"/>
      </rPr>
      <t>%.</t>
    </r>
  </si>
  <si>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</si>
  <si>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74%</t>
    </r>
  </si>
  <si>
    <t>27 de enero de 2021</t>
  </si>
  <si>
    <t xml:space="preserve"> Inclusión del reporte de avance para las metas en los planes de gestión 2020 Alcaldías Locales</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</si>
  <si>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</si>
  <si>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</si>
  <si>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</si>
  <si>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</si>
  <si>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</si>
  <si>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</si>
  <si>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</si>
  <si>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</si>
  <si>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</si>
  <si>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</si>
  <si>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</si>
  <si>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</si>
  <si>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</si>
  <si>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</si>
  <si>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</si>
  <si>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</si>
  <si>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</si>
  <si>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</si>
  <si>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</si>
  <si>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</si>
  <si>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</si>
  <si>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</si>
  <si>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</si>
  <si>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</si>
  <si>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</si>
  <si>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</si>
  <si>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</si>
  <si>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</si>
  <si>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</si>
  <si>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</si>
  <si>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</si>
  <si>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</si>
  <si>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</si>
  <si>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</si>
  <si>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</si>
  <si>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</si>
  <si>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</si>
  <si>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</si>
  <si>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</si>
  <si>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</si>
  <si>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</si>
  <si>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</si>
  <si>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</si>
  <si>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</si>
  <si>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</si>
  <si>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</si>
  <si>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</si>
  <si>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</si>
  <si>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 xml:space="preserve">Consulta en la carpeta de encuentros ciudadanos 2020 o entregables del contrato. Listados de asistencia entregadas por el ejecutor. </t>
  </si>
  <si>
    <t>META NO PROGRAMADA</t>
  </si>
  <si>
    <t>META NO PROGRAMADQA</t>
  </si>
  <si>
    <t>Se establece una línea base de 1713 participantes en los encuentros ciudadanos del 23 y 27 de junio 2020</t>
  </si>
  <si>
    <t>Carpeta one drive
Encuentros ciudadanos</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</si>
  <si>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</si>
  <si>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</si>
  <si>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</si>
  <si>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 xml:space="preserve">Consulta en la carpeta de rendición de cuentas 2020. Listados de asistencia </t>
  </si>
  <si>
    <t xml:space="preserve">La audiencia virtual que se realizó el día 30 de marzo con nombre Rendicion de Cuentas Localidad de Fontibón, tuvo un alcance orgánico de 24.395 personas y también fue transmitido por medio del canal de televisión Cable Imagen del operador de cable conexión digital con gran cubrimiento en la localidad. </t>
  </si>
  <si>
    <t>Carpeta One Drive
Rendición de cuentas</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</si>
  <si>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</si>
  <si>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</si>
  <si>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</si>
  <si>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</si>
  <si>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</si>
  <si>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</si>
  <si>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</si>
  <si>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</si>
  <si>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</si>
  <si>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Actas de reunión y concertación de presupuestos participativos</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</si>
  <si>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</si>
  <si>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 xml:space="preserve">Reporte Subsecretaria de Gestion Local </t>
  </si>
  <si>
    <t xml:space="preserve">Según el reporte remitido por la Subsecretaría de Gestión Local con número de radicado 2020200028634, la Alcaldía Local Participó en el 100% de las actividades convocadas así:
1.Contratación de la Plataforma de votación para priorización de conceptos de líneas de gasto.
2. Capacitación y divulgación sobre acceso y reglas de la plataforma, y la utilización del instrumento de votación.
3. Consolidación de la votación para la priorización de conceptos de gasto y líneas de inversión (soportes con actas). Primera fase de presupuesto participativo.
4.Inclusión del contenido del Acta de Acuerdo Participativo, en la parte programática del plan de desarrollo local aprobado.
</t>
  </si>
  <si>
    <t xml:space="preserve">Meta reportada de nivel central por la Subsecretaria de Gestion Local </t>
  </si>
  <si>
    <t>Carpeta One Drive                                                                    Reporte con radicado  2020200028634</t>
  </si>
  <si>
    <r>
      <t>Lograr el </t>
    </r>
    <r>
      <rPr>
        <sz val="12"/>
        <rFont val="Garamond"/>
        <family val="1"/>
      </rPr>
      <t>65</t>
    </r>
    <r>
      <rPr>
        <sz val="12"/>
        <color rgb="FF000000"/>
        <rFont val="Garamond"/>
        <family val="1"/>
      </rPr>
      <t>% de cumplimiento físico acumulado del plan de desarrollo local.</t>
    </r>
  </si>
  <si>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</si>
  <si>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</si>
  <si>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</si>
  <si>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</si>
  <si>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</si>
  <si>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MUSI</t>
  </si>
  <si>
    <t>Se aclara que la información correspondiente se encontrará disponible hasta tanto se realice el seguimiento al Plan de Acción del PDL, el cual estará cargado en el aplicativo MUSI  aproximadamente hasta que la Secretaría Distrital de Planeación entregue el reporte oficial</t>
  </si>
  <si>
    <t>Carpeta One Drive
Ejecución física</t>
  </si>
  <si>
    <t>Se aclara que la información correspondiente se encontrará disponible hasta tanto se genere reporte oficial desde  aplicativo MUSI por la Secretaría Distrital de Planeación.</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</si>
  <si>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</si>
  <si>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</si>
  <si>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</si>
  <si>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</si>
  <si>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</si>
  <si>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</si>
  <si>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</si>
  <si>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</si>
  <si>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PREDIS</t>
  </si>
  <si>
    <r>
      <t xml:space="preserve">La Alcaldía Local comprometió a 30 de junio el 14.84 del presupuesto de inversión representado en   </t>
    </r>
    <r>
      <rPr>
        <sz val="11"/>
        <color rgb="FF000000"/>
        <rFont val="Arial"/>
        <family val="2"/>
      </rPr>
      <t>4,251,475,620.00</t>
    </r>
  </si>
  <si>
    <t>EJECUCIÓN PRESUPUESTAL   A JUNIO. SISTEMA PREDIS</t>
  </si>
  <si>
    <t>Se cumplio la meta parcialmente faltando 1,48%. 
Los procesos contractuales se vieron afectados por la declaración de la emergencia por el COVID-19.</t>
  </si>
  <si>
    <t>Carpeta One Drive
Ejecución Presupuestal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</si>
  <si>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</si>
  <si>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</si>
  <si>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</si>
  <si>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</si>
  <si>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22.5%</t>
  </si>
  <si>
    <t>77.5%</t>
  </si>
  <si>
    <t>Se cumplio la meta parcialmente faltando 22,05%.  Con un valor total girado de 12.309.705.730</t>
  </si>
  <si>
    <t xml:space="preserve">Se cumplio la meta parcialmente faltando 22,05%. </t>
  </si>
  <si>
    <t>Girar mínimo el 30%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</si>
  <si>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</si>
  <si>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</si>
  <si>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</si>
  <si>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15.9%</t>
  </si>
  <si>
    <t>Se cumplio la meta parcialmente faltando 14,13%. 
La ejecución de los contratos que tienen el mayor peso en las obligaciones por pagar de la vigencia 2019 se vieron afectados por la declaración de la emergencia por el COVID-19. Adicionalmente el contrato 255-2019 representa mas del 50% de las obligaciones el cual se encuentra en proceso de liquidación por terminación anticipada.</t>
  </si>
  <si>
    <t>Girar mínimo el 40%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</si>
  <si>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</si>
  <si>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</si>
  <si>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</si>
  <si>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14.5%</t>
  </si>
  <si>
    <t>Se cumplio la meta parcialmente faltando 25,56%. 
Los contratos que tienen el mayor peso en las obligaciones por pagar de la vigencia 2018 y anteriores se encuentra en proceso de liquidación.</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</si>
  <si>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</si>
  <si>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</si>
  <si>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</si>
  <si>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</si>
  <si>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SIPSE</t>
  </si>
  <si>
    <t xml:space="preserve">La Alcaldía Local ejecutó el 100%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 </t>
  </si>
  <si>
    <t>Reporte cumplimiento plan de acción SIPSE Local remitido por la Dirección para la Gestión del Desarrollo Local.</t>
  </si>
  <si>
    <t>62.5%</t>
  </si>
  <si>
    <t xml:space="preserve">Según informe de la Dirección para la Gestión del Desarrollo Local, se participa en 6 de las 8 actividades del trimestre.
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contratación y financiero de SIPSE local
</t>
  </si>
  <si>
    <t>Meta reportada desde la Dirección para la Gestión del Desarrollo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</si>
  <si>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</si>
  <si>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</si>
  <si>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</si>
  <si>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</si>
  <si>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 xml:space="preserve">SI CAPITAL </t>
  </si>
  <si>
    <t>META REPROGRAMADA</t>
  </si>
  <si>
    <t>La Alcaldía Local no remitió el plan de sostinibilidad contable a la Subsecretaría de Gestión Institucional</t>
  </si>
  <si>
    <t>Reporte Subsecretaría de Gestión Institucional</t>
  </si>
  <si>
    <t>La Alcaldía Local envió la información correspondiente a 4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</si>
  <si>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Meta reportada por la Subsecretaría de Gestión Institucional
Se adjunta seguimiento al plan de sostenibilidad contable.</t>
  </si>
  <si>
    <t>Meta reportada por la Subsecretaría de Gestión Institucional
Carpeta One Drive
Plan de Sostenibilidad contable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</si>
  <si>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</si>
  <si>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</si>
  <si>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</si>
  <si>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</si>
  <si>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</si>
  <si>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</si>
  <si>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</si>
  <si>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Se diligencia el formato de Batería de indicadores, teniendo en cuenta los lineamientos establecidos por la OAP.</t>
  </si>
  <si>
    <t>Carpeta one drive
Batería de indicadores</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</si>
  <si>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</si>
  <si>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</si>
  <si>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</si>
  <si>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</si>
  <si>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</si>
  <si>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</si>
  <si>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</si>
  <si>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Reporte solicitado a la Oficina de Atención a la Ciudadanía en el nivel central</t>
  </si>
  <si>
    <t>Durante el primer trimestre de la vigencia 2020, la Alcaldía Local dio respuesta a 12  requerimientos ciudadanos del año 2019, los cuales representan un nivel de avance del 24% en el trimestre.</t>
  </si>
  <si>
    <t>Reporte SAC</t>
  </si>
  <si>
    <t>La Alcaldía Local de acuerdo con el reporte remitido ha dado respuesta a 57 requerimientos ciudadanos de los 97  programados para el trimestre, lo que representa un nivel de avance del  59% en el trimestre.</t>
  </si>
  <si>
    <t>La Alcaldía Local de acuerdo con el reporte remitido dio  respuesta a 251  requerimientos ciudadanos de los  146  programados para el trimestre, lo que representa un nivel de avance del 100% en el trimestre.</t>
  </si>
  <si>
    <t>Meta reportada desde nivel central mediante Reporte SAC</t>
  </si>
  <si>
    <t>Fortalecer la capacidad institucional y para el ejercicio de la función policiva por parte de las autoridades locales a cargo de la Secretaría Distrital de Gobierno</t>
  </si>
  <si>
    <t>Inspección Vigilancia y Control</t>
  </si>
  <si>
    <t xml:space="preserve">Realizar 69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</si>
  <si>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</si>
  <si>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</si>
  <si>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</si>
  <si>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</si>
  <si>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</si>
  <si>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Actas de operativos realizados por la dependencia</t>
  </si>
  <si>
    <t>Se dio cumplimiento con las acciones de control u operativos en materia de actividad económica, pólvora y artículos pirotécnicos.
Esta información se encuentra relacionada en el memorando No. 20205930000893.</t>
  </si>
  <si>
    <t>Soportados mediante programación y actas que reposan en el archivo del grupo de gestión policiva. 5 operativos ordinarios y 5 relacionados con control al cumplimiento del Decretos 081 y 082 de 2020.</t>
  </si>
  <si>
    <t>Se realizan 20 operativos de la siguiente forma:
abril: 2 operativos
Mayo: 10 operativos
Junio: 8 operativos
Con lo que se da cumplimiento a la meta establecida para el trimestre</t>
  </si>
  <si>
    <t>Carpeta OneDrive
Evidencias Actividad Económica</t>
  </si>
  <si>
    <t xml:space="preserve">Se realizan las siguientes acciones de control en materia de actividad económica:
Agosto: 12 Operativos
Septiembre: 15 Operativos
</t>
  </si>
  <si>
    <t>Carpeta OneDrive
IVC Actividad Económica</t>
  </si>
  <si>
    <t>Se realizan las siguientes acciones de control en materia de actividad económica:
Octubre: 15 Operativos
Noviembre: 1 Operativo
Diciembre: 4 Operativos</t>
  </si>
  <si>
    <t>Carpeta One Drive
Actividad económica</t>
  </si>
  <si>
    <t>Se realizaron en el año 2020 un total de 77 operativos de control de Actividad económica, superando la meta establecida.</t>
  </si>
  <si>
    <t>Realizar 34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</si>
  <si>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</si>
  <si>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</si>
  <si>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Se dio cujplimiento a las  acciones de control u operativos en materia de integridad del espacio, público. 
Esta información se encuentra relacionada en el memorando No. 20205930000963</t>
  </si>
  <si>
    <t>Soportados mediante programación y actas que reposan en el archivo del grupo de Gestión Policiva. 2 operativos ordinarios y 3 relacionados con control al cumplimiento del Decretos 081 y 082 de 2020.</t>
  </si>
  <si>
    <t>Se realizan 15 acciones dentro del trimestre de la siguiente manera:
Abril: 9 Acciones
Mayo: 2 Acciones
Junio: 4 Acciones.
Con las que se seupera la meta establecida para el periodo.</t>
  </si>
  <si>
    <t>Carpeta OneDrive
Evidencias Espacio Público</t>
  </si>
  <si>
    <t>Se realizan los siguientes operativos en materia de  integridad del espacio publico:
Julio: 10 Operativos
Agosto: 8 Operativos
Septiembre: 6 Operativos</t>
  </si>
  <si>
    <t>Carpeta OneDrive
IVC Espacio Público</t>
  </si>
  <si>
    <t>Se realizan los siguientes operativos en materia de  integridad del espacio publico:
Octubre: 6 Operativos
Noviembre: 5 Operativo
Diciembre: 8 Operativos</t>
  </si>
  <si>
    <t>Carpeta One Drive
Espacio Público</t>
  </si>
  <si>
    <t>Se realizaron en la vigencia 2020 un total de 63 acciones de control en materia de espacio público, superando la meta de 34 establecidas.</t>
  </si>
  <si>
    <t>Realizar 61 acciones de control u operativos en materia de obras y urbanismo</t>
  </si>
  <si>
    <t>Acciones de control  en materia de obras y urbanismo</t>
  </si>
  <si>
    <t>No acciones realizadas de control  en materia de obras y urbanismo</t>
  </si>
  <si>
    <t>Se dio cumplimirnto con las acciones  en materia de obras y urbanismo  con las visitas superando la meta progamada para el trimestre .
Esta información se encuentra relacionada en el memorando No. 20205930000923</t>
  </si>
  <si>
    <t>Que se evidencian mediante informes que reposan en el archivo del grupo de gestión policiva.</t>
  </si>
  <si>
    <t>Se realizan 39 operativos de la siguiente forma:
Mayo: 7 operativos
Junio: 32 operativos
Con lo que se supera la meta establecida para el trimestre</t>
  </si>
  <si>
    <t>Carpeta OneDrive
Evidencias Obras</t>
  </si>
  <si>
    <t xml:space="preserve">Se realizan los siguientes operativos en materia de obras y urbanismo:
Julio: 4 Operativos
Agosto: 23 Operativos
Septiembre: 7 Operativos
</t>
  </si>
  <si>
    <t>Carpeta OneDrive
IVC Obras</t>
  </si>
  <si>
    <t>Se realizan los siguientes operativos en materia de obras y urbanismo:
Octubre: 2 Operativos
Noviembre: 2 Operativos
Diciembre: 3 Operativos</t>
  </si>
  <si>
    <t>Carpeta One Drive
Obras y Urbanismo</t>
  </si>
  <si>
    <t>Se realizaron 92 operativos de control en materia de obras y urbanismo. Con lo que se supera la meta anual de 61.</t>
  </si>
  <si>
    <r>
      <t xml:space="preserve">Realizar </t>
    </r>
    <r>
      <rPr>
        <b/>
        <sz val="12"/>
        <rFont val="Garamond"/>
        <family val="1"/>
      </rPr>
      <t>8</t>
    </r>
    <r>
      <rPr>
        <sz val="12"/>
        <rFont val="Garamond"/>
        <family val="1"/>
      </rPr>
      <t xml:space="preserve"> acciones de control u operativos para dar cumplimiento a los fallos de Rio Bogotá </t>
    </r>
  </si>
  <si>
    <t>Acciones de control para el cumplimiento de fallos judiciales rio Bogotá</t>
  </si>
  <si>
    <t>No acciones de control para dar cumplimiento de fallos rio Bogotá</t>
  </si>
  <si>
    <t xml:space="preserve">Se cumplimiento con las accion de control a establecimientos de ronda de rio Bogotá en cumplimiento del fallo de rio Bogotá. </t>
  </si>
  <si>
    <t>Actas que reposan en el archivo del grupo de Gestión Policiva.</t>
  </si>
  <si>
    <t>Se realiza 1  visita de control el día 6 de junio, en cumplimiento del fallo  del rio Bogotá. La emergencia sanitaria en la que se encuentra la ciudad, no permitió el cumplimiento del 100% de la meta</t>
  </si>
  <si>
    <t>Carpeta OneDrive
Evidencias Río Bogotá</t>
  </si>
  <si>
    <t>Se realizan los siguientes operativos en cumplimiento al fallo del rio Bogotá:
Julio: 1 Operativo
Agosto: 1 Operativo
Septiembre: 2 Operativos
Se cumple con la meta y se ralizan 2 operativos adicionales</t>
  </si>
  <si>
    <t>Carpeta OneDrive
Rio Bogotá</t>
  </si>
  <si>
    <t>Se realizan los siguientes operativos en cumplimiento al fallo del rio Bogotá:
Octubre: 1 Operativos
Noviembre: 1 Operativo</t>
  </si>
  <si>
    <t>Carpeta One Drive
Río Bogotá</t>
  </si>
  <si>
    <t>En la vigencia 2020 se realizaron los 8 operativos propuestos en el plan de gestión</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</si>
  <si>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</si>
  <si>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</si>
  <si>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</si>
  <si>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</si>
  <si>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</si>
  <si>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SI ACTUA</t>
  </si>
  <si>
    <t>La Alcaldía Local impulso procesalmente a 11.345 expedientes allegados a 31 de diciembre de 2019</t>
  </si>
  <si>
    <t>Reporte Dirección para la Gestión Policiva</t>
  </si>
  <si>
    <t>La Alcaldía Local impulso procesalmente a 11,366 expedientes allegados a 31 de diciembre de 2019 de los  11,171 programados para la vigencia.</t>
  </si>
  <si>
    <t>Meta reportada por la Dirección para la Gestión Policiva</t>
  </si>
  <si>
    <t>Fallar de fondo el 12 %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</si>
  <si>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</si>
  <si>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</si>
  <si>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</si>
  <si>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 xml:space="preserve">La Alcaldía Local falló de fondo el  24,91% de los expedientes de policía a cargo de las inspecciones de policía con corte a 31-12-2019 programados para el trimestre. </t>
  </si>
  <si>
    <t>Reporte DGP</t>
  </si>
  <si>
    <t>La Alcaldía Local falló de fondo en el trimestre 1.218 expedientes  de los 1.396 programados.</t>
  </si>
  <si>
    <t>La Alcaldía Local  falló de fondo en el trimestre 1 expediente  de los 279  programados.</t>
  </si>
  <si>
    <t>Terminar (archivar), 64 actuaciones administrativas activas</t>
  </si>
  <si>
    <t>Actuaciones administrativas terminadas</t>
  </si>
  <si>
    <t>No actuaciones administrativas terminadas (archivadas) durante el trimestre</t>
  </si>
  <si>
    <t xml:space="preserve">La Alcaldía Local  terminó en el trimestre 20 actuaciones administrativas activas. 
</t>
  </si>
  <si>
    <t>La Alcaldía Local terminó 1  actuación administrativa durante el trimestre. Para un avance del 5%</t>
  </si>
  <si>
    <t>La Alcaldía Local terminó en el trimestre 24  actuaciones administrativas activas.</t>
  </si>
  <si>
    <r>
      <t>Termina</t>
    </r>
    <r>
      <rPr>
        <sz val="12"/>
        <rFont val="Garamond"/>
        <family val="1"/>
      </rPr>
      <t xml:space="preserve">r 20 </t>
    </r>
    <r>
      <rPr>
        <sz val="12"/>
        <color theme="1"/>
        <rFont val="Garamond"/>
        <family val="1"/>
      </rPr>
      <t>actuaciones administrativas en primera instancia</t>
    </r>
  </si>
  <si>
    <t>Actuaciones administrativas terminadas por agotamiento de la via gubernativa</t>
  </si>
  <si>
    <t>No de actuaciones administrativas terminadas  en primera instancia durante el trimestre</t>
  </si>
  <si>
    <t>Actuaciones administrativas terminadas por vía gubernativa</t>
  </si>
  <si>
    <t xml:space="preserve">La Alcaldía Local no terminó en el trimestr actuaciones administrativas en primera instancia.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</si>
  <si>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</si>
  <si>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</si>
  <si>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</si>
  <si>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</si>
  <si>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</si>
  <si>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</si>
  <si>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</si>
  <si>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</si>
  <si>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</si>
  <si>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</si>
  <si>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</si>
  <si>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</si>
  <si>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55 % de los criterios ambientales evaluados durante el trimestre: Rally Digital, No realizo  reporte de consumo de papel, Participación eventos ambientales y huella ecológica de conformidad con el reporte remitido por la Oficina Asesora de Planeación.</t>
  </si>
  <si>
    <t>Reporte criterios ambientales</t>
  </si>
  <si>
    <t>De acuerdo a los reportes de calificación del II semestre  ambiental.</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</si>
  <si>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</si>
  <si>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</si>
  <si>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</si>
  <si>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</si>
  <si>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</si>
  <si>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</si>
  <si>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</si>
  <si>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La Alcaldía Local participó en la siguientes actividades convocada por la Dirección Administrativa:  Capacitación Hoja de Control Fecha: 24/06/2020. De las 3 convocatorias.</t>
  </si>
  <si>
    <t>Reporte Dirección Administrativa</t>
  </si>
  <si>
    <t>La Alcaldía Local no participó en ninguna de las actividades convocadas por la Dirección Administrativa en el trimestre</t>
  </si>
  <si>
    <t>Reporte Dirección Admintrativa</t>
  </si>
  <si>
    <t>De las actividades programadas la Alcaldía  no asistió a ninguna.</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</si>
  <si>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</si>
  <si>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</si>
  <si>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</si>
  <si>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</si>
  <si>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</si>
  <si>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</si>
  <si>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 xml:space="preserve"> 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</si>
  <si>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</si>
  <si>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</si>
  <si>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</si>
  <si>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</si>
  <si>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</si>
  <si>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</si>
  <si>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Local registró una buena práctica "Inclusión de las observaciones y comentarios del profesional de almacén en la etapa de formulación de los proyectos de inversión y funcionamiento" cuyo objeto es que los bienes adquiridos por la Alcaldía en sus proyectos de inversión y funcionamiento, tengan un manejo eficiente en cuanto al ingreso y disposición en beneficio de la comunidad y los servidores.</t>
  </si>
  <si>
    <t>Reporte equipo Análisis y Políticas</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</si>
  <si>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</si>
  <si>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</si>
  <si>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</si>
  <si>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</si>
  <si>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</si>
  <si>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</si>
  <si>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15% las acciones correctivas, documentadas y vigentes en el trimestre.</t>
  </si>
  <si>
    <t>Reporte MIMEC</t>
  </si>
  <si>
    <t>La Alcaldía Local de seis (6) planes abiertos tiene la totalidad de acciones  veinti tres (23) abiertas  vencidas y sin formular al  30 de junio de 2020.</t>
  </si>
  <si>
    <t>Reporte MIMEC y SIG Oficina Asesora de Planeación</t>
  </si>
  <si>
    <t>La Alcaldía Local tiene la totalidad de las acciones abiertas vencidas : 29</t>
  </si>
  <si>
    <t>Reporte Oficina Asesora de Planeación</t>
  </si>
  <si>
    <t>La Alcaldía Local tiene la totalidad de las acciones abiertas vencidas :  1</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</si>
  <si>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</si>
  <si>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</si>
  <si>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</si>
  <si>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</si>
  <si>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</si>
  <si>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</si>
  <si>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</si>
  <si>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104 lo que representa un nivel de cumplimiento trimestral del 90%.</t>
  </si>
  <si>
    <t>Reporte Oficina Asesora de Comunicaciones Ley 1712 de 2014.</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</si>
  <si>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</si>
  <si>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Reporte Oficina Asesora de Comunicaciones</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</si>
  <si>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111 lo que representa un nivel de cumplimiento del 97% según radicado  20211400005233.</t>
  </si>
  <si>
    <t>Subtotal metas transversales</t>
  </si>
  <si>
    <t>CUMPLIMIENTO I TRIMESTRE</t>
  </si>
  <si>
    <t>CUMPLIMIENTO II TRIMESTRE</t>
  </si>
  <si>
    <t>CUMPLIMIENTO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</si>
  <si>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</si>
  <si>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</si>
  <si>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</si>
  <si>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</si>
  <si>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</si>
  <si>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RAFAEL SOLER AYALA 
Alcalde Local de Fontibón (E) 
</t>
    </r>
    <r>
      <rPr>
        <b/>
        <sz val="16"/>
        <color theme="1"/>
        <rFont val="Garamond"/>
        <family val="1"/>
      </rPr>
      <t>Aprobado mediante caso HOLA N°</t>
    </r>
    <r>
      <rPr>
        <sz val="16"/>
        <color theme="1"/>
        <rFont val="Garamond"/>
        <family val="1"/>
      </rPr>
      <t xml:space="preserve"> </t>
    </r>
    <r>
      <rPr>
        <b/>
        <sz val="16"/>
        <color theme="1"/>
        <rFont val="Garamond"/>
        <family val="1"/>
      </rPr>
      <t>90522</t>
    </r>
  </si>
  <si>
    <r>
      <t>Para el primer trimestre de la vigencia 2020, el plan de gestión de la alcaldía local alcanzó un nivel de desempeño del 68</t>
    </r>
    <r>
      <rPr>
        <b/>
        <sz val="11"/>
        <color theme="1"/>
        <rFont val="Garamond"/>
        <family val="1"/>
      </rPr>
      <t xml:space="preserve">%. </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t>
    </r>
  </si>
  <si>
    <t>La calificación alcanzada por la Alcaldía quedó en  43 por ciento.
Total personas 165, 35 funcionarios, 130 contratistas.
Reporte consumo de papel hasta noviembre
Política ambiental:
No se presenta evidencia.
Actividades ambientales:
1. capacitación manejo de residuos presencial 27 y 30 de noviembre; 40 personas.
2. capacitación virtual, no se presenta evidencia dado que la profesional ambiental no tiene usuario para descargar el listado de asistencia de forms.
3. charla sobre medidas de autoprotección frente a un riesgo natural dirigido a las y los  servidores  públicos  de  la  Alcaldía  Local  de  Fontibón,  la cual  se realizó  de  manera  virtual, no se cuenta con evidencia. 
Actividades de movilidad sostenible:
1. promoción de la bici: 5 personas</t>
  </si>
  <si>
    <t>https://gobiernobogota-my.sharepoint.com/:x:/r/personal/jeraldyn_tautiva_gobiernobogota_gov_co/_layouts/15/Doc.aspx?sourcedoc=%7BA86EAAEC-95B6-4EDD-95A4-0A90E3CB6A3E%7D&amp;file=meta%20evaluaci%C3%B3n%20II%20semestre%20ambiental.xlsx&amp;action=default&amp;mobileredirect=true</t>
  </si>
  <si>
    <t>De acuerdo a los reportes enviados desde la Dirección Administrativa la participación a actividades convocadas de la vigencia corresponde a una sola actividad, de 10 citadas: 3 en el segundo trimestre, 4 en el tercer trimestre y 3 en el cuarto tirmestre</t>
  </si>
  <si>
    <t>https://gobiernobogota-my.sharepoint.com/:x:/r/personal/jeraldyn_tautiva_gobiernobogota_gov_co/_layouts/15/Doc.aspx?sourcedoc=%7B6F01E9BC-C27F-41D5-B6EF-EA48EE10EC54%7D&amp;file=META%20TRANSVERSAL%204TO%20TRIMESTRE%20documental.xlsx&amp;action=default&amp;mobileredirect=true</t>
  </si>
  <si>
    <t xml:space="preserve">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</si>
  <si>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Archivo de gestion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</si>
</sst>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_-* #,##0.0_-;\-* #,##0.0_-;_-* &quot;-&quot;_-;_-@_-"/>
  </numFmts>
  <fonts count="31" x14ac:knownFonts="1">
    <font>
      <sz val="11"/>
      <color theme="1"/>
      <name val="Calibri"/>
      <family val="2"/>
      <scheme val="minor"/>
    </font>
    <font>
      <sz val="11"/>
      <color theme="1"/>
      <name val="Calibri"/>
      <family val="2"/>
      <scheme val="minor"/>
    </font>
    <font>
      <b/>
      <sz val="11"/>
      <color theme="1"/>
      <name val="Garamond"/>
      <family val="1"/>
    </font>
    <font>
      <sz val="11"/>
      <color theme="1"/>
      <name val="Garamond"/>
      <family val="1"/>
    </font>
    <font>
      <sz val="9"/>
      <color theme="1"/>
      <name val="Garamond"/>
      <family val="1"/>
    </font>
    <font>
      <b/>
      <sz val="10"/>
      <color theme="1"/>
      <name val="Garamond"/>
      <family val="1"/>
    </font>
    <font>
      <b/>
      <sz val="10"/>
      <name val="Garamond"/>
      <family val="1"/>
    </font>
    <font>
      <sz val="12"/>
      <color theme="1"/>
      <name val="Garamond"/>
      <family val="1"/>
    </font>
    <font>
      <sz val="12"/>
      <name val="Garamond"/>
      <family val="1"/>
    </font>
    <font>
      <sz val="12"/>
      <color rgb="FF000000"/>
      <name val="Garamond"/>
      <family val="1"/>
    </font>
    <font>
      <sz val="11"/>
      <name val="Garamond"/>
      <family val="1"/>
    </font>
    <font>
      <sz val="11"/>
      <color rgb="FF000000"/>
      <name val="Arial"/>
      <family val="2"/>
    </font>
    <font>
      <sz val="11"/>
      <color rgb="FF000000"/>
      <name val="Garamond"/>
      <family val="1"/>
    </font>
    <font>
      <b/>
      <sz val="12"/>
      <name val="Garamond"/>
      <family val="1"/>
    </font>
    <font>
      <b/>
      <sz val="12"/>
      <color theme="1"/>
      <name val="Garamond"/>
      <family val="1"/>
    </font>
    <font>
      <sz val="12"/>
      <color rgb="FF0070C0"/>
      <name val="Garamond"/>
      <family val="1"/>
    </font>
    <font>
      <sz val="11"/>
      <color theme="4"/>
      <name val="Garamond"/>
      <family val="1"/>
    </font>
    <font>
      <b/>
      <sz val="11"/>
      <color theme="4"/>
      <name val="Garamond"/>
      <family val="1"/>
    </font>
    <font>
      <sz val="11"/>
      <color rgb="FF0070C0"/>
      <name val="Garamond"/>
      <family val="1"/>
    </font>
    <font>
      <b/>
      <sz val="11"/>
      <color rgb="FF0070C0"/>
      <name val="Garamond"/>
      <family val="1"/>
    </font>
    <font>
      <sz val="10"/>
      <color rgb="FF0070C0"/>
      <name val="Garamond"/>
      <family val="1"/>
    </font>
    <font>
      <sz val="10"/>
      <color theme="4"/>
      <name val="Garamond"/>
      <family val="1"/>
    </font>
    <font>
      <b/>
      <sz val="12"/>
      <color indexed="30"/>
      <name val="Garamond"/>
      <family val="1"/>
    </font>
    <font>
      <sz val="12"/>
      <color indexed="30"/>
      <name val="Garamond"/>
      <family val="1"/>
    </font>
    <font>
      <b/>
      <sz val="12"/>
      <color rgb="FF0070C0"/>
      <name val="Garamond"/>
      <family val="1"/>
    </font>
    <font>
      <b/>
      <sz val="14"/>
      <color theme="1"/>
      <name val="Garamond"/>
      <family val="1"/>
    </font>
    <font>
      <b/>
      <sz val="18"/>
      <color theme="1"/>
      <name val="Garamond"/>
      <family val="1"/>
    </font>
    <font>
      <b/>
      <sz val="20"/>
      <color theme="1"/>
      <name val="Garamond"/>
      <family val="1"/>
    </font>
    <font>
      <sz val="16"/>
      <color theme="1"/>
      <name val="Garamond"/>
      <family val="1"/>
    </font>
    <font>
      <b/>
      <sz val="16"/>
      <color theme="1"/>
      <name val="Garamond"/>
      <family val="1"/>
    </font>
    <font>
      <u/>
      <sz val="11"/>
      <color theme="1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4B084"/>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342">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xf>
    <xf numFmtId="0" fontId="5" fillId="2" borderId="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8" borderId="34" xfId="0" applyFont="1" applyFill="1" applyBorder="1" applyAlignment="1">
      <alignment horizontal="justify" vertical="center" wrapText="1"/>
    </xf>
    <xf numFmtId="9" fontId="8" fillId="0" borderId="37"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3" fontId="3" fillId="2" borderId="35" xfId="0" applyNumberFormat="1" applyFont="1" applyFill="1" applyBorder="1" applyAlignment="1">
      <alignment horizontal="center" vertical="center"/>
    </xf>
    <xf numFmtId="0" fontId="3" fillId="9" borderId="35" xfId="0" applyFont="1" applyFill="1" applyBorder="1" applyAlignment="1">
      <alignment vertical="center"/>
    </xf>
    <xf numFmtId="0" fontId="3" fillId="9" borderId="35" xfId="0" applyFont="1" applyFill="1" applyBorder="1" applyAlignment="1">
      <alignment vertical="center" wrapText="1"/>
    </xf>
    <xf numFmtId="0" fontId="3" fillId="0" borderId="35" xfId="0" applyFont="1" applyBorder="1" applyAlignment="1">
      <alignment vertical="center"/>
    </xf>
    <xf numFmtId="3" fontId="3" fillId="0" borderId="35" xfId="0" applyNumberFormat="1" applyFont="1" applyBorder="1" applyAlignment="1">
      <alignment vertical="center"/>
    </xf>
    <xf numFmtId="0" fontId="3" fillId="0" borderId="36" xfId="0" applyFont="1" applyBorder="1" applyAlignment="1">
      <alignment horizontal="center" vertical="center"/>
    </xf>
    <xf numFmtId="0" fontId="3" fillId="0" borderId="5" xfId="0" applyFont="1" applyBorder="1" applyAlignment="1">
      <alignment horizontal="center" vertical="center" wrapText="1"/>
    </xf>
    <xf numFmtId="0" fontId="3" fillId="0" borderId="38" xfId="0" applyFont="1" applyBorder="1" applyAlignment="1">
      <alignment horizontal="center" vertical="center"/>
    </xf>
    <xf numFmtId="0" fontId="3"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7" fillId="0" borderId="5" xfId="0" applyFont="1" applyBorder="1" applyAlignment="1">
      <alignment horizontal="center" vertical="center" wrapText="1"/>
    </xf>
    <xf numFmtId="0" fontId="9" fillId="8" borderId="4" xfId="0"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3" fillId="0" borderId="1" xfId="0" applyFont="1" applyBorder="1" applyAlignment="1">
      <alignment vertical="center"/>
    </xf>
    <xf numFmtId="1" fontId="3" fillId="0" borderId="5" xfId="2" applyNumberFormat="1" applyFont="1" applyFill="1" applyBorder="1" applyAlignment="1">
      <alignment horizontal="center" vertical="center"/>
    </xf>
    <xf numFmtId="0" fontId="2" fillId="0" borderId="1" xfId="0" applyFont="1" applyBorder="1" applyAlignment="1">
      <alignment horizontal="center" vertical="center" wrapText="1"/>
    </xf>
    <xf numFmtId="9" fontId="2" fillId="0" borderId="1" xfId="2" applyFont="1" applyFill="1" applyBorder="1" applyAlignment="1" applyProtection="1">
      <alignment horizontal="center" vertical="center" wrapText="1"/>
      <protection locked="0"/>
    </xf>
    <xf numFmtId="0" fontId="9" fillId="8"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2" borderId="41" xfId="0" applyFont="1" applyFill="1" applyBorder="1" applyAlignment="1">
      <alignment horizontal="center" vertical="center"/>
    </xf>
    <xf numFmtId="0" fontId="3" fillId="9" borderId="35" xfId="0" applyFont="1" applyFill="1" applyBorder="1" applyAlignment="1">
      <alignment horizontal="center" vertical="center"/>
    </xf>
    <xf numFmtId="0" fontId="3" fillId="9" borderId="35" xfId="0" applyFont="1" applyFill="1" applyBorder="1" applyAlignment="1">
      <alignment horizontal="center" vertical="center" wrapText="1"/>
    </xf>
    <xf numFmtId="9" fontId="3" fillId="0" borderId="1" xfId="0" applyNumberFormat="1" applyFont="1" applyBorder="1" applyAlignment="1">
      <alignment horizontal="center" vertical="center"/>
    </xf>
    <xf numFmtId="9" fontId="3" fillId="0" borderId="5" xfId="0" applyNumberFormat="1" applyFont="1" applyBorder="1" applyAlignment="1">
      <alignment horizontal="center" vertical="center"/>
    </xf>
    <xf numFmtId="9" fontId="3" fillId="0" borderId="40" xfId="2" applyFont="1" applyBorder="1" applyAlignment="1">
      <alignment horizontal="center" vertical="center" wrapText="1"/>
    </xf>
    <xf numFmtId="0" fontId="3" fillId="0" borderId="18" xfId="0" applyFont="1" applyBorder="1" applyAlignment="1" applyProtection="1">
      <alignment horizontal="left" vertical="center" wrapText="1"/>
      <protection locked="0"/>
    </xf>
    <xf numFmtId="0" fontId="3" fillId="0" borderId="42" xfId="0" applyFont="1" applyBorder="1" applyAlignment="1" applyProtection="1">
      <alignment vertical="center" wrapText="1"/>
      <protection locked="0"/>
    </xf>
    <xf numFmtId="9" fontId="3" fillId="0" borderId="4"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9" fontId="10"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10" fontId="3" fillId="0" borderId="1" xfId="2" applyNumberFormat="1" applyFont="1" applyBorder="1" applyAlignment="1" applyProtection="1">
      <alignment horizontal="center" vertical="center" wrapText="1"/>
      <protection locked="0"/>
    </xf>
    <xf numFmtId="0" fontId="3" fillId="0" borderId="42" xfId="0" applyFont="1" applyBorder="1" applyAlignment="1" applyProtection="1">
      <alignment horizontal="left" vertical="center"/>
      <protection locked="0"/>
    </xf>
    <xf numFmtId="10" fontId="3" fillId="2" borderId="1"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7" fillId="9" borderId="1"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42" xfId="0" applyFont="1" applyBorder="1" applyAlignment="1">
      <alignment vertical="center"/>
    </xf>
    <xf numFmtId="10" fontId="3" fillId="0" borderId="1" xfId="0" applyNumberFormat="1" applyFont="1" applyBorder="1" applyAlignment="1" applyProtection="1">
      <alignment horizontal="center" vertical="center" wrapText="1"/>
      <protection locked="0"/>
    </xf>
    <xf numFmtId="164" fontId="2" fillId="0" borderId="1" xfId="2" applyNumberFormat="1" applyFont="1" applyBorder="1" applyAlignment="1" applyProtection="1">
      <alignment horizontal="center" vertical="center" wrapText="1"/>
      <protection locked="0"/>
    </xf>
    <xf numFmtId="0" fontId="12" fillId="0" borderId="5" xfId="0" applyFont="1" applyBorder="1" applyAlignment="1">
      <alignment horizontal="center" vertical="center" wrapText="1"/>
    </xf>
    <xf numFmtId="9" fontId="3" fillId="0" borderId="43" xfId="2" applyFont="1" applyBorder="1" applyAlignment="1">
      <alignment horizontal="center" vertical="center" wrapText="1"/>
    </xf>
    <xf numFmtId="9" fontId="3" fillId="0" borderId="4" xfId="2" applyFont="1" applyBorder="1" applyAlignment="1">
      <alignment horizontal="center" vertical="center" wrapText="1"/>
    </xf>
    <xf numFmtId="9" fontId="3" fillId="0" borderId="1" xfId="2" applyFont="1" applyBorder="1" applyAlignment="1" applyProtection="1">
      <alignment horizontal="center" vertical="center" wrapText="1"/>
      <protection locked="0"/>
    </xf>
    <xf numFmtId="9" fontId="2" fillId="0" borderId="1" xfId="2" applyFont="1" applyBorder="1" applyAlignment="1" applyProtection="1">
      <alignment horizontal="center" vertical="center" wrapText="1"/>
      <protection locked="0"/>
    </xf>
    <xf numFmtId="0" fontId="12" fillId="0" borderId="5" xfId="0" applyFont="1" applyBorder="1" applyAlignment="1">
      <alignment horizontal="center" vertical="center"/>
    </xf>
    <xf numFmtId="0" fontId="3" fillId="0" borderId="1"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wrapText="1"/>
    </xf>
    <xf numFmtId="0" fontId="3" fillId="0" borderId="43" xfId="0" applyFont="1" applyBorder="1" applyAlignment="1">
      <alignment vertical="center" wrapText="1"/>
    </xf>
    <xf numFmtId="0" fontId="3" fillId="0" borderId="42" xfId="0" applyFont="1" applyBorder="1" applyAlignment="1">
      <alignment horizontal="center" vertical="center" wrapText="1"/>
    </xf>
    <xf numFmtId="9" fontId="3" fillId="0" borderId="4" xfId="2" applyFont="1" applyFill="1" applyBorder="1" applyAlignment="1">
      <alignment horizontal="center" vertical="center" wrapText="1"/>
    </xf>
    <xf numFmtId="0" fontId="12" fillId="0" borderId="1" xfId="0" applyFont="1" applyBorder="1" applyAlignment="1">
      <alignment vertical="center" wrapText="1"/>
    </xf>
    <xf numFmtId="9" fontId="3"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9" fontId="3" fillId="0" borderId="1" xfId="2" applyFont="1" applyFill="1" applyBorder="1" applyAlignment="1">
      <alignment horizontal="center" vertical="center" wrapText="1"/>
    </xf>
    <xf numFmtId="9" fontId="2" fillId="0" borderId="1" xfId="2" applyFont="1" applyFill="1" applyBorder="1" applyAlignment="1">
      <alignment horizontal="center" vertical="center" wrapText="1"/>
    </xf>
    <xf numFmtId="0" fontId="12" fillId="0" borderId="42" xfId="0" applyFont="1" applyBorder="1" applyAlignment="1">
      <alignment horizontal="center" vertical="center" wrapText="1"/>
    </xf>
    <xf numFmtId="10" fontId="2" fillId="0" borderId="1" xfId="0" applyNumberFormat="1" applyFont="1" applyBorder="1" applyAlignment="1" applyProtection="1">
      <alignment horizontal="center" vertical="center" wrapText="1"/>
      <protection locked="0"/>
    </xf>
    <xf numFmtId="10" fontId="3" fillId="0" borderId="1" xfId="2"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2" fillId="0" borderId="0" xfId="0" applyFont="1" applyAlignment="1">
      <alignmen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9" fillId="8" borderId="3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9"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10" borderId="44" xfId="0" applyFont="1" applyFill="1" applyBorder="1" applyAlignment="1">
      <alignment horizontal="center" vertical="center"/>
    </xf>
    <xf numFmtId="0" fontId="3" fillId="10" borderId="0" xfId="0" applyFont="1" applyFill="1" applyAlignment="1">
      <alignment horizontal="center" vertical="center"/>
    </xf>
    <xf numFmtId="0" fontId="3" fillId="2" borderId="45" xfId="0" applyFont="1" applyFill="1" applyBorder="1" applyAlignment="1">
      <alignment horizontal="center" vertical="center"/>
    </xf>
    <xf numFmtId="0" fontId="14" fillId="2" borderId="4" xfId="0" applyFont="1" applyFill="1" applyBorder="1" applyAlignment="1">
      <alignment horizontal="center" vertical="center" wrapText="1"/>
    </xf>
    <xf numFmtId="9" fontId="2" fillId="2" borderId="1" xfId="2"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4"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0" borderId="44" xfId="0" applyFont="1" applyBorder="1" applyAlignment="1">
      <alignment horizontal="center" vertical="center"/>
    </xf>
    <xf numFmtId="0" fontId="15" fillId="0" borderId="1"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9" fontId="15" fillId="0" borderId="1" xfId="2" applyFont="1" applyBorder="1" applyAlignment="1">
      <alignment horizontal="center" vertical="center" wrapText="1"/>
    </xf>
    <xf numFmtId="9" fontId="15" fillId="0" borderId="1" xfId="0" applyNumberFormat="1" applyFont="1" applyBorder="1" applyAlignment="1" applyProtection="1">
      <alignment horizontal="center" vertical="center" wrapText="1"/>
      <protection locked="0"/>
    </xf>
    <xf numFmtId="9" fontId="15" fillId="0" borderId="5" xfId="0" applyNumberFormat="1" applyFont="1" applyBorder="1" applyAlignment="1" applyProtection="1">
      <alignment horizontal="center" vertical="center" wrapText="1"/>
      <protection locked="0"/>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5" xfId="0" applyFont="1" applyBorder="1" applyAlignment="1">
      <alignment horizontal="center" vertical="center" wrapText="1"/>
    </xf>
    <xf numFmtId="9" fontId="18" fillId="0" borderId="40" xfId="2" applyFont="1" applyBorder="1" applyAlignment="1">
      <alignment horizontal="center" vertical="center" wrapText="1"/>
    </xf>
    <xf numFmtId="0" fontId="18" fillId="0" borderId="1" xfId="0" applyFont="1" applyBorder="1" applyAlignment="1">
      <alignment vertical="center" wrapText="1"/>
    </xf>
    <xf numFmtId="0" fontId="18" fillId="0" borderId="42" xfId="0" applyFont="1" applyBorder="1" applyAlignment="1">
      <alignment vertical="center"/>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2" applyNumberFormat="1" applyFont="1" applyBorder="1" applyAlignment="1">
      <alignment horizontal="center" vertical="center" wrapText="1"/>
    </xf>
    <xf numFmtId="9" fontId="18" fillId="0" borderId="1" xfId="2" applyFont="1" applyBorder="1" applyAlignment="1">
      <alignment horizontal="center" vertical="center" wrapText="1"/>
    </xf>
    <xf numFmtId="9" fontId="20" fillId="0" borderId="5" xfId="0" applyNumberFormat="1" applyFont="1" applyBorder="1" applyAlignment="1" applyProtection="1">
      <alignment horizontal="center" vertical="center" wrapText="1"/>
      <protection locked="0"/>
    </xf>
    <xf numFmtId="9" fontId="3" fillId="0" borderId="38" xfId="2" applyFont="1" applyBorder="1" applyAlignment="1">
      <alignment horizontal="center" vertical="center"/>
    </xf>
    <xf numFmtId="9" fontId="16" fillId="0" borderId="4" xfId="2" applyFont="1" applyBorder="1" applyAlignment="1">
      <alignment horizontal="center" vertical="center" wrapText="1"/>
    </xf>
    <xf numFmtId="9" fontId="16" fillId="0" borderId="1" xfId="2" applyFont="1" applyBorder="1" applyAlignment="1">
      <alignment horizontal="center" vertical="center" wrapText="1"/>
    </xf>
    <xf numFmtId="9" fontId="17" fillId="0" borderId="1" xfId="2" applyFont="1" applyBorder="1" applyAlignment="1">
      <alignment horizontal="center" vertical="center" wrapText="1"/>
    </xf>
    <xf numFmtId="9" fontId="16" fillId="0" borderId="5" xfId="2" applyFont="1" applyBorder="1" applyAlignment="1">
      <alignment horizontal="center" vertical="center" wrapText="1"/>
    </xf>
    <xf numFmtId="9" fontId="18" fillId="0" borderId="1" xfId="2" applyFont="1" applyBorder="1" applyAlignment="1">
      <alignment vertical="center" wrapText="1"/>
    </xf>
    <xf numFmtId="9" fontId="18" fillId="0" borderId="0" xfId="2" applyFont="1" applyAlignment="1">
      <alignment vertical="center"/>
    </xf>
    <xf numFmtId="9" fontId="18" fillId="0" borderId="4" xfId="2" applyFont="1" applyBorder="1" applyAlignment="1">
      <alignment horizontal="center" vertical="center" wrapText="1"/>
    </xf>
    <xf numFmtId="9" fontId="18" fillId="0" borderId="1" xfId="2" applyFont="1" applyBorder="1" applyAlignment="1" applyProtection="1">
      <alignment horizontal="center" vertical="center" wrapText="1"/>
      <protection locked="0"/>
    </xf>
    <xf numFmtId="9" fontId="19" fillId="0" borderId="1" xfId="2"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6" fillId="0" borderId="1" xfId="2" applyNumberFormat="1" applyFont="1" applyBorder="1" applyAlignment="1">
      <alignment horizontal="center" vertical="center" wrapText="1"/>
    </xf>
    <xf numFmtId="165" fontId="16" fillId="0" borderId="1" xfId="1"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2" xfId="0" applyFont="1" applyBorder="1" applyAlignment="1">
      <alignment horizontal="center" vertical="center" wrapText="1"/>
    </xf>
    <xf numFmtId="9" fontId="21" fillId="0" borderId="5"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9" fontId="19" fillId="0" borderId="1" xfId="0" applyNumberFormat="1" applyFont="1"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5" xfId="2" applyFont="1" applyBorder="1" applyAlignment="1">
      <alignment horizontal="center" vertical="center" wrapText="1"/>
    </xf>
    <xf numFmtId="9" fontId="16" fillId="0" borderId="4" xfId="2" applyFont="1" applyFill="1" applyBorder="1" applyAlignment="1">
      <alignment horizontal="center" vertical="center" wrapText="1"/>
    </xf>
    <xf numFmtId="9" fontId="16" fillId="0" borderId="1"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0" fontId="18" fillId="0" borderId="5" xfId="0" applyFont="1" applyBorder="1" applyAlignment="1">
      <alignment horizontal="left" vertical="center" wrapText="1"/>
    </xf>
    <xf numFmtId="0" fontId="18" fillId="0" borderId="42" xfId="0" applyFont="1" applyBorder="1" applyAlignment="1">
      <alignment horizontal="center" vertical="center" wrapText="1"/>
    </xf>
    <xf numFmtId="9" fontId="18" fillId="0" borderId="1" xfId="0" applyNumberFormat="1" applyFont="1" applyBorder="1" applyAlignment="1" applyProtection="1">
      <alignment horizontal="center" vertical="center" wrapText="1"/>
      <protection locked="0"/>
    </xf>
    <xf numFmtId="0" fontId="3" fillId="0" borderId="46" xfId="0" applyFont="1" applyBorder="1" applyAlignment="1">
      <alignment horizontal="center" vertical="center"/>
    </xf>
    <xf numFmtId="0" fontId="15" fillId="0" borderId="22"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6" xfId="0" applyFont="1" applyBorder="1" applyAlignment="1">
      <alignment horizontal="center" vertical="center" wrapText="1"/>
    </xf>
    <xf numFmtId="9" fontId="15" fillId="0" borderId="22" xfId="2" applyFont="1" applyBorder="1" applyAlignment="1">
      <alignment horizontal="center" vertical="center" wrapText="1"/>
    </xf>
    <xf numFmtId="0" fontId="15" fillId="0" borderId="22" xfId="0" applyFont="1" applyBorder="1" applyAlignment="1">
      <alignment horizontal="center" vertical="center" wrapText="1"/>
    </xf>
    <xf numFmtId="9" fontId="18" fillId="0" borderId="22" xfId="0" applyNumberFormat="1" applyFont="1" applyBorder="1" applyAlignment="1">
      <alignment horizontal="center" vertical="center"/>
    </xf>
    <xf numFmtId="9" fontId="15" fillId="0" borderId="7" xfId="2" applyFont="1" applyBorder="1" applyAlignment="1">
      <alignment horizontal="center" vertical="center" wrapText="1"/>
    </xf>
    <xf numFmtId="0" fontId="15" fillId="0" borderId="6" xfId="0" applyFont="1" applyBorder="1" applyAlignment="1" applyProtection="1">
      <alignment horizontal="center" vertical="center" wrapText="1"/>
      <protection locked="0"/>
    </xf>
    <xf numFmtId="0" fontId="3" fillId="0" borderId="47" xfId="0" applyFont="1" applyBorder="1" applyAlignment="1">
      <alignment horizontal="center" vertical="center"/>
    </xf>
    <xf numFmtId="0" fontId="16" fillId="0" borderId="6"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42" xfId="0" applyFont="1" applyBorder="1" applyAlignment="1">
      <alignment vertical="center" wrapText="1"/>
    </xf>
    <xf numFmtId="9" fontId="18" fillId="0" borderId="6" xfId="2" applyFont="1" applyBorder="1" applyAlignment="1">
      <alignment horizontal="center" vertical="center" wrapText="1"/>
    </xf>
    <xf numFmtId="9" fontId="18" fillId="0" borderId="22" xfId="0" applyNumberFormat="1" applyFont="1" applyBorder="1" applyAlignment="1" applyProtection="1">
      <alignment horizontal="center" vertical="center" wrapText="1"/>
      <protection locked="0"/>
    </xf>
    <xf numFmtId="9" fontId="19" fillId="0" borderId="22" xfId="0" applyNumberFormat="1"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10" borderId="35" xfId="0" applyFont="1" applyFill="1" applyBorder="1" applyAlignment="1" applyProtection="1">
      <alignment horizontal="center" vertical="center" wrapText="1"/>
      <protection locked="0"/>
    </xf>
    <xf numFmtId="9" fontId="2" fillId="10" borderId="35" xfId="0" applyNumberFormat="1" applyFont="1" applyFill="1" applyBorder="1" applyAlignment="1">
      <alignment horizontal="center" vertical="center"/>
    </xf>
    <xf numFmtId="0" fontId="2" fillId="5" borderId="8" xfId="0" applyFont="1" applyFill="1" applyBorder="1" applyAlignment="1">
      <alignment horizontal="center" vertical="center" wrapText="1"/>
    </xf>
    <xf numFmtId="9" fontId="25" fillId="0" borderId="49" xfId="2" applyFont="1" applyBorder="1" applyAlignment="1">
      <alignment horizontal="center" vertical="center" wrapText="1"/>
    </xf>
    <xf numFmtId="9" fontId="26" fillId="0" borderId="49" xfId="2" applyFont="1" applyBorder="1" applyAlignment="1">
      <alignment horizontal="center" vertical="center" wrapText="1"/>
    </xf>
    <xf numFmtId="0" fontId="3" fillId="6"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10" borderId="1" xfId="0" applyFont="1" applyFill="1" applyBorder="1" applyAlignment="1">
      <alignment horizontal="center" vertical="center"/>
    </xf>
    <xf numFmtId="9" fontId="2" fillId="10" borderId="1" xfId="0" applyNumberFormat="1" applyFont="1" applyFill="1" applyBorder="1" applyAlignment="1">
      <alignment horizontal="center" vertical="center"/>
    </xf>
    <xf numFmtId="9" fontId="3" fillId="0" borderId="1" xfId="2" applyFont="1" applyBorder="1" applyAlignment="1">
      <alignment horizontal="center" vertical="center" wrapText="1"/>
    </xf>
    <xf numFmtId="0" fontId="12" fillId="0" borderId="42" xfId="0" applyFont="1" applyBorder="1" applyAlignment="1">
      <alignment vertical="center" wrapText="1"/>
    </xf>
    <xf numFmtId="2"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51" xfId="0" applyFont="1" applyBorder="1" applyAlignment="1">
      <alignment horizontal="center" vertical="center"/>
    </xf>
    <xf numFmtId="0" fontId="3" fillId="0" borderId="51"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11" borderId="0" xfId="0" applyFont="1" applyFill="1" applyAlignment="1">
      <alignment horizontal="center" vertical="center" wrapText="1"/>
    </xf>
    <xf numFmtId="9" fontId="3" fillId="0" borderId="40" xfId="0" applyNumberFormat="1" applyFont="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 fontId="16" fillId="0" borderId="5" xfId="0" applyNumberFormat="1" applyFont="1" applyBorder="1" applyAlignment="1" applyProtection="1">
      <alignment horizontal="center" vertical="center" wrapText="1"/>
      <protection locked="0"/>
    </xf>
    <xf numFmtId="9" fontId="3" fillId="0" borderId="0" xfId="0" applyNumberFormat="1" applyFont="1" applyAlignment="1">
      <alignment horizontal="center" vertical="center" wrapText="1"/>
    </xf>
    <xf numFmtId="9" fontId="3" fillId="2" borderId="1" xfId="0" applyNumberFormat="1" applyFont="1" applyFill="1" applyBorder="1" applyAlignment="1" applyProtection="1">
      <alignment horizontal="center" vertical="center" wrapText="1"/>
      <protection locked="0"/>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0" fontId="3" fillId="8" borderId="0" xfId="0" applyFont="1" applyFill="1" applyAlignment="1">
      <alignment horizontal="center" vertical="center" wrapText="1"/>
    </xf>
    <xf numFmtId="9" fontId="3" fillId="8" borderId="40" xfId="0" applyNumberFormat="1"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9" fontId="3" fillId="8" borderId="1" xfId="0" applyNumberFormat="1" applyFont="1" applyFill="1" applyBorder="1" applyAlignment="1" applyProtection="1">
      <alignment horizontal="center" vertical="center" wrapText="1"/>
      <protection locked="0"/>
    </xf>
    <xf numFmtId="0" fontId="2" fillId="7" borderId="46" xfId="0" applyFont="1" applyFill="1" applyBorder="1" applyAlignment="1">
      <alignment horizontal="center" vertical="center" wrapText="1"/>
    </xf>
    <xf numFmtId="0" fontId="2" fillId="7" borderId="50" xfId="0" applyFont="1" applyFill="1" applyBorder="1" applyAlignment="1">
      <alignment horizontal="center" vertical="center" wrapText="1"/>
    </xf>
    <xf numFmtId="0" fontId="27" fillId="0" borderId="2" xfId="0" applyFont="1" applyBorder="1" applyAlignment="1">
      <alignment horizontal="center" vertical="center"/>
    </xf>
    <xf numFmtId="0" fontId="27" fillId="0" borderId="18" xfId="0" applyFont="1" applyBorder="1" applyAlignment="1">
      <alignment horizontal="center" vertical="center"/>
    </xf>
    <xf numFmtId="0" fontId="27" fillId="0" borderId="3" xfId="0" applyFont="1" applyBorder="1" applyAlignment="1">
      <alignment horizontal="center" vertical="center"/>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2" xfId="0" applyFont="1" applyBorder="1" applyAlignment="1">
      <alignment horizontal="center" vertical="center"/>
    </xf>
    <xf numFmtId="0" fontId="28" fillId="0" borderId="7" xfId="0" applyFont="1" applyBorder="1" applyAlignment="1">
      <alignment horizontal="center" vertical="center"/>
    </xf>
    <xf numFmtId="0" fontId="2" fillId="4" borderId="11"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lef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9" fontId="18" fillId="0" borderId="40"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0" fontId="18" fillId="0" borderId="40" xfId="0" applyFont="1" applyBorder="1" applyAlignment="1">
      <alignment horizontal="center" vertical="center" wrapText="1"/>
    </xf>
    <xf numFmtId="9" fontId="18" fillId="8" borderId="1" xfId="0" applyNumberFormat="1" applyFont="1" applyFill="1" applyBorder="1" applyAlignment="1">
      <alignment horizontal="center" vertical="center" wrapText="1"/>
    </xf>
    <xf numFmtId="9" fontId="18" fillId="8" borderId="1" xfId="0" applyNumberFormat="1" applyFont="1" applyFill="1" applyBorder="1" applyAlignment="1" applyProtection="1">
      <alignment horizontal="center" vertical="center" wrapText="1"/>
      <protection locked="0"/>
    </xf>
    <xf numFmtId="0" fontId="18" fillId="0" borderId="0" xfId="0" applyFont="1" applyAlignment="1">
      <alignment wrapText="1"/>
    </xf>
    <xf numFmtId="9" fontId="18" fillId="0" borderId="48" xfId="0" applyNumberFormat="1" applyFont="1" applyBorder="1" applyAlignment="1">
      <alignment horizontal="center" vertical="center" wrapText="1"/>
    </xf>
    <xf numFmtId="0" fontId="18" fillId="0" borderId="6" xfId="0" applyFont="1" applyBorder="1" applyAlignment="1">
      <alignment horizontal="center" vertical="center" wrapText="1"/>
    </xf>
    <xf numFmtId="9" fontId="18" fillId="0" borderId="22" xfId="0" applyNumberFormat="1" applyFont="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30" fillId="0" borderId="5" xfId="3" applyBorder="1" applyAlignment="1" applyProtection="1">
      <alignment horizontal="center" vertical="center" wrapText="1"/>
      <protection locked="0"/>
    </xf>
  </cellXfs>
  <cellStyles count="4">
    <cellStyle name="Hipervínculo" xfId="3" builtinId="8"/>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biernobogota-my.sharepoint.com/:x:/r/personal/jeraldyn_tautiva_gobiernobogota_gov_co/_layouts/15/Doc.aspx?sourcedoc=%7BA86EAAEC-95B6-4EDD-95A4-0A90E3CB6A3E%7D&amp;file=meta%20evaluaci%C3%B3n%20II%20semestre%20ambiental.xlsx&amp;action=default&amp;mobileredirect=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48385-0323-4133-88AC-33AA2A22E9F4}">
  <dimension ref="A1:AW53"/>
  <sheetViews>
    <sheetView tabSelected="1" topLeftCell="AM40" zoomScale="53" workbookViewId="0">
      <selection activeCell="AN43" sqref="AN43"/>
    </sheetView>
  </sheetViews>
  <sheetFormatPr baseColWidth="10" defaultColWidth="11.453125" defaultRowHeight="14.5" x14ac:dyDescent="0.35"/>
  <cols>
    <col min="1" max="1" width="6.7265625" style="1" customWidth="1"/>
    <col min="2" max="2" width="27.26953125" style="1" customWidth="1"/>
    <col min="3" max="3" width="20.1796875" style="1" customWidth="1"/>
    <col min="4" max="4" width="55.26953125" style="1" customWidth="1"/>
    <col min="5" max="5" width="14.1796875" style="1" customWidth="1"/>
    <col min="6" max="6" width="16" style="1" customWidth="1"/>
    <col min="7" max="7" width="25.26953125" style="1" customWidth="1"/>
    <col min="8" max="8" width="43.1796875" style="1" customWidth="1"/>
    <col min="9" max="9" width="18.1796875" style="1" customWidth="1"/>
    <col min="10" max="10" width="16.26953125" style="1" customWidth="1"/>
    <col min="11" max="11" width="13.453125" style="2" customWidth="1"/>
    <col min="12" max="15" width="11.453125" style="1"/>
    <col min="16" max="16" width="17.7265625" style="1" customWidth="1"/>
    <col min="17" max="17" width="13.7265625" style="1" customWidth="1"/>
    <col min="18" max="18" width="15.54296875" style="2" customWidth="1"/>
    <col min="19" max="19" width="16.26953125" style="2" customWidth="1"/>
    <col min="20" max="20" width="20.54296875" style="2" customWidth="1"/>
    <col min="21" max="21" width="11.453125" style="1"/>
    <col min="22" max="23" width="16.453125" style="2" customWidth="1"/>
    <col min="24" max="24" width="22.7265625" style="2" customWidth="1"/>
    <col min="25" max="25" width="29.54296875" style="2" customWidth="1"/>
    <col min="26" max="28" width="16.453125" style="2" customWidth="1"/>
    <col min="29" max="29" width="18.453125" style="2" customWidth="1"/>
    <col min="30" max="31" width="56.7265625" style="2" customWidth="1"/>
    <col min="32" max="33" width="16.453125" style="2" customWidth="1"/>
    <col min="34" max="34" width="16.453125" style="3" customWidth="1"/>
    <col min="35" max="35" width="67.453125" style="2" customWidth="1"/>
    <col min="36" max="36" width="56.7265625" style="2" customWidth="1"/>
    <col min="37" max="39" width="16.453125" style="2" customWidth="1"/>
    <col min="40" max="41" width="56.7265625" style="2" customWidth="1"/>
    <col min="42" max="42" width="16.453125" style="2" customWidth="1"/>
    <col min="43" max="43" width="17.81640625" style="2" customWidth="1"/>
    <col min="44" max="44" width="16.453125" style="2" customWidth="1"/>
    <col min="45" max="46" width="56.7265625" style="2" customWidth="1"/>
    <col min="47" max="49" width="16.453125" style="2" customWidth="1"/>
    <col min="50" max="16384" width="11.453125" style="1"/>
  </cols>
  <sheetData>
    <row r="1" spans="1:11" ht="22.5" customHeight="1" x14ac:dyDescent="0.35">
      <c r="A1" s="317" t="s">
        <v>0</v>
      </c>
      <c r="B1" s="317"/>
      <c r="C1" s="317"/>
      <c r="D1" s="317"/>
      <c r="E1" s="317"/>
      <c r="F1" s="317"/>
      <c r="G1" s="317"/>
      <c r="H1" s="317"/>
      <c r="I1" s="317"/>
      <c r="J1" s="317"/>
      <c r="K1" s="317"/>
    </row>
    <row r="2" spans="1:11" ht="22.5" customHeight="1" x14ac:dyDescent="0.35">
      <c r="A2" s="317" t="s">
        <v>1</v>
      </c>
      <c r="B2" s="317"/>
      <c r="C2" s="317"/>
      <c r="D2" s="317"/>
      <c r="E2" s="317"/>
      <c r="F2" s="317"/>
      <c r="G2" s="317"/>
      <c r="H2" s="317"/>
      <c r="I2" s="317"/>
      <c r="J2" s="317"/>
      <c r="K2" s="317"/>
    </row>
    <row r="3" spans="1:11" ht="22.5" customHeight="1" x14ac:dyDescent="0.35">
      <c r="A3" s="317" t="s">
        <v>2</v>
      </c>
      <c r="B3" s="317"/>
      <c r="C3" s="317"/>
      <c r="D3" s="317"/>
      <c r="E3" s="317"/>
      <c r="F3" s="317"/>
      <c r="G3" s="317"/>
      <c r="H3" s="317"/>
      <c r="I3" s="317"/>
      <c r="J3" s="317"/>
      <c r="K3" s="317"/>
    </row>
    <row r="4" spans="1:11" ht="15" thickBot="1" x14ac:dyDescent="0.4">
      <c r="F4" s="318" t="s">
        <v>3</v>
      </c>
      <c r="G4" s="318"/>
      <c r="H4" s="318"/>
      <c r="I4" s="318"/>
      <c r="J4" s="318"/>
    </row>
    <row r="5" spans="1:11" ht="15.75" customHeight="1" x14ac:dyDescent="0.35">
      <c r="A5" s="319" t="s">
        <v>4</v>
      </c>
      <c r="B5" s="320"/>
      <c r="C5" s="325" t="s">
        <v>5</v>
      </c>
      <c r="D5" s="326"/>
      <c r="F5" s="238" t="s">
        <v>6</v>
      </c>
      <c r="G5" s="238" t="s">
        <v>7</v>
      </c>
      <c r="H5" s="318" t="s">
        <v>8</v>
      </c>
      <c r="I5" s="318"/>
      <c r="J5" s="318"/>
    </row>
    <row r="6" spans="1:11" ht="22.5" customHeight="1" x14ac:dyDescent="0.35">
      <c r="A6" s="321"/>
      <c r="B6" s="322"/>
      <c r="C6" s="327"/>
      <c r="D6" s="328"/>
      <c r="F6" s="244">
        <v>1</v>
      </c>
      <c r="G6" s="244" t="s">
        <v>9</v>
      </c>
      <c r="H6" s="313" t="s">
        <v>10</v>
      </c>
      <c r="I6" s="313"/>
      <c r="J6" s="313"/>
    </row>
    <row r="7" spans="1:11" ht="48" customHeight="1" x14ac:dyDescent="0.35">
      <c r="A7" s="321"/>
      <c r="B7" s="322"/>
      <c r="C7" s="327"/>
      <c r="D7" s="328"/>
      <c r="F7" s="244">
        <v>2</v>
      </c>
      <c r="G7" s="244" t="s">
        <v>11</v>
      </c>
      <c r="H7" s="312" t="s">
        <v>12</v>
      </c>
      <c r="I7" s="312"/>
      <c r="J7" s="312"/>
    </row>
    <row r="8" spans="1:11" ht="291.5" customHeight="1" thickBot="1" x14ac:dyDescent="0.4">
      <c r="A8" s="323"/>
      <c r="B8" s="324"/>
      <c r="C8" s="329"/>
      <c r="D8" s="330"/>
      <c r="F8" s="244">
        <v>3</v>
      </c>
      <c r="G8" s="244" t="s">
        <v>13</v>
      </c>
      <c r="H8" s="312" t="s">
        <v>348</v>
      </c>
      <c r="I8" s="313"/>
      <c r="J8" s="313"/>
    </row>
    <row r="9" spans="1:11" ht="209.25" customHeight="1" thickBot="1" x14ac:dyDescent="0.4">
      <c r="F9" s="244">
        <v>4</v>
      </c>
      <c r="G9" s="244" t="s">
        <v>14</v>
      </c>
      <c r="H9" s="312" t="s">
        <v>15</v>
      </c>
      <c r="I9" s="313"/>
      <c r="J9" s="313"/>
    </row>
    <row r="10" spans="1:11" ht="102.75" customHeight="1" thickBot="1" x14ac:dyDescent="0.4">
      <c r="F10" s="4">
        <v>5</v>
      </c>
      <c r="G10" s="5" t="s">
        <v>16</v>
      </c>
      <c r="H10" s="314" t="s">
        <v>17</v>
      </c>
      <c r="I10" s="314"/>
      <c r="J10" s="315"/>
    </row>
    <row r="11" spans="1:11" ht="167.25" customHeight="1" thickBot="1" x14ac:dyDescent="0.4">
      <c r="F11" s="6">
        <v>6</v>
      </c>
      <c r="G11" s="7" t="s">
        <v>18</v>
      </c>
      <c r="H11" s="316" t="s">
        <v>19</v>
      </c>
      <c r="I11" s="310"/>
      <c r="J11" s="311"/>
    </row>
    <row r="12" spans="1:11" ht="364.5" customHeight="1" thickBot="1" x14ac:dyDescent="0.4">
      <c r="F12" s="8">
        <v>7</v>
      </c>
      <c r="G12" s="9" t="s">
        <v>20</v>
      </c>
      <c r="H12" s="288" t="s">
        <v>21</v>
      </c>
      <c r="I12" s="289"/>
      <c r="J12" s="290"/>
    </row>
    <row r="13" spans="1:11" ht="51.75" customHeight="1" x14ac:dyDescent="0.35">
      <c r="F13" s="8">
        <v>8</v>
      </c>
      <c r="G13" s="9" t="s">
        <v>22</v>
      </c>
      <c r="H13" s="288" t="s">
        <v>23</v>
      </c>
      <c r="I13" s="289"/>
      <c r="J13" s="290"/>
    </row>
    <row r="14" spans="1:11" ht="51.75" customHeight="1" x14ac:dyDescent="0.35">
      <c r="F14" s="224">
        <v>9</v>
      </c>
      <c r="G14" s="225" t="s">
        <v>24</v>
      </c>
      <c r="H14" s="309" t="s">
        <v>25</v>
      </c>
      <c r="I14" s="310"/>
      <c r="J14" s="311"/>
    </row>
    <row r="15" spans="1:11" ht="51.75" customHeight="1" x14ac:dyDescent="0.35">
      <c r="F15" s="222">
        <v>10</v>
      </c>
      <c r="G15" s="223" t="s">
        <v>26</v>
      </c>
      <c r="H15" s="308" t="s">
        <v>27</v>
      </c>
      <c r="I15" s="308"/>
      <c r="J15" s="308"/>
    </row>
    <row r="16" spans="1:11" ht="51.75" customHeight="1" x14ac:dyDescent="0.35">
      <c r="G16" s="2"/>
      <c r="H16" s="10"/>
      <c r="I16" s="10"/>
      <c r="J16" s="10"/>
    </row>
    <row r="17" spans="1:49" s="11" customFormat="1" ht="18.75" customHeight="1" x14ac:dyDescent="0.35">
      <c r="A17" s="291" t="s">
        <v>28</v>
      </c>
      <c r="B17" s="292"/>
      <c r="C17" s="295" t="s">
        <v>29</v>
      </c>
      <c r="D17" s="298" t="s">
        <v>30</v>
      </c>
      <c r="E17" s="299"/>
      <c r="F17" s="299"/>
      <c r="G17" s="299"/>
      <c r="H17" s="299"/>
      <c r="I17" s="299"/>
      <c r="J17" s="299"/>
      <c r="K17" s="299"/>
      <c r="L17" s="299"/>
      <c r="M17" s="299"/>
      <c r="N17" s="299"/>
      <c r="O17" s="299"/>
      <c r="P17" s="295"/>
      <c r="Q17" s="302" t="s">
        <v>31</v>
      </c>
      <c r="R17" s="303"/>
      <c r="S17" s="303"/>
      <c r="T17" s="304"/>
      <c r="U17" s="261" t="s">
        <v>32</v>
      </c>
      <c r="V17" s="285" t="s">
        <v>33</v>
      </c>
      <c r="W17" s="286"/>
      <c r="X17" s="286"/>
      <c r="Y17" s="286"/>
      <c r="Z17" s="287"/>
      <c r="AA17" s="264" t="s">
        <v>33</v>
      </c>
      <c r="AB17" s="265"/>
      <c r="AC17" s="265"/>
      <c r="AD17" s="265"/>
      <c r="AE17" s="266"/>
      <c r="AF17" s="267" t="s">
        <v>33</v>
      </c>
      <c r="AG17" s="268"/>
      <c r="AH17" s="268"/>
      <c r="AI17" s="268"/>
      <c r="AJ17" s="269"/>
      <c r="AK17" s="264" t="s">
        <v>33</v>
      </c>
      <c r="AL17" s="265"/>
      <c r="AM17" s="265"/>
      <c r="AN17" s="265"/>
      <c r="AO17" s="266"/>
      <c r="AP17" s="270" t="s">
        <v>33</v>
      </c>
      <c r="AQ17" s="271"/>
      <c r="AR17" s="271"/>
      <c r="AS17" s="271"/>
      <c r="AT17" s="272"/>
      <c r="AU17" s="3"/>
      <c r="AV17" s="3"/>
      <c r="AW17" s="3"/>
    </row>
    <row r="18" spans="1:49" s="11" customFormat="1" ht="21" customHeight="1" thickBot="1" x14ac:dyDescent="0.4">
      <c r="A18" s="293"/>
      <c r="B18" s="294"/>
      <c r="C18" s="296"/>
      <c r="D18" s="300"/>
      <c r="E18" s="301"/>
      <c r="F18" s="301"/>
      <c r="G18" s="301"/>
      <c r="H18" s="301"/>
      <c r="I18" s="301"/>
      <c r="J18" s="301"/>
      <c r="K18" s="301"/>
      <c r="L18" s="301"/>
      <c r="M18" s="301"/>
      <c r="N18" s="301"/>
      <c r="O18" s="301"/>
      <c r="P18" s="297"/>
      <c r="Q18" s="305"/>
      <c r="R18" s="306"/>
      <c r="S18" s="306"/>
      <c r="T18" s="307"/>
      <c r="U18" s="262"/>
      <c r="V18" s="273" t="s">
        <v>34</v>
      </c>
      <c r="W18" s="274"/>
      <c r="X18" s="274"/>
      <c r="Y18" s="274"/>
      <c r="Z18" s="275"/>
      <c r="AA18" s="276" t="s">
        <v>35</v>
      </c>
      <c r="AB18" s="277"/>
      <c r="AC18" s="277"/>
      <c r="AD18" s="277"/>
      <c r="AE18" s="278"/>
      <c r="AF18" s="279" t="s">
        <v>36</v>
      </c>
      <c r="AG18" s="280"/>
      <c r="AH18" s="280"/>
      <c r="AI18" s="280"/>
      <c r="AJ18" s="281"/>
      <c r="AK18" s="276" t="s">
        <v>37</v>
      </c>
      <c r="AL18" s="277"/>
      <c r="AM18" s="277"/>
      <c r="AN18" s="277"/>
      <c r="AO18" s="278"/>
      <c r="AP18" s="282" t="s">
        <v>38</v>
      </c>
      <c r="AQ18" s="283"/>
      <c r="AR18" s="283"/>
      <c r="AS18" s="283"/>
      <c r="AT18" s="284"/>
      <c r="AU18" s="3"/>
      <c r="AV18" s="3"/>
      <c r="AW18" s="3"/>
    </row>
    <row r="19" spans="1:49" s="3" customFormat="1" ht="44" thickBot="1" x14ac:dyDescent="0.4">
      <c r="A19" s="12" t="s">
        <v>39</v>
      </c>
      <c r="B19" s="13" t="s">
        <v>40</v>
      </c>
      <c r="C19" s="297"/>
      <c r="D19" s="14" t="s">
        <v>41</v>
      </c>
      <c r="E19" s="15" t="s">
        <v>42</v>
      </c>
      <c r="F19" s="15" t="s">
        <v>43</v>
      </c>
      <c r="G19" s="15" t="s">
        <v>44</v>
      </c>
      <c r="H19" s="15" t="s">
        <v>45</v>
      </c>
      <c r="I19" s="15" t="s">
        <v>46</v>
      </c>
      <c r="J19" s="15" t="s">
        <v>47</v>
      </c>
      <c r="K19" s="15" t="s">
        <v>48</v>
      </c>
      <c r="L19" s="15" t="s">
        <v>49</v>
      </c>
      <c r="M19" s="15" t="s">
        <v>50</v>
      </c>
      <c r="N19" s="15" t="s">
        <v>51</v>
      </c>
      <c r="O19" s="15" t="s">
        <v>52</v>
      </c>
      <c r="P19" s="16" t="s">
        <v>53</v>
      </c>
      <c r="Q19" s="17" t="s">
        <v>54</v>
      </c>
      <c r="R19" s="18" t="s">
        <v>55</v>
      </c>
      <c r="S19" s="18" t="s">
        <v>56</v>
      </c>
      <c r="T19" s="19" t="s">
        <v>57</v>
      </c>
      <c r="U19" s="263"/>
      <c r="V19" s="20" t="s">
        <v>58</v>
      </c>
      <c r="W19" s="21" t="s">
        <v>59</v>
      </c>
      <c r="X19" s="21" t="s">
        <v>60</v>
      </c>
      <c r="Y19" s="21" t="s">
        <v>61</v>
      </c>
      <c r="Z19" s="22" t="s">
        <v>62</v>
      </c>
      <c r="AA19" s="232" t="s">
        <v>58</v>
      </c>
      <c r="AB19" s="233" t="s">
        <v>59</v>
      </c>
      <c r="AC19" s="233" t="s">
        <v>60</v>
      </c>
      <c r="AD19" s="233" t="s">
        <v>61</v>
      </c>
      <c r="AE19" s="234" t="s">
        <v>62</v>
      </c>
      <c r="AF19" s="23" t="s">
        <v>58</v>
      </c>
      <c r="AG19" s="24" t="s">
        <v>59</v>
      </c>
      <c r="AH19" s="25" t="s">
        <v>60</v>
      </c>
      <c r="AI19" s="25" t="s">
        <v>61</v>
      </c>
      <c r="AJ19" s="26" t="s">
        <v>62</v>
      </c>
      <c r="AK19" s="232" t="s">
        <v>58</v>
      </c>
      <c r="AL19" s="233" t="s">
        <v>59</v>
      </c>
      <c r="AM19" s="233" t="s">
        <v>60</v>
      </c>
      <c r="AN19" s="233" t="s">
        <v>61</v>
      </c>
      <c r="AO19" s="234" t="s">
        <v>62</v>
      </c>
      <c r="AP19" s="235" t="s">
        <v>44</v>
      </c>
      <c r="AQ19" s="236" t="s">
        <v>58</v>
      </c>
      <c r="AR19" s="236" t="s">
        <v>59</v>
      </c>
      <c r="AS19" s="236" t="s">
        <v>60</v>
      </c>
      <c r="AT19" s="237" t="s">
        <v>63</v>
      </c>
    </row>
    <row r="20" spans="1:49" ht="193.5" customHeight="1" thickBot="1" x14ac:dyDescent="0.4">
      <c r="A20" s="27">
        <v>7</v>
      </c>
      <c r="B20" s="28" t="s">
        <v>64</v>
      </c>
      <c r="C20" s="29" t="s">
        <v>65</v>
      </c>
      <c r="D20" s="30" t="s">
        <v>66</v>
      </c>
      <c r="E20" s="31">
        <v>0.04</v>
      </c>
      <c r="F20" s="32" t="s">
        <v>67</v>
      </c>
      <c r="G20" s="33" t="s">
        <v>68</v>
      </c>
      <c r="H20" s="33" t="s">
        <v>69</v>
      </c>
      <c r="I20" s="34" t="s">
        <v>70</v>
      </c>
      <c r="J20" s="35" t="s">
        <v>71</v>
      </c>
      <c r="K20" s="36" t="s">
        <v>72</v>
      </c>
      <c r="L20" s="37">
        <v>0</v>
      </c>
      <c r="M20" s="37">
        <v>0</v>
      </c>
      <c r="N20" s="38">
        <v>0</v>
      </c>
      <c r="O20" s="37">
        <v>1</v>
      </c>
      <c r="P20" s="39">
        <v>1</v>
      </c>
      <c r="Q20" s="242" t="s">
        <v>73</v>
      </c>
      <c r="R20" s="245" t="s">
        <v>74</v>
      </c>
      <c r="S20" s="245" t="s">
        <v>75</v>
      </c>
      <c r="T20" s="40" t="s">
        <v>76</v>
      </c>
      <c r="U20" s="41" t="str">
        <f>IF(Q20="EFICACIA","SI","NO")</f>
        <v>SI</v>
      </c>
      <c r="V20" s="241">
        <v>0</v>
      </c>
      <c r="W20" s="42">
        <v>0</v>
      </c>
      <c r="X20" s="43" t="s">
        <v>77</v>
      </c>
      <c r="Y20" s="42" t="s">
        <v>77</v>
      </c>
      <c r="Z20" s="44" t="s">
        <v>77</v>
      </c>
      <c r="AA20" s="44">
        <v>0</v>
      </c>
      <c r="AB20" s="44">
        <v>0</v>
      </c>
      <c r="AC20" s="45" t="s">
        <v>77</v>
      </c>
      <c r="AD20" s="46" t="s">
        <v>77</v>
      </c>
      <c r="AE20" s="47" t="s">
        <v>77</v>
      </c>
      <c r="AF20" s="241">
        <v>0</v>
      </c>
      <c r="AG20" s="42">
        <v>0</v>
      </c>
      <c r="AH20" s="43" t="s">
        <v>78</v>
      </c>
      <c r="AI20" s="42" t="s">
        <v>77</v>
      </c>
      <c r="AJ20" s="44" t="s">
        <v>77</v>
      </c>
      <c r="AK20" s="48">
        <f>O20</f>
        <v>1</v>
      </c>
      <c r="AL20" s="93">
        <v>1</v>
      </c>
      <c r="AM20" s="107">
        <v>1</v>
      </c>
      <c r="AN20" s="49" t="s">
        <v>79</v>
      </c>
      <c r="AO20" s="50" t="s">
        <v>80</v>
      </c>
      <c r="AP20" s="51" t="str">
        <f>G20</f>
        <v>Línea base construida</v>
      </c>
      <c r="AQ20" s="218">
        <f>V20+AA20+AF20+AK20</f>
        <v>1</v>
      </c>
      <c r="AR20" s="93">
        <f>W20+AB20+AG20+AL20</f>
        <v>1</v>
      </c>
      <c r="AS20" s="49" t="s">
        <v>79</v>
      </c>
      <c r="AT20" s="50" t="s">
        <v>80</v>
      </c>
    </row>
    <row r="21" spans="1:49" ht="104.25" customHeight="1" thickBot="1" x14ac:dyDescent="0.4">
      <c r="A21" s="242">
        <v>7</v>
      </c>
      <c r="B21" s="245" t="s">
        <v>64</v>
      </c>
      <c r="C21" s="52" t="s">
        <v>65</v>
      </c>
      <c r="D21" s="53" t="s">
        <v>81</v>
      </c>
      <c r="E21" s="31">
        <v>0.04</v>
      </c>
      <c r="F21" s="54" t="s">
        <v>67</v>
      </c>
      <c r="G21" s="33" t="s">
        <v>68</v>
      </c>
      <c r="H21" s="55" t="s">
        <v>82</v>
      </c>
      <c r="I21" s="34" t="s">
        <v>70</v>
      </c>
      <c r="J21" s="56" t="s">
        <v>71</v>
      </c>
      <c r="K21" s="57" t="s">
        <v>83</v>
      </c>
      <c r="L21" s="58">
        <v>0</v>
      </c>
      <c r="M21" s="58">
        <v>0</v>
      </c>
      <c r="N21" s="58">
        <v>1</v>
      </c>
      <c r="O21" s="58">
        <v>0</v>
      </c>
      <c r="P21" s="59">
        <v>1</v>
      </c>
      <c r="Q21" s="242" t="s">
        <v>73</v>
      </c>
      <c r="R21" s="245" t="s">
        <v>74</v>
      </c>
      <c r="S21" s="245" t="s">
        <v>75</v>
      </c>
      <c r="T21" s="40" t="s">
        <v>84</v>
      </c>
      <c r="U21" s="41" t="str">
        <f t="shared" ref="U21:U39" si="0">IF(Q21="EFICACIA","SI","NO")</f>
        <v>SI</v>
      </c>
      <c r="V21" s="51">
        <v>0</v>
      </c>
      <c r="W21" s="245">
        <v>0</v>
      </c>
      <c r="X21" s="60" t="s">
        <v>77</v>
      </c>
      <c r="Y21" s="245" t="s">
        <v>77</v>
      </c>
      <c r="Z21" s="40" t="s">
        <v>77</v>
      </c>
      <c r="AA21" s="44">
        <v>0</v>
      </c>
      <c r="AB21" s="46">
        <v>0</v>
      </c>
      <c r="AC21" s="45" t="s">
        <v>77</v>
      </c>
      <c r="AD21" s="46" t="s">
        <v>77</v>
      </c>
      <c r="AE21" s="47" t="s">
        <v>77</v>
      </c>
      <c r="AF21" s="51">
        <f t="shared" ref="AF21:AF46" si="1">N21</f>
        <v>1</v>
      </c>
      <c r="AG21" s="49">
        <v>1</v>
      </c>
      <c r="AH21" s="61">
        <v>1</v>
      </c>
      <c r="AI21" s="49" t="s">
        <v>85</v>
      </c>
      <c r="AJ21" s="50" t="s">
        <v>86</v>
      </c>
      <c r="AK21" s="48">
        <v>0</v>
      </c>
      <c r="AL21" s="49">
        <v>0</v>
      </c>
      <c r="AM21" s="49"/>
      <c r="AN21" s="49" t="s">
        <v>77</v>
      </c>
      <c r="AO21" s="50" t="s">
        <v>77</v>
      </c>
      <c r="AP21" s="51" t="str">
        <f t="shared" ref="AP21:AP46" si="2">G21</f>
        <v>Línea base construida</v>
      </c>
      <c r="AQ21" s="218">
        <f t="shared" ref="AQ21:AR38" si="3">V21+AA21+AF21+AK21</f>
        <v>1</v>
      </c>
      <c r="AR21" s="93">
        <f t="shared" si="3"/>
        <v>1</v>
      </c>
      <c r="AS21" s="49" t="s">
        <v>85</v>
      </c>
      <c r="AT21" s="50" t="s">
        <v>86</v>
      </c>
    </row>
    <row r="22" spans="1:49" ht="188.5" x14ac:dyDescent="0.35">
      <c r="A22" s="242">
        <v>6</v>
      </c>
      <c r="B22" s="245" t="s">
        <v>87</v>
      </c>
      <c r="C22" s="52" t="s">
        <v>65</v>
      </c>
      <c r="D22" s="62" t="s">
        <v>88</v>
      </c>
      <c r="E22" s="31">
        <v>0.04</v>
      </c>
      <c r="F22" s="63" t="s">
        <v>89</v>
      </c>
      <c r="G22" s="63" t="s">
        <v>90</v>
      </c>
      <c r="H22" s="63" t="s">
        <v>91</v>
      </c>
      <c r="I22" s="64" t="s">
        <v>92</v>
      </c>
      <c r="J22" s="65" t="s">
        <v>93</v>
      </c>
      <c r="K22" s="66" t="s">
        <v>94</v>
      </c>
      <c r="L22" s="244"/>
      <c r="M22" s="67">
        <v>1</v>
      </c>
      <c r="N22" s="67">
        <v>1</v>
      </c>
      <c r="O22" s="67">
        <v>1</v>
      </c>
      <c r="P22" s="68">
        <v>1</v>
      </c>
      <c r="Q22" s="242" t="s">
        <v>73</v>
      </c>
      <c r="R22" s="245" t="s">
        <v>95</v>
      </c>
      <c r="S22" s="245" t="s">
        <v>75</v>
      </c>
      <c r="T22" s="245" t="s">
        <v>96</v>
      </c>
      <c r="U22" s="41" t="str">
        <f t="shared" si="0"/>
        <v>SI</v>
      </c>
      <c r="V22" s="51" t="s">
        <v>77</v>
      </c>
      <c r="W22" s="245" t="s">
        <v>77</v>
      </c>
      <c r="X22" s="60" t="s">
        <v>77</v>
      </c>
      <c r="Y22" s="245" t="s">
        <v>77</v>
      </c>
      <c r="Z22" s="40" t="s">
        <v>77</v>
      </c>
      <c r="AA22" s="69">
        <v>1</v>
      </c>
      <c r="AB22" s="69">
        <v>1</v>
      </c>
      <c r="AC22" s="69">
        <v>1</v>
      </c>
      <c r="AD22" s="70" t="s">
        <v>97</v>
      </c>
      <c r="AE22" s="71" t="s">
        <v>98</v>
      </c>
      <c r="AF22" s="72">
        <v>1</v>
      </c>
      <c r="AG22" s="73">
        <v>1</v>
      </c>
      <c r="AH22" s="74">
        <v>1</v>
      </c>
      <c r="AI22" s="49" t="s">
        <v>99</v>
      </c>
      <c r="AJ22" s="50" t="s">
        <v>98</v>
      </c>
      <c r="AK22" s="48">
        <f t="shared" ref="AK22:AK45" si="4">O22</f>
        <v>1</v>
      </c>
      <c r="AL22" s="107">
        <v>1</v>
      </c>
      <c r="AM22" s="107">
        <v>1</v>
      </c>
      <c r="AN22" s="49" t="s">
        <v>100</v>
      </c>
      <c r="AO22" s="49" t="s">
        <v>100</v>
      </c>
      <c r="AP22" s="51" t="str">
        <f t="shared" si="2"/>
        <v xml:space="preserve">Porcentaje de cumplimiento del Plan de Acción para la implementación de los presupuestos participativos </v>
      </c>
      <c r="AQ22" s="73">
        <v>1</v>
      </c>
      <c r="AR22" s="107">
        <v>1</v>
      </c>
      <c r="AS22" s="49" t="s">
        <v>100</v>
      </c>
      <c r="AT22" s="50" t="s">
        <v>101</v>
      </c>
    </row>
    <row r="23" spans="1:49" ht="116" x14ac:dyDescent="0.35">
      <c r="A23" s="242">
        <v>6</v>
      </c>
      <c r="B23" s="245" t="s">
        <v>87</v>
      </c>
      <c r="C23" s="52" t="s">
        <v>65</v>
      </c>
      <c r="D23" s="62" t="s">
        <v>102</v>
      </c>
      <c r="E23" s="31">
        <v>0.04</v>
      </c>
      <c r="F23" s="63" t="s">
        <v>89</v>
      </c>
      <c r="G23" s="63" t="s">
        <v>103</v>
      </c>
      <c r="H23" s="63" t="s">
        <v>104</v>
      </c>
      <c r="I23" s="75">
        <v>50.2</v>
      </c>
      <c r="J23" s="76" t="s">
        <v>105</v>
      </c>
      <c r="K23" s="77" t="s">
        <v>106</v>
      </c>
      <c r="L23" s="244"/>
      <c r="M23" s="244"/>
      <c r="N23" s="244"/>
      <c r="O23" s="78">
        <v>0.65</v>
      </c>
      <c r="P23" s="68">
        <v>0.65</v>
      </c>
      <c r="Q23" s="242" t="s">
        <v>73</v>
      </c>
      <c r="R23" s="245" t="s">
        <v>107</v>
      </c>
      <c r="S23" s="245" t="s">
        <v>75</v>
      </c>
      <c r="T23" s="245" t="s">
        <v>108</v>
      </c>
      <c r="U23" s="41" t="str">
        <f t="shared" si="0"/>
        <v>SI</v>
      </c>
      <c r="V23" s="51" t="s">
        <v>77</v>
      </c>
      <c r="W23" s="245" t="s">
        <v>77</v>
      </c>
      <c r="X23" s="60" t="s">
        <v>77</v>
      </c>
      <c r="Y23" s="245" t="s">
        <v>77</v>
      </c>
      <c r="Z23" s="40" t="s">
        <v>77</v>
      </c>
      <c r="AA23" s="40" t="s">
        <v>77</v>
      </c>
      <c r="AB23" s="46" t="s">
        <v>77</v>
      </c>
      <c r="AC23" s="45" t="s">
        <v>77</v>
      </c>
      <c r="AD23" s="46" t="s">
        <v>77</v>
      </c>
      <c r="AE23" s="47" t="s">
        <v>77</v>
      </c>
      <c r="AF23" s="51" t="s">
        <v>78</v>
      </c>
      <c r="AG23" s="245" t="s">
        <v>78</v>
      </c>
      <c r="AH23" s="60" t="s">
        <v>78</v>
      </c>
      <c r="AI23" s="245" t="s">
        <v>77</v>
      </c>
      <c r="AJ23" s="40" t="s">
        <v>77</v>
      </c>
      <c r="AK23" s="249">
        <v>0.65</v>
      </c>
      <c r="AL23" s="246">
        <v>0</v>
      </c>
      <c r="AM23" s="246"/>
      <c r="AN23" s="49" t="s">
        <v>109</v>
      </c>
      <c r="AO23" s="50" t="s">
        <v>110</v>
      </c>
      <c r="AP23" s="51" t="str">
        <f t="shared" si="2"/>
        <v xml:space="preserve">Porcentaje de cumplimiento físico acumulado del Plan de Desarrollo Local </v>
      </c>
      <c r="AQ23" s="73">
        <v>0.65</v>
      </c>
      <c r="AR23" s="49"/>
      <c r="AS23" s="49" t="s">
        <v>111</v>
      </c>
      <c r="AT23" s="247" t="s">
        <v>110</v>
      </c>
      <c r="AU23" s="248"/>
    </row>
    <row r="24" spans="1:49" ht="116" x14ac:dyDescent="0.35">
      <c r="A24" s="242">
        <v>6</v>
      </c>
      <c r="B24" s="245" t="s">
        <v>87</v>
      </c>
      <c r="C24" s="52" t="s">
        <v>112</v>
      </c>
      <c r="D24" s="79" t="s">
        <v>113</v>
      </c>
      <c r="E24" s="31">
        <v>0.04</v>
      </c>
      <c r="F24" s="63" t="s">
        <v>67</v>
      </c>
      <c r="G24" s="63" t="s">
        <v>114</v>
      </c>
      <c r="H24" s="63" t="s">
        <v>115</v>
      </c>
      <c r="I24" s="80" t="s">
        <v>116</v>
      </c>
      <c r="J24" s="76" t="s">
        <v>105</v>
      </c>
      <c r="K24" s="77" t="s">
        <v>117</v>
      </c>
      <c r="L24" s="244"/>
      <c r="M24" s="67">
        <v>0.2</v>
      </c>
      <c r="N24" s="244"/>
      <c r="O24" s="67">
        <v>0.92</v>
      </c>
      <c r="P24" s="68">
        <v>0.92</v>
      </c>
      <c r="Q24" s="242" t="s">
        <v>73</v>
      </c>
      <c r="R24" s="245" t="s">
        <v>118</v>
      </c>
      <c r="S24" s="245" t="s">
        <v>119</v>
      </c>
      <c r="T24" s="245" t="s">
        <v>120</v>
      </c>
      <c r="U24" s="41" t="str">
        <f t="shared" si="0"/>
        <v>SI</v>
      </c>
      <c r="V24" s="51" t="s">
        <v>77</v>
      </c>
      <c r="W24" s="245" t="s">
        <v>77</v>
      </c>
      <c r="X24" s="60" t="s">
        <v>77</v>
      </c>
      <c r="Y24" s="245" t="s">
        <v>77</v>
      </c>
      <c r="Z24" s="40" t="s">
        <v>77</v>
      </c>
      <c r="AA24" s="69">
        <f t="shared" ref="AA24:AA46" si="5">M24</f>
        <v>0.2</v>
      </c>
      <c r="AB24" s="81">
        <v>0.1484</v>
      </c>
      <c r="AC24" s="81">
        <v>0.74199999999999999</v>
      </c>
      <c r="AD24" s="70" t="s">
        <v>121</v>
      </c>
      <c r="AE24" s="82" t="s">
        <v>122</v>
      </c>
      <c r="AF24" s="51" t="s">
        <v>78</v>
      </c>
      <c r="AG24" s="245" t="s">
        <v>78</v>
      </c>
      <c r="AH24" s="60" t="s">
        <v>78</v>
      </c>
      <c r="AI24" s="245" t="s">
        <v>77</v>
      </c>
      <c r="AJ24" s="40" t="s">
        <v>77</v>
      </c>
      <c r="AK24" s="227">
        <v>0.92</v>
      </c>
      <c r="AL24" s="220">
        <v>0.91</v>
      </c>
      <c r="AM24" s="93">
        <v>0.98</v>
      </c>
      <c r="AN24" s="49" t="s">
        <v>123</v>
      </c>
      <c r="AO24" s="50" t="s">
        <v>124</v>
      </c>
      <c r="AP24" s="51" t="str">
        <f t="shared" si="2"/>
        <v>Porcentaje de compromiso del presupuesto de inversión directa de la vigencia 2020</v>
      </c>
      <c r="AQ24" s="73">
        <v>0.92</v>
      </c>
      <c r="AR24" s="107">
        <v>0.98</v>
      </c>
      <c r="AS24" s="49" t="s">
        <v>123</v>
      </c>
      <c r="AT24" s="50" t="s">
        <v>124</v>
      </c>
    </row>
    <row r="25" spans="1:49" ht="116" x14ac:dyDescent="0.35">
      <c r="A25" s="242">
        <v>6</v>
      </c>
      <c r="B25" s="245" t="s">
        <v>87</v>
      </c>
      <c r="C25" s="52" t="s">
        <v>112</v>
      </c>
      <c r="D25" s="79" t="s">
        <v>125</v>
      </c>
      <c r="E25" s="31">
        <v>0.04</v>
      </c>
      <c r="F25" s="63" t="s">
        <v>67</v>
      </c>
      <c r="G25" s="63" t="s">
        <v>126</v>
      </c>
      <c r="H25" s="63" t="s">
        <v>127</v>
      </c>
      <c r="I25" s="83">
        <v>0.29820000000000002</v>
      </c>
      <c r="J25" s="76" t="s">
        <v>105</v>
      </c>
      <c r="K25" s="77" t="s">
        <v>128</v>
      </c>
      <c r="L25" s="244"/>
      <c r="M25" s="244"/>
      <c r="N25" s="244"/>
      <c r="O25" s="67">
        <v>0.25</v>
      </c>
      <c r="P25" s="68">
        <v>0.25</v>
      </c>
      <c r="Q25" s="242" t="s">
        <v>73</v>
      </c>
      <c r="R25" s="245" t="s">
        <v>118</v>
      </c>
      <c r="S25" s="245" t="s">
        <v>119</v>
      </c>
      <c r="T25" s="245" t="s">
        <v>120</v>
      </c>
      <c r="U25" s="41" t="str">
        <f t="shared" si="0"/>
        <v>SI</v>
      </c>
      <c r="V25" s="51" t="s">
        <v>77</v>
      </c>
      <c r="W25" s="245" t="s">
        <v>77</v>
      </c>
      <c r="X25" s="60" t="s">
        <v>77</v>
      </c>
      <c r="Y25" s="245" t="s">
        <v>77</v>
      </c>
      <c r="Z25" s="40" t="s">
        <v>77</v>
      </c>
      <c r="AA25" s="40" t="s">
        <v>77</v>
      </c>
      <c r="AB25" s="46" t="s">
        <v>77</v>
      </c>
      <c r="AC25" s="45" t="s">
        <v>77</v>
      </c>
      <c r="AD25" s="46" t="s">
        <v>77</v>
      </c>
      <c r="AE25" s="47" t="s">
        <v>77</v>
      </c>
      <c r="AF25" s="51" t="s">
        <v>78</v>
      </c>
      <c r="AG25" s="245" t="s">
        <v>78</v>
      </c>
      <c r="AH25" s="60" t="s">
        <v>78</v>
      </c>
      <c r="AI25" s="245" t="s">
        <v>77</v>
      </c>
      <c r="AJ25" s="40" t="s">
        <v>77</v>
      </c>
      <c r="AK25" s="227">
        <v>0.25</v>
      </c>
      <c r="AL25" s="93" t="s">
        <v>129</v>
      </c>
      <c r="AM25" s="93" t="s">
        <v>130</v>
      </c>
      <c r="AN25" s="49" t="s">
        <v>131</v>
      </c>
      <c r="AO25" s="50" t="s">
        <v>124</v>
      </c>
      <c r="AP25" s="51" t="str">
        <f t="shared" si="2"/>
        <v>Porcentaje de Giros de la Vigencia 2019</v>
      </c>
      <c r="AQ25" s="73">
        <v>1</v>
      </c>
      <c r="AR25" s="49" t="s">
        <v>130</v>
      </c>
      <c r="AS25" s="49" t="s">
        <v>132</v>
      </c>
      <c r="AT25" s="50" t="s">
        <v>124</v>
      </c>
    </row>
    <row r="26" spans="1:49" ht="116" x14ac:dyDescent="0.35">
      <c r="A26" s="242">
        <v>6</v>
      </c>
      <c r="B26" s="245" t="s">
        <v>87</v>
      </c>
      <c r="C26" s="52" t="s">
        <v>112</v>
      </c>
      <c r="D26" s="79" t="s">
        <v>133</v>
      </c>
      <c r="E26" s="31">
        <v>0.04</v>
      </c>
      <c r="F26" s="63" t="s">
        <v>67</v>
      </c>
      <c r="G26" s="63" t="s">
        <v>134</v>
      </c>
      <c r="H26" s="63" t="s">
        <v>135</v>
      </c>
      <c r="I26" s="83">
        <v>0.79690000000000005</v>
      </c>
      <c r="J26" s="76" t="s">
        <v>105</v>
      </c>
      <c r="K26" s="77" t="s">
        <v>136</v>
      </c>
      <c r="L26" s="244"/>
      <c r="M26" s="244"/>
      <c r="N26" s="244"/>
      <c r="O26" s="67">
        <v>0.3</v>
      </c>
      <c r="P26" s="68">
        <v>0.3</v>
      </c>
      <c r="Q26" s="242" t="s">
        <v>73</v>
      </c>
      <c r="R26" s="245" t="s">
        <v>118</v>
      </c>
      <c r="S26" s="245" t="s">
        <v>119</v>
      </c>
      <c r="T26" s="245" t="s">
        <v>120</v>
      </c>
      <c r="U26" s="41" t="str">
        <f t="shared" si="0"/>
        <v>SI</v>
      </c>
      <c r="V26" s="51" t="s">
        <v>77</v>
      </c>
      <c r="W26" s="245" t="s">
        <v>77</v>
      </c>
      <c r="X26" s="60" t="s">
        <v>77</v>
      </c>
      <c r="Y26" s="245" t="s">
        <v>77</v>
      </c>
      <c r="Z26" s="40" t="s">
        <v>77</v>
      </c>
      <c r="AA26" s="40" t="s">
        <v>77</v>
      </c>
      <c r="AB26" s="46" t="s">
        <v>77</v>
      </c>
      <c r="AC26" s="45" t="s">
        <v>77</v>
      </c>
      <c r="AD26" s="46" t="s">
        <v>77</v>
      </c>
      <c r="AE26" s="47" t="s">
        <v>77</v>
      </c>
      <c r="AF26" s="51" t="s">
        <v>78</v>
      </c>
      <c r="AG26" s="245" t="s">
        <v>78</v>
      </c>
      <c r="AH26" s="60" t="s">
        <v>78</v>
      </c>
      <c r="AI26" s="245" t="s">
        <v>77</v>
      </c>
      <c r="AJ26" s="40" t="s">
        <v>77</v>
      </c>
      <c r="AK26" s="227">
        <v>0.3</v>
      </c>
      <c r="AL26" s="49" t="s">
        <v>137</v>
      </c>
      <c r="AM26" s="107">
        <v>0.51</v>
      </c>
      <c r="AN26" s="49" t="s">
        <v>138</v>
      </c>
      <c r="AO26" s="50" t="s">
        <v>124</v>
      </c>
      <c r="AP26" s="51" t="str">
        <f t="shared" si="2"/>
        <v>Porcentaje de Giros de Obligaciones por Pagar 2019 y anteriores</v>
      </c>
      <c r="AQ26" s="73">
        <v>1</v>
      </c>
      <c r="AR26" s="107">
        <v>0.51</v>
      </c>
      <c r="AS26" s="49" t="s">
        <v>138</v>
      </c>
      <c r="AT26" s="50" t="s">
        <v>124</v>
      </c>
    </row>
    <row r="27" spans="1:49" ht="116" x14ac:dyDescent="0.35">
      <c r="A27" s="242">
        <v>6</v>
      </c>
      <c r="B27" s="245" t="s">
        <v>87</v>
      </c>
      <c r="C27" s="52" t="s">
        <v>112</v>
      </c>
      <c r="D27" s="84" t="s">
        <v>139</v>
      </c>
      <c r="E27" s="31">
        <v>0.04</v>
      </c>
      <c r="F27" s="63" t="s">
        <v>67</v>
      </c>
      <c r="G27" s="63" t="s">
        <v>140</v>
      </c>
      <c r="H27" s="63" t="s">
        <v>141</v>
      </c>
      <c r="I27" s="83">
        <v>0.44490000000000002</v>
      </c>
      <c r="J27" s="76" t="s">
        <v>105</v>
      </c>
      <c r="K27" s="77" t="s">
        <v>142</v>
      </c>
      <c r="L27" s="244"/>
      <c r="M27" s="244"/>
      <c r="N27" s="244"/>
      <c r="O27" s="67">
        <v>0.4</v>
      </c>
      <c r="P27" s="68">
        <v>0.4</v>
      </c>
      <c r="Q27" s="242" t="s">
        <v>73</v>
      </c>
      <c r="R27" s="245" t="s">
        <v>118</v>
      </c>
      <c r="S27" s="245" t="s">
        <v>119</v>
      </c>
      <c r="T27" s="245" t="s">
        <v>120</v>
      </c>
      <c r="U27" s="41" t="str">
        <f t="shared" si="0"/>
        <v>SI</v>
      </c>
      <c r="V27" s="51" t="s">
        <v>77</v>
      </c>
      <c r="W27" s="245" t="s">
        <v>77</v>
      </c>
      <c r="X27" s="60" t="s">
        <v>77</v>
      </c>
      <c r="Y27" s="245" t="s">
        <v>77</v>
      </c>
      <c r="Z27" s="40" t="s">
        <v>77</v>
      </c>
      <c r="AA27" s="40" t="s">
        <v>77</v>
      </c>
      <c r="AB27" s="46" t="s">
        <v>77</v>
      </c>
      <c r="AC27" s="45" t="s">
        <v>77</v>
      </c>
      <c r="AD27" s="46" t="s">
        <v>77</v>
      </c>
      <c r="AE27" s="47" t="s">
        <v>77</v>
      </c>
      <c r="AF27" s="51" t="s">
        <v>78</v>
      </c>
      <c r="AG27" s="245" t="s">
        <v>78</v>
      </c>
      <c r="AH27" s="60" t="s">
        <v>78</v>
      </c>
      <c r="AI27" s="245" t="s">
        <v>77</v>
      </c>
      <c r="AJ27" s="40" t="s">
        <v>77</v>
      </c>
      <c r="AK27" s="227">
        <v>0.4</v>
      </c>
      <c r="AL27" s="49" t="s">
        <v>143</v>
      </c>
      <c r="AM27" s="107">
        <v>0.45</v>
      </c>
      <c r="AN27" s="49" t="s">
        <v>144</v>
      </c>
      <c r="AO27" s="50" t="s">
        <v>124</v>
      </c>
      <c r="AP27" s="51" t="str">
        <f t="shared" si="2"/>
        <v xml:space="preserve">Porcentaje de Giros de Obligaciones por Pagar </v>
      </c>
      <c r="AQ27" s="73">
        <v>1</v>
      </c>
      <c r="AR27" s="107">
        <v>0.45</v>
      </c>
      <c r="AS27" s="49" t="s">
        <v>144</v>
      </c>
      <c r="AT27" s="50" t="s">
        <v>124</v>
      </c>
    </row>
    <row r="28" spans="1:49" ht="216" customHeight="1" thickBot="1" x14ac:dyDescent="0.4">
      <c r="A28" s="242">
        <v>6</v>
      </c>
      <c r="B28" s="245" t="s">
        <v>87</v>
      </c>
      <c r="C28" s="52">
        <v>0</v>
      </c>
      <c r="D28" s="79" t="s">
        <v>145</v>
      </c>
      <c r="E28" s="31">
        <v>0.04</v>
      </c>
      <c r="F28" s="63" t="s">
        <v>89</v>
      </c>
      <c r="G28" s="63" t="s">
        <v>146</v>
      </c>
      <c r="H28" s="85" t="s">
        <v>91</v>
      </c>
      <c r="I28" s="75" t="s">
        <v>92</v>
      </c>
      <c r="J28" s="76" t="s">
        <v>93</v>
      </c>
      <c r="K28" s="77" t="s">
        <v>94</v>
      </c>
      <c r="L28" s="67"/>
      <c r="M28" s="67">
        <v>1</v>
      </c>
      <c r="N28" s="67">
        <v>1</v>
      </c>
      <c r="O28" s="67">
        <v>1</v>
      </c>
      <c r="P28" s="68">
        <v>1</v>
      </c>
      <c r="Q28" s="242" t="s">
        <v>73</v>
      </c>
      <c r="R28" s="245" t="s">
        <v>147</v>
      </c>
      <c r="S28" s="245" t="s">
        <v>148</v>
      </c>
      <c r="T28" s="40" t="s">
        <v>149</v>
      </c>
      <c r="U28" s="41" t="str">
        <f t="shared" si="0"/>
        <v>SI</v>
      </c>
      <c r="V28" s="51" t="s">
        <v>77</v>
      </c>
      <c r="W28" s="245" t="s">
        <v>77</v>
      </c>
      <c r="X28" s="60" t="s">
        <v>77</v>
      </c>
      <c r="Y28" s="245" t="s">
        <v>77</v>
      </c>
      <c r="Z28" s="40" t="s">
        <v>77</v>
      </c>
      <c r="AA28" s="69">
        <v>1</v>
      </c>
      <c r="AB28" s="69">
        <v>1</v>
      </c>
      <c r="AC28" s="69">
        <v>1</v>
      </c>
      <c r="AD28" s="86" t="s">
        <v>150</v>
      </c>
      <c r="AE28" s="219" t="s">
        <v>151</v>
      </c>
      <c r="AF28" s="51">
        <f t="shared" si="1"/>
        <v>1</v>
      </c>
      <c r="AG28" s="88" t="s">
        <v>152</v>
      </c>
      <c r="AH28" s="89" t="s">
        <v>152</v>
      </c>
      <c r="AI28" s="49" t="s">
        <v>153</v>
      </c>
      <c r="AJ28" s="90" t="s">
        <v>151</v>
      </c>
      <c r="AK28" s="227">
        <v>1</v>
      </c>
      <c r="AL28" s="49" t="s">
        <v>152</v>
      </c>
      <c r="AM28" s="49" t="s">
        <v>152</v>
      </c>
      <c r="AN28" s="49" t="s">
        <v>154</v>
      </c>
      <c r="AO28" s="49" t="s">
        <v>154</v>
      </c>
      <c r="AP28" s="51" t="str">
        <f t="shared" si="2"/>
        <v>Porcentaje de ejecución del SIPSE local</v>
      </c>
      <c r="AQ28" s="73">
        <v>1</v>
      </c>
      <c r="AR28" s="49" t="s">
        <v>152</v>
      </c>
      <c r="AS28" s="49" t="s">
        <v>154</v>
      </c>
      <c r="AT28" s="50"/>
    </row>
    <row r="29" spans="1:49" ht="116" x14ac:dyDescent="0.35">
      <c r="A29" s="242">
        <v>6</v>
      </c>
      <c r="B29" s="245" t="s">
        <v>87</v>
      </c>
      <c r="C29" s="52" t="s">
        <v>112</v>
      </c>
      <c r="D29" s="79" t="s">
        <v>155</v>
      </c>
      <c r="E29" s="31">
        <v>0.04</v>
      </c>
      <c r="F29" s="63" t="s">
        <v>67</v>
      </c>
      <c r="G29" s="63" t="s">
        <v>156</v>
      </c>
      <c r="H29" s="85" t="s">
        <v>91</v>
      </c>
      <c r="I29" s="75" t="s">
        <v>92</v>
      </c>
      <c r="J29" s="76" t="s">
        <v>93</v>
      </c>
      <c r="K29" s="77" t="s">
        <v>94</v>
      </c>
      <c r="L29" s="67">
        <v>0</v>
      </c>
      <c r="M29" s="67">
        <v>1</v>
      </c>
      <c r="N29" s="67">
        <v>1</v>
      </c>
      <c r="O29" s="67">
        <v>1</v>
      </c>
      <c r="P29" s="68">
        <v>1</v>
      </c>
      <c r="Q29" s="242" t="s">
        <v>73</v>
      </c>
      <c r="R29" s="245" t="s">
        <v>157</v>
      </c>
      <c r="S29" s="245" t="s">
        <v>158</v>
      </c>
      <c r="T29" s="40" t="s">
        <v>159</v>
      </c>
      <c r="U29" s="41" t="str">
        <f t="shared" si="0"/>
        <v>SI</v>
      </c>
      <c r="V29" s="51" t="s">
        <v>160</v>
      </c>
      <c r="W29" s="245" t="s">
        <v>160</v>
      </c>
      <c r="X29" s="60" t="s">
        <v>160</v>
      </c>
      <c r="Y29" s="245" t="s">
        <v>160</v>
      </c>
      <c r="Z29" s="40" t="s">
        <v>160</v>
      </c>
      <c r="AA29" s="69">
        <v>1</v>
      </c>
      <c r="AB29" s="69">
        <v>0</v>
      </c>
      <c r="AC29" s="91">
        <v>0</v>
      </c>
      <c r="AD29" s="86" t="s">
        <v>161</v>
      </c>
      <c r="AE29" s="87" t="s">
        <v>162</v>
      </c>
      <c r="AF29" s="92">
        <f t="shared" si="1"/>
        <v>1</v>
      </c>
      <c r="AG29" s="93">
        <v>1</v>
      </c>
      <c r="AH29" s="94">
        <v>1</v>
      </c>
      <c r="AI29" s="49" t="s">
        <v>163</v>
      </c>
      <c r="AJ29" s="95" t="s">
        <v>162</v>
      </c>
      <c r="AK29" s="48">
        <v>100</v>
      </c>
      <c r="AL29" s="49">
        <v>0</v>
      </c>
      <c r="AM29" s="107">
        <v>0</v>
      </c>
      <c r="AN29" s="49" t="s">
        <v>164</v>
      </c>
      <c r="AO29" s="49" t="s">
        <v>165</v>
      </c>
      <c r="AP29" s="51" t="str">
        <f t="shared" si="2"/>
        <v>Porcentaje de avance acumulado en el cumplimiento del Plan de Sostenibilidad contable programado</v>
      </c>
      <c r="AQ29" s="250">
        <v>1</v>
      </c>
      <c r="AR29" s="251">
        <v>0.33</v>
      </c>
      <c r="AS29" s="49" t="s">
        <v>164</v>
      </c>
      <c r="AT29" s="246" t="s">
        <v>165</v>
      </c>
    </row>
    <row r="30" spans="1:49" ht="62" x14ac:dyDescent="0.35">
      <c r="A30" s="242">
        <v>7</v>
      </c>
      <c r="B30" s="96" t="s">
        <v>64</v>
      </c>
      <c r="C30" s="97" t="s">
        <v>112</v>
      </c>
      <c r="D30" s="98" t="s">
        <v>166</v>
      </c>
      <c r="E30" s="31">
        <v>0.04</v>
      </c>
      <c r="F30" s="63" t="s">
        <v>67</v>
      </c>
      <c r="G30" s="99" t="s">
        <v>167</v>
      </c>
      <c r="H30" s="100" t="s">
        <v>168</v>
      </c>
      <c r="I30" s="75" t="s">
        <v>92</v>
      </c>
      <c r="J30" s="56" t="s">
        <v>93</v>
      </c>
      <c r="K30" s="57" t="s">
        <v>106</v>
      </c>
      <c r="L30" s="67">
        <v>0</v>
      </c>
      <c r="M30" s="67">
        <v>0</v>
      </c>
      <c r="N30" s="67">
        <v>0</v>
      </c>
      <c r="O30" s="67">
        <v>1</v>
      </c>
      <c r="P30" s="68">
        <v>1</v>
      </c>
      <c r="Q30" s="101" t="s">
        <v>73</v>
      </c>
      <c r="R30" s="96" t="s">
        <v>169</v>
      </c>
      <c r="S30" s="96" t="s">
        <v>170</v>
      </c>
      <c r="T30" s="102" t="s">
        <v>171</v>
      </c>
      <c r="U30" s="103"/>
      <c r="V30" s="96" t="s">
        <v>172</v>
      </c>
      <c r="W30" s="96" t="s">
        <v>172</v>
      </c>
      <c r="X30" s="60" t="s">
        <v>172</v>
      </c>
      <c r="Y30" s="245" t="s">
        <v>172</v>
      </c>
      <c r="Z30" s="96" t="s">
        <v>172</v>
      </c>
      <c r="AA30" s="96" t="s">
        <v>172</v>
      </c>
      <c r="AB30" s="96" t="s">
        <v>172</v>
      </c>
      <c r="AC30" s="60" t="s">
        <v>172</v>
      </c>
      <c r="AD30" s="245" t="s">
        <v>172</v>
      </c>
      <c r="AE30" s="104" t="s">
        <v>172</v>
      </c>
      <c r="AF30" s="51" t="s">
        <v>78</v>
      </c>
      <c r="AG30" s="245" t="s">
        <v>78</v>
      </c>
      <c r="AH30" s="60" t="s">
        <v>78</v>
      </c>
      <c r="AI30" s="245" t="s">
        <v>78</v>
      </c>
      <c r="AJ30" s="40" t="s">
        <v>78</v>
      </c>
      <c r="AK30" s="48">
        <v>1</v>
      </c>
      <c r="AL30" s="93">
        <v>1</v>
      </c>
      <c r="AM30" s="93">
        <f>+AL30/AK30</f>
        <v>1</v>
      </c>
      <c r="AN30" s="49" t="s">
        <v>173</v>
      </c>
      <c r="AO30" s="50" t="s">
        <v>174</v>
      </c>
      <c r="AP30" s="51"/>
      <c r="AQ30" s="218">
        <v>1</v>
      </c>
      <c r="AR30" s="93">
        <v>1</v>
      </c>
      <c r="AS30" s="49" t="s">
        <v>173</v>
      </c>
      <c r="AT30" s="50" t="s">
        <v>174</v>
      </c>
    </row>
    <row r="31" spans="1:49" ht="87" x14ac:dyDescent="0.35">
      <c r="A31" s="242">
        <v>7</v>
      </c>
      <c r="B31" s="245" t="s">
        <v>64</v>
      </c>
      <c r="C31" s="52" t="s">
        <v>175</v>
      </c>
      <c r="D31" s="79" t="s">
        <v>176</v>
      </c>
      <c r="E31" s="31">
        <v>0.04</v>
      </c>
      <c r="F31" s="63" t="s">
        <v>67</v>
      </c>
      <c r="G31" s="63" t="s">
        <v>177</v>
      </c>
      <c r="H31" s="63" t="s">
        <v>178</v>
      </c>
      <c r="I31" s="75">
        <v>194</v>
      </c>
      <c r="J31" s="76" t="s">
        <v>105</v>
      </c>
      <c r="K31" s="77" t="s">
        <v>179</v>
      </c>
      <c r="L31" s="67">
        <v>0.25</v>
      </c>
      <c r="M31" s="67">
        <v>0.5</v>
      </c>
      <c r="N31" s="67">
        <v>0.75</v>
      </c>
      <c r="O31" s="67">
        <v>1</v>
      </c>
      <c r="P31" s="68">
        <v>1</v>
      </c>
      <c r="Q31" s="242" t="s">
        <v>73</v>
      </c>
      <c r="R31" s="245" t="s">
        <v>180</v>
      </c>
      <c r="S31" s="245" t="s">
        <v>181</v>
      </c>
      <c r="T31" s="40" t="s">
        <v>182</v>
      </c>
      <c r="U31" s="41" t="str">
        <f t="shared" si="0"/>
        <v>SI</v>
      </c>
      <c r="V31" s="105">
        <f t="shared" ref="V31:V38" si="6">L31</f>
        <v>0.25</v>
      </c>
      <c r="W31" s="73">
        <v>0.06</v>
      </c>
      <c r="X31" s="74">
        <f>W31/V31</f>
        <v>0.24</v>
      </c>
      <c r="Y31" s="245" t="s">
        <v>183</v>
      </c>
      <c r="Z31" s="40" t="s">
        <v>184</v>
      </c>
      <c r="AA31" s="69">
        <f t="shared" si="5"/>
        <v>0.5</v>
      </c>
      <c r="AB31" s="93">
        <v>0.28999999999999998</v>
      </c>
      <c r="AC31" s="93">
        <v>0.59</v>
      </c>
      <c r="AD31" s="106" t="s">
        <v>185</v>
      </c>
      <c r="AE31" s="87" t="s">
        <v>184</v>
      </c>
      <c r="AF31" s="92">
        <f t="shared" si="1"/>
        <v>0.75</v>
      </c>
      <c r="AG31" s="107">
        <v>1.29</v>
      </c>
      <c r="AH31" s="108">
        <v>1</v>
      </c>
      <c r="AI31" s="49" t="s">
        <v>186</v>
      </c>
      <c r="AJ31" s="95" t="s">
        <v>184</v>
      </c>
      <c r="AK31" s="48">
        <f t="shared" si="4"/>
        <v>1</v>
      </c>
      <c r="AL31" s="107">
        <v>1</v>
      </c>
      <c r="AM31" s="107">
        <v>1</v>
      </c>
      <c r="AN31" s="49" t="s">
        <v>187</v>
      </c>
      <c r="AO31" s="49" t="s">
        <v>187</v>
      </c>
      <c r="AP31" s="51" t="str">
        <f t="shared" si="2"/>
        <v>Respuesta a los requerimiento de los ciudadanos</v>
      </c>
      <c r="AQ31" s="218">
        <v>1</v>
      </c>
      <c r="AR31" s="218">
        <v>1</v>
      </c>
      <c r="AS31" s="49" t="s">
        <v>187</v>
      </c>
      <c r="AT31" s="50"/>
    </row>
    <row r="32" spans="1:49" ht="123" customHeight="1" x14ac:dyDescent="0.35">
      <c r="A32" s="242">
        <v>1</v>
      </c>
      <c r="B32" s="245" t="s">
        <v>188</v>
      </c>
      <c r="C32" s="52" t="s">
        <v>189</v>
      </c>
      <c r="D32" s="79" t="s">
        <v>190</v>
      </c>
      <c r="E32" s="31">
        <v>0.04</v>
      </c>
      <c r="F32" s="63" t="s">
        <v>67</v>
      </c>
      <c r="G32" s="63" t="s">
        <v>191</v>
      </c>
      <c r="H32" s="63" t="s">
        <v>192</v>
      </c>
      <c r="I32" s="75">
        <v>69</v>
      </c>
      <c r="J32" s="76" t="s">
        <v>71</v>
      </c>
      <c r="K32" s="77" t="s">
        <v>193</v>
      </c>
      <c r="L32" s="244">
        <v>10</v>
      </c>
      <c r="M32" s="244">
        <v>20</v>
      </c>
      <c r="N32" s="244">
        <v>20</v>
      </c>
      <c r="O32" s="244">
        <v>19</v>
      </c>
      <c r="P32" s="243">
        <f t="shared" ref="P32:P39" si="7">L32+M32+N32+O32</f>
        <v>69</v>
      </c>
      <c r="Q32" s="242" t="s">
        <v>73</v>
      </c>
      <c r="R32" s="245" t="s">
        <v>194</v>
      </c>
      <c r="S32" s="245" t="s">
        <v>195</v>
      </c>
      <c r="T32" s="40" t="s">
        <v>196</v>
      </c>
      <c r="U32" s="41" t="str">
        <f t="shared" si="0"/>
        <v>SI</v>
      </c>
      <c r="V32" s="51">
        <f t="shared" si="6"/>
        <v>10</v>
      </c>
      <c r="W32" s="245">
        <v>10</v>
      </c>
      <c r="X32" s="74">
        <v>1</v>
      </c>
      <c r="Y32" s="245" t="s">
        <v>197</v>
      </c>
      <c r="Z32" s="40" t="s">
        <v>198</v>
      </c>
      <c r="AA32" s="48">
        <f t="shared" si="5"/>
        <v>20</v>
      </c>
      <c r="AB32" s="49">
        <v>20</v>
      </c>
      <c r="AC32" s="93">
        <v>1</v>
      </c>
      <c r="AD32" s="49" t="s">
        <v>199</v>
      </c>
      <c r="AE32" s="109" t="s">
        <v>200</v>
      </c>
      <c r="AF32" s="51">
        <f t="shared" si="1"/>
        <v>20</v>
      </c>
      <c r="AG32" s="49">
        <v>27</v>
      </c>
      <c r="AH32" s="94">
        <v>1</v>
      </c>
      <c r="AI32" s="49" t="s">
        <v>201</v>
      </c>
      <c r="AJ32" s="50" t="s">
        <v>202</v>
      </c>
      <c r="AK32" s="48">
        <v>19</v>
      </c>
      <c r="AL32" s="228">
        <v>20</v>
      </c>
      <c r="AM32" s="93">
        <v>1</v>
      </c>
      <c r="AN32" s="49" t="s">
        <v>203</v>
      </c>
      <c r="AO32" s="50" t="s">
        <v>204</v>
      </c>
      <c r="AP32" s="51" t="str">
        <f t="shared" si="2"/>
        <v>Acciones de control a las actuaciones de IVC control en materia actividad económica</v>
      </c>
      <c r="AQ32" s="245">
        <f t="shared" si="3"/>
        <v>69</v>
      </c>
      <c r="AR32" s="107">
        <v>1</v>
      </c>
      <c r="AS32" s="49" t="s">
        <v>205</v>
      </c>
      <c r="AT32" s="50" t="s">
        <v>204</v>
      </c>
    </row>
    <row r="33" spans="1:47" ht="122.25" customHeight="1" x14ac:dyDescent="0.35">
      <c r="A33" s="242">
        <v>1</v>
      </c>
      <c r="B33" s="245" t="s">
        <v>188</v>
      </c>
      <c r="C33" s="52" t="s">
        <v>189</v>
      </c>
      <c r="D33" s="79" t="s">
        <v>206</v>
      </c>
      <c r="E33" s="31">
        <v>0.04</v>
      </c>
      <c r="F33" s="63" t="s">
        <v>67</v>
      </c>
      <c r="G33" s="63" t="s">
        <v>207</v>
      </c>
      <c r="H33" s="63" t="s">
        <v>208</v>
      </c>
      <c r="I33" s="75">
        <v>34</v>
      </c>
      <c r="J33" s="76" t="s">
        <v>71</v>
      </c>
      <c r="K33" s="77" t="s">
        <v>193</v>
      </c>
      <c r="L33" s="244">
        <v>5</v>
      </c>
      <c r="M33" s="244">
        <v>12</v>
      </c>
      <c r="N33" s="244">
        <v>12</v>
      </c>
      <c r="O33" s="244">
        <v>5</v>
      </c>
      <c r="P33" s="243">
        <f t="shared" si="7"/>
        <v>34</v>
      </c>
      <c r="Q33" s="242" t="s">
        <v>73</v>
      </c>
      <c r="R33" s="245" t="s">
        <v>194</v>
      </c>
      <c r="S33" s="245" t="s">
        <v>195</v>
      </c>
      <c r="T33" s="40" t="s">
        <v>196</v>
      </c>
      <c r="U33" s="41" t="str">
        <f t="shared" si="0"/>
        <v>SI</v>
      </c>
      <c r="V33" s="51">
        <f t="shared" si="6"/>
        <v>5</v>
      </c>
      <c r="W33" s="245">
        <v>5</v>
      </c>
      <c r="X33" s="74">
        <v>1</v>
      </c>
      <c r="Y33" s="245" t="s">
        <v>209</v>
      </c>
      <c r="Z33" s="40" t="s">
        <v>210</v>
      </c>
      <c r="AA33" s="48">
        <f t="shared" si="5"/>
        <v>12</v>
      </c>
      <c r="AB33" s="49">
        <v>15</v>
      </c>
      <c r="AC33" s="93">
        <v>1</v>
      </c>
      <c r="AD33" s="49" t="s">
        <v>211</v>
      </c>
      <c r="AE33" s="109" t="s">
        <v>212</v>
      </c>
      <c r="AF33" s="51">
        <f t="shared" si="1"/>
        <v>12</v>
      </c>
      <c r="AG33" s="49">
        <v>24</v>
      </c>
      <c r="AH33" s="94">
        <v>1</v>
      </c>
      <c r="AI33" s="49" t="s">
        <v>213</v>
      </c>
      <c r="AJ33" s="50" t="s">
        <v>214</v>
      </c>
      <c r="AK33" s="48">
        <f t="shared" si="4"/>
        <v>5</v>
      </c>
      <c r="AL33" s="49">
        <v>19</v>
      </c>
      <c r="AM33" s="93">
        <v>1</v>
      </c>
      <c r="AN33" s="49" t="s">
        <v>215</v>
      </c>
      <c r="AO33" s="50" t="s">
        <v>216</v>
      </c>
      <c r="AP33" s="51" t="str">
        <f t="shared" si="2"/>
        <v>Acciones de control a las actuaciones de IVC control en materia de  integridad del espacio publico.</v>
      </c>
      <c r="AQ33" s="245">
        <f t="shared" si="3"/>
        <v>34</v>
      </c>
      <c r="AR33" s="107">
        <v>1</v>
      </c>
      <c r="AS33" s="49" t="s">
        <v>217</v>
      </c>
      <c r="AT33" s="50" t="s">
        <v>216</v>
      </c>
    </row>
    <row r="34" spans="1:47" ht="130.5" x14ac:dyDescent="0.35">
      <c r="A34" s="242">
        <v>1</v>
      </c>
      <c r="B34" s="245" t="s">
        <v>188</v>
      </c>
      <c r="C34" s="52" t="s">
        <v>189</v>
      </c>
      <c r="D34" s="79" t="s">
        <v>218</v>
      </c>
      <c r="E34" s="31">
        <v>0.04</v>
      </c>
      <c r="F34" s="63" t="s">
        <v>67</v>
      </c>
      <c r="G34" s="63" t="s">
        <v>219</v>
      </c>
      <c r="H34" s="63" t="s">
        <v>220</v>
      </c>
      <c r="I34" s="75">
        <v>61</v>
      </c>
      <c r="J34" s="76" t="s">
        <v>71</v>
      </c>
      <c r="K34" s="77" t="s">
        <v>193</v>
      </c>
      <c r="L34" s="244">
        <v>10</v>
      </c>
      <c r="M34" s="244">
        <v>20</v>
      </c>
      <c r="N34" s="244">
        <v>20</v>
      </c>
      <c r="O34" s="244">
        <v>11</v>
      </c>
      <c r="P34" s="243">
        <f t="shared" si="7"/>
        <v>61</v>
      </c>
      <c r="Q34" s="242" t="s">
        <v>73</v>
      </c>
      <c r="R34" s="245" t="s">
        <v>194</v>
      </c>
      <c r="S34" s="245" t="s">
        <v>195</v>
      </c>
      <c r="T34" s="40" t="s">
        <v>196</v>
      </c>
      <c r="U34" s="41" t="str">
        <f t="shared" si="0"/>
        <v>SI</v>
      </c>
      <c r="V34" s="51">
        <f t="shared" si="6"/>
        <v>10</v>
      </c>
      <c r="W34" s="245">
        <v>12</v>
      </c>
      <c r="X34" s="74">
        <v>1</v>
      </c>
      <c r="Y34" s="245" t="s">
        <v>221</v>
      </c>
      <c r="Z34" s="40" t="s">
        <v>222</v>
      </c>
      <c r="AA34" s="48">
        <f t="shared" si="5"/>
        <v>20</v>
      </c>
      <c r="AB34" s="49">
        <v>39</v>
      </c>
      <c r="AC34" s="93">
        <v>1</v>
      </c>
      <c r="AD34" s="49" t="s">
        <v>223</v>
      </c>
      <c r="AE34" s="109" t="s">
        <v>224</v>
      </c>
      <c r="AF34" s="51">
        <f t="shared" si="1"/>
        <v>20</v>
      </c>
      <c r="AG34" s="49">
        <v>34</v>
      </c>
      <c r="AH34" s="94">
        <v>1</v>
      </c>
      <c r="AI34" s="49" t="s">
        <v>225</v>
      </c>
      <c r="AJ34" s="50" t="s">
        <v>226</v>
      </c>
      <c r="AK34" s="48">
        <f t="shared" si="4"/>
        <v>11</v>
      </c>
      <c r="AL34" s="49">
        <v>7</v>
      </c>
      <c r="AM34" s="93">
        <f>AL34/AK34</f>
        <v>0.63636363636363635</v>
      </c>
      <c r="AN34" s="221" t="s">
        <v>227</v>
      </c>
      <c r="AO34" s="50" t="s">
        <v>228</v>
      </c>
      <c r="AP34" s="51" t="str">
        <f t="shared" si="2"/>
        <v>Acciones de control  en materia de obras y urbanismo</v>
      </c>
      <c r="AQ34" s="245">
        <f t="shared" si="3"/>
        <v>61</v>
      </c>
      <c r="AR34" s="107">
        <v>1</v>
      </c>
      <c r="AS34" s="49" t="s">
        <v>229</v>
      </c>
      <c r="AT34" s="50" t="s">
        <v>228</v>
      </c>
    </row>
    <row r="35" spans="1:47" ht="87" x14ac:dyDescent="0.35">
      <c r="A35" s="242">
        <v>1</v>
      </c>
      <c r="B35" s="245" t="s">
        <v>188</v>
      </c>
      <c r="C35" s="52" t="s">
        <v>189</v>
      </c>
      <c r="D35" s="79" t="s">
        <v>230</v>
      </c>
      <c r="E35" s="31">
        <v>0.04</v>
      </c>
      <c r="F35" s="63" t="s">
        <v>67</v>
      </c>
      <c r="G35" s="54" t="s">
        <v>231</v>
      </c>
      <c r="H35" s="54" t="s">
        <v>232</v>
      </c>
      <c r="I35" s="75">
        <v>2</v>
      </c>
      <c r="J35" s="76" t="s">
        <v>71</v>
      </c>
      <c r="K35" s="77" t="s">
        <v>193</v>
      </c>
      <c r="L35" s="244">
        <v>2</v>
      </c>
      <c r="M35" s="244">
        <v>2</v>
      </c>
      <c r="N35" s="244">
        <v>2</v>
      </c>
      <c r="O35" s="244">
        <v>2</v>
      </c>
      <c r="P35" s="243">
        <f t="shared" si="7"/>
        <v>8</v>
      </c>
      <c r="Q35" s="242" t="s">
        <v>73</v>
      </c>
      <c r="R35" s="245" t="s">
        <v>194</v>
      </c>
      <c r="S35" s="245" t="s">
        <v>195</v>
      </c>
      <c r="T35" s="40" t="s">
        <v>196</v>
      </c>
      <c r="U35" s="41" t="str">
        <f t="shared" si="0"/>
        <v>SI</v>
      </c>
      <c r="V35" s="51">
        <f t="shared" si="6"/>
        <v>2</v>
      </c>
      <c r="W35" s="245">
        <v>1</v>
      </c>
      <c r="X35" s="74">
        <f>W35/V35</f>
        <v>0.5</v>
      </c>
      <c r="Y35" s="245" t="s">
        <v>233</v>
      </c>
      <c r="Z35" s="40" t="s">
        <v>234</v>
      </c>
      <c r="AA35" s="48">
        <f t="shared" si="5"/>
        <v>2</v>
      </c>
      <c r="AB35" s="49">
        <v>1</v>
      </c>
      <c r="AC35" s="93">
        <v>0.5</v>
      </c>
      <c r="AD35" s="49" t="s">
        <v>235</v>
      </c>
      <c r="AE35" s="109" t="s">
        <v>236</v>
      </c>
      <c r="AF35" s="51">
        <f t="shared" si="1"/>
        <v>2</v>
      </c>
      <c r="AG35" s="49">
        <v>4</v>
      </c>
      <c r="AH35" s="94">
        <v>1</v>
      </c>
      <c r="AI35" s="49" t="s">
        <v>237</v>
      </c>
      <c r="AJ35" s="50" t="s">
        <v>238</v>
      </c>
      <c r="AK35" s="48">
        <f t="shared" si="4"/>
        <v>2</v>
      </c>
      <c r="AL35" s="49">
        <v>2</v>
      </c>
      <c r="AM35" s="93">
        <f>AL35/AK35</f>
        <v>1</v>
      </c>
      <c r="AN35" s="49" t="s">
        <v>239</v>
      </c>
      <c r="AO35" s="50" t="s">
        <v>240</v>
      </c>
      <c r="AP35" s="51" t="str">
        <f t="shared" si="2"/>
        <v>Acciones de control para el cumplimiento de fallos judiciales rio Bogotá</v>
      </c>
      <c r="AQ35" s="245">
        <f t="shared" si="3"/>
        <v>8</v>
      </c>
      <c r="AR35" s="107">
        <v>1</v>
      </c>
      <c r="AS35" s="49" t="s">
        <v>241</v>
      </c>
      <c r="AT35" s="50" t="s">
        <v>240</v>
      </c>
    </row>
    <row r="36" spans="1:47" ht="113.25" customHeight="1" x14ac:dyDescent="0.35">
      <c r="A36" s="242">
        <v>1</v>
      </c>
      <c r="B36" s="245" t="s">
        <v>188</v>
      </c>
      <c r="C36" s="52" t="s">
        <v>189</v>
      </c>
      <c r="D36" s="79" t="s">
        <v>242</v>
      </c>
      <c r="E36" s="31">
        <v>0.04</v>
      </c>
      <c r="F36" s="63" t="s">
        <v>67</v>
      </c>
      <c r="G36" s="63" t="s">
        <v>243</v>
      </c>
      <c r="H36" s="63" t="s">
        <v>244</v>
      </c>
      <c r="I36" s="75">
        <v>27.928000000000001</v>
      </c>
      <c r="J36" s="76" t="s">
        <v>105</v>
      </c>
      <c r="K36" s="77" t="s">
        <v>245</v>
      </c>
      <c r="L36" s="67">
        <v>0</v>
      </c>
      <c r="M36" s="67">
        <v>0.15</v>
      </c>
      <c r="N36" s="67">
        <v>0.16</v>
      </c>
      <c r="O36" s="67">
        <v>0.4</v>
      </c>
      <c r="P36" s="68">
        <v>0.4</v>
      </c>
      <c r="Q36" s="242" t="s">
        <v>73</v>
      </c>
      <c r="R36" s="245" t="s">
        <v>246</v>
      </c>
      <c r="S36" s="245" t="s">
        <v>195</v>
      </c>
      <c r="T36" s="40" t="s">
        <v>247</v>
      </c>
      <c r="U36" s="41" t="str">
        <f t="shared" si="0"/>
        <v>SI</v>
      </c>
      <c r="V36" s="110" t="s">
        <v>160</v>
      </c>
      <c r="W36" s="110" t="s">
        <v>160</v>
      </c>
      <c r="X36" s="111" t="s">
        <v>160</v>
      </c>
      <c r="Y36" s="110" t="s">
        <v>160</v>
      </c>
      <c r="Z36" s="110" t="s">
        <v>160</v>
      </c>
      <c r="AA36" s="69">
        <f t="shared" si="5"/>
        <v>0.15</v>
      </c>
      <c r="AB36" s="81">
        <v>0.40620000000000001</v>
      </c>
      <c r="AC36" s="93">
        <v>1</v>
      </c>
      <c r="AD36" s="106" t="s">
        <v>248</v>
      </c>
      <c r="AE36" s="112" t="s">
        <v>249</v>
      </c>
      <c r="AF36" s="92">
        <f t="shared" si="1"/>
        <v>0.16</v>
      </c>
      <c r="AG36" s="88">
        <v>0.40699999999999997</v>
      </c>
      <c r="AH36" s="113">
        <v>1</v>
      </c>
      <c r="AI36" s="49" t="s">
        <v>250</v>
      </c>
      <c r="AJ36" s="90" t="s">
        <v>249</v>
      </c>
      <c r="AK36" s="69">
        <f t="shared" si="4"/>
        <v>0.4</v>
      </c>
      <c r="AL36" s="107">
        <v>0.4</v>
      </c>
      <c r="AM36" s="107">
        <v>1</v>
      </c>
      <c r="AN36" s="49" t="s">
        <v>251</v>
      </c>
      <c r="AO36" s="49" t="s">
        <v>251</v>
      </c>
      <c r="AP36" s="51" t="str">
        <f t="shared" si="2"/>
        <v xml:space="preserve">Porcentaje de expedientes de policía con impulso procesal </v>
      </c>
      <c r="AQ36" s="73">
        <v>0.4</v>
      </c>
      <c r="AR36" s="107">
        <v>1</v>
      </c>
      <c r="AS36" s="49" t="s">
        <v>251</v>
      </c>
      <c r="AT36" s="50"/>
    </row>
    <row r="37" spans="1:47" ht="105.75" customHeight="1" x14ac:dyDescent="0.35">
      <c r="A37" s="242">
        <v>1</v>
      </c>
      <c r="B37" s="245" t="s">
        <v>188</v>
      </c>
      <c r="C37" s="52" t="s">
        <v>189</v>
      </c>
      <c r="D37" s="79" t="s">
        <v>252</v>
      </c>
      <c r="E37" s="31">
        <v>0.04</v>
      </c>
      <c r="F37" s="63" t="s">
        <v>67</v>
      </c>
      <c r="G37" s="63" t="s">
        <v>253</v>
      </c>
      <c r="H37" s="63" t="s">
        <v>254</v>
      </c>
      <c r="I37" s="75">
        <v>27.928000000000001</v>
      </c>
      <c r="J37" s="76" t="s">
        <v>71</v>
      </c>
      <c r="K37" s="77" t="s">
        <v>255</v>
      </c>
      <c r="L37" s="67">
        <v>0.05</v>
      </c>
      <c r="M37" s="67">
        <v>0.05</v>
      </c>
      <c r="N37" s="67">
        <v>0.01</v>
      </c>
      <c r="O37" s="67">
        <v>0.01</v>
      </c>
      <c r="P37" s="68">
        <v>0.12</v>
      </c>
      <c r="Q37" s="242" t="s">
        <v>73</v>
      </c>
      <c r="R37" s="245" t="s">
        <v>246</v>
      </c>
      <c r="S37" s="245" t="s">
        <v>195</v>
      </c>
      <c r="T37" s="40" t="s">
        <v>247</v>
      </c>
      <c r="U37" s="41" t="str">
        <f t="shared" si="0"/>
        <v>SI</v>
      </c>
      <c r="V37" s="110">
        <f t="shared" si="6"/>
        <v>0.05</v>
      </c>
      <c r="W37" s="114">
        <v>4.9099999999999998E-2</v>
      </c>
      <c r="X37" s="111">
        <f>W37/V37</f>
        <v>0.98199999999999987</v>
      </c>
      <c r="Y37" s="245" t="s">
        <v>256</v>
      </c>
      <c r="Z37" s="245" t="s">
        <v>257</v>
      </c>
      <c r="AA37" s="69">
        <f t="shared" si="5"/>
        <v>0.05</v>
      </c>
      <c r="AB37" s="81">
        <v>4.36E-2</v>
      </c>
      <c r="AC37" s="93">
        <v>0.87</v>
      </c>
      <c r="AD37" s="106" t="s">
        <v>258</v>
      </c>
      <c r="AE37" s="112" t="s">
        <v>249</v>
      </c>
      <c r="AF37" s="92">
        <f t="shared" si="1"/>
        <v>0.01</v>
      </c>
      <c r="AG37" s="88">
        <v>3.6000000000000001E-5</v>
      </c>
      <c r="AH37" s="113">
        <f>AG37/AF37</f>
        <v>3.5999999999999999E-3</v>
      </c>
      <c r="AI37" s="49" t="s">
        <v>259</v>
      </c>
      <c r="AJ37" s="90" t="s">
        <v>249</v>
      </c>
      <c r="AK37" s="69">
        <f t="shared" si="4"/>
        <v>0.01</v>
      </c>
      <c r="AL37" s="107">
        <v>1</v>
      </c>
      <c r="AM37" s="107">
        <v>0.01</v>
      </c>
      <c r="AN37" s="49" t="s">
        <v>251</v>
      </c>
      <c r="AO37" s="49" t="s">
        <v>251</v>
      </c>
      <c r="AP37" s="51" t="str">
        <f t="shared" si="2"/>
        <v>Porcentaje de expedientes de policía con fallo de fondo</v>
      </c>
      <c r="AQ37" s="73">
        <v>0.12</v>
      </c>
      <c r="AR37" s="107">
        <v>1</v>
      </c>
      <c r="AS37" s="49" t="s">
        <v>251</v>
      </c>
      <c r="AT37" s="50"/>
    </row>
    <row r="38" spans="1:47" ht="87" x14ac:dyDescent="0.35">
      <c r="A38" s="242">
        <v>1</v>
      </c>
      <c r="B38" s="245" t="s">
        <v>188</v>
      </c>
      <c r="C38" s="52" t="s">
        <v>189</v>
      </c>
      <c r="D38" s="79" t="s">
        <v>260</v>
      </c>
      <c r="E38" s="31">
        <v>0.04</v>
      </c>
      <c r="F38" s="63" t="s">
        <v>67</v>
      </c>
      <c r="G38" s="63" t="s">
        <v>261</v>
      </c>
      <c r="H38" s="115" t="s">
        <v>262</v>
      </c>
      <c r="I38" s="75">
        <v>617</v>
      </c>
      <c r="J38" s="76" t="s">
        <v>71</v>
      </c>
      <c r="K38" s="77" t="s">
        <v>261</v>
      </c>
      <c r="L38" s="244">
        <v>14</v>
      </c>
      <c r="M38" s="244">
        <v>21</v>
      </c>
      <c r="N38" s="244">
        <v>21</v>
      </c>
      <c r="O38" s="244">
        <v>8</v>
      </c>
      <c r="P38" s="243">
        <f t="shared" si="7"/>
        <v>64</v>
      </c>
      <c r="Q38" s="242" t="s">
        <v>73</v>
      </c>
      <c r="R38" s="245" t="s">
        <v>246</v>
      </c>
      <c r="S38" s="245" t="s">
        <v>195</v>
      </c>
      <c r="T38" s="40" t="s">
        <v>247</v>
      </c>
      <c r="U38" s="41" t="str">
        <f t="shared" si="0"/>
        <v>SI</v>
      </c>
      <c r="V38" s="51">
        <f t="shared" si="6"/>
        <v>14</v>
      </c>
      <c r="W38" s="245">
        <v>20</v>
      </c>
      <c r="X38" s="74">
        <v>1</v>
      </c>
      <c r="Y38" s="245" t="s">
        <v>263</v>
      </c>
      <c r="Z38" s="40" t="s">
        <v>257</v>
      </c>
      <c r="AA38" s="48">
        <f t="shared" si="5"/>
        <v>21</v>
      </c>
      <c r="AB38" s="49">
        <v>1</v>
      </c>
      <c r="AC38" s="93">
        <v>0.05</v>
      </c>
      <c r="AD38" s="116" t="s">
        <v>264</v>
      </c>
      <c r="AE38" s="112" t="s">
        <v>249</v>
      </c>
      <c r="AF38" s="51">
        <f t="shared" si="1"/>
        <v>21</v>
      </c>
      <c r="AG38" s="49">
        <v>24</v>
      </c>
      <c r="AH38" s="108">
        <v>1</v>
      </c>
      <c r="AI38" s="49" t="s">
        <v>265</v>
      </c>
      <c r="AJ38" s="90" t="s">
        <v>249</v>
      </c>
      <c r="AK38" s="48">
        <f t="shared" si="4"/>
        <v>8</v>
      </c>
      <c r="AL38" s="107">
        <v>1</v>
      </c>
      <c r="AM38" s="107">
        <v>1</v>
      </c>
      <c r="AN38" s="49" t="s">
        <v>251</v>
      </c>
      <c r="AO38" s="49" t="s">
        <v>251</v>
      </c>
      <c r="AP38" s="51" t="str">
        <f t="shared" si="2"/>
        <v>Actuaciones administrativas terminadas</v>
      </c>
      <c r="AQ38" s="245">
        <f t="shared" si="3"/>
        <v>64</v>
      </c>
      <c r="AR38" s="107">
        <v>1</v>
      </c>
      <c r="AS38" s="49" t="s">
        <v>251</v>
      </c>
      <c r="AT38" s="50"/>
    </row>
    <row r="39" spans="1:47" ht="87" x14ac:dyDescent="0.35">
      <c r="A39" s="242">
        <v>1</v>
      </c>
      <c r="B39" s="245" t="s">
        <v>188</v>
      </c>
      <c r="C39" s="52" t="s">
        <v>189</v>
      </c>
      <c r="D39" s="117" t="s">
        <v>266</v>
      </c>
      <c r="E39" s="31">
        <v>0.04</v>
      </c>
      <c r="F39" s="118" t="s">
        <v>67</v>
      </c>
      <c r="G39" s="63" t="s">
        <v>267</v>
      </c>
      <c r="H39" s="119" t="s">
        <v>268</v>
      </c>
      <c r="I39" s="120" t="s">
        <v>92</v>
      </c>
      <c r="J39" s="121" t="s">
        <v>71</v>
      </c>
      <c r="K39" s="77" t="s">
        <v>269</v>
      </c>
      <c r="L39" s="122">
        <v>0</v>
      </c>
      <c r="M39" s="122">
        <v>0</v>
      </c>
      <c r="N39" s="122">
        <v>10</v>
      </c>
      <c r="O39" s="122">
        <v>10</v>
      </c>
      <c r="P39" s="123">
        <f t="shared" si="7"/>
        <v>20</v>
      </c>
      <c r="Q39" s="242" t="s">
        <v>73</v>
      </c>
      <c r="R39" s="245" t="s">
        <v>246</v>
      </c>
      <c r="S39" s="245" t="s">
        <v>195</v>
      </c>
      <c r="T39" s="40" t="s">
        <v>247</v>
      </c>
      <c r="U39" s="41" t="str">
        <f t="shared" si="0"/>
        <v>SI</v>
      </c>
      <c r="V39" s="51" t="s">
        <v>77</v>
      </c>
      <c r="W39" s="245" t="s">
        <v>77</v>
      </c>
      <c r="X39" s="60" t="s">
        <v>77</v>
      </c>
      <c r="Y39" s="245" t="s">
        <v>77</v>
      </c>
      <c r="Z39" s="40" t="s">
        <v>77</v>
      </c>
      <c r="AA39" s="40" t="s">
        <v>77</v>
      </c>
      <c r="AB39" s="40" t="s">
        <v>77</v>
      </c>
      <c r="AC39" s="40" t="s">
        <v>77</v>
      </c>
      <c r="AD39" s="40" t="s">
        <v>77</v>
      </c>
      <c r="AE39" s="104" t="s">
        <v>77</v>
      </c>
      <c r="AF39" s="51">
        <f t="shared" si="1"/>
        <v>10</v>
      </c>
      <c r="AG39" s="49">
        <v>0</v>
      </c>
      <c r="AH39" s="108">
        <v>0</v>
      </c>
      <c r="AI39" s="49" t="s">
        <v>270</v>
      </c>
      <c r="AJ39" s="90" t="s">
        <v>249</v>
      </c>
      <c r="AK39" s="48">
        <f t="shared" si="4"/>
        <v>10</v>
      </c>
      <c r="AL39" s="107">
        <v>1</v>
      </c>
      <c r="AM39" s="107">
        <v>1</v>
      </c>
      <c r="AN39" s="49" t="s">
        <v>251</v>
      </c>
      <c r="AO39" s="49" t="s">
        <v>251</v>
      </c>
      <c r="AP39" s="51" t="str">
        <f t="shared" si="2"/>
        <v>Actuaciones administrativas terminadas por agotamiento de la via gubernativa</v>
      </c>
      <c r="AQ39" s="245">
        <v>20</v>
      </c>
      <c r="AR39" s="107">
        <v>0.5</v>
      </c>
      <c r="AS39" s="49" t="s">
        <v>251</v>
      </c>
      <c r="AT39" s="50"/>
    </row>
    <row r="40" spans="1:47" ht="24" customHeight="1" x14ac:dyDescent="0.35">
      <c r="A40" s="124"/>
      <c r="B40" s="125"/>
      <c r="C40" s="126"/>
      <c r="D40" s="127" t="s">
        <v>271</v>
      </c>
      <c r="E40" s="128">
        <f>SUM(E20:E39)</f>
        <v>0.80000000000000016</v>
      </c>
      <c r="F40" s="75"/>
      <c r="G40" s="75"/>
      <c r="H40" s="75"/>
      <c r="I40" s="75"/>
      <c r="J40" s="75"/>
      <c r="K40" s="80"/>
      <c r="L40" s="75"/>
      <c r="M40" s="75"/>
      <c r="N40" s="75"/>
      <c r="O40" s="75"/>
      <c r="P40" s="240"/>
      <c r="Q40" s="239"/>
      <c r="R40" s="80"/>
      <c r="S40" s="80"/>
      <c r="T40" s="129"/>
      <c r="U40" s="130"/>
      <c r="V40" s="130"/>
      <c r="W40" s="80"/>
      <c r="X40" s="131"/>
      <c r="Y40" s="80"/>
      <c r="Z40" s="129"/>
      <c r="AA40" s="129">
        <f t="shared" si="5"/>
        <v>0</v>
      </c>
      <c r="AB40" s="132"/>
      <c r="AC40" s="132"/>
      <c r="AD40" s="132"/>
      <c r="AE40" s="133"/>
      <c r="AF40" s="134"/>
      <c r="AG40" s="132"/>
      <c r="AH40" s="135"/>
      <c r="AI40" s="132"/>
      <c r="AJ40" s="136"/>
      <c r="AK40" s="48">
        <f t="shared" si="4"/>
        <v>0</v>
      </c>
      <c r="AL40" s="132"/>
      <c r="AM40" s="231"/>
      <c r="AN40" s="132"/>
      <c r="AO40" s="136"/>
      <c r="AP40" s="137">
        <f t="shared" si="2"/>
        <v>0</v>
      </c>
      <c r="AQ40" s="245">
        <f>SUM(AQ20:AQ39)</f>
        <v>268.09000000000003</v>
      </c>
      <c r="AR40" s="49"/>
      <c r="AS40" s="49"/>
      <c r="AT40" s="50"/>
    </row>
    <row r="41" spans="1:47" ht="293.5" customHeight="1" x14ac:dyDescent="0.35">
      <c r="A41" s="138"/>
      <c r="B41" s="139" t="s">
        <v>272</v>
      </c>
      <c r="C41" s="140" t="s">
        <v>273</v>
      </c>
      <c r="D41" s="141" t="s">
        <v>274</v>
      </c>
      <c r="E41" s="142">
        <v>0.04</v>
      </c>
      <c r="F41" s="139" t="s">
        <v>275</v>
      </c>
      <c r="G41" s="139" t="s">
        <v>276</v>
      </c>
      <c r="H41" s="139" t="s">
        <v>277</v>
      </c>
      <c r="I41" s="139">
        <v>0</v>
      </c>
      <c r="J41" s="139" t="s">
        <v>93</v>
      </c>
      <c r="K41" s="139" t="s">
        <v>278</v>
      </c>
      <c r="L41" s="143"/>
      <c r="M41" s="143">
        <v>0.7</v>
      </c>
      <c r="N41" s="143"/>
      <c r="O41" s="143">
        <v>0.7</v>
      </c>
      <c r="P41" s="144">
        <v>0.7</v>
      </c>
      <c r="Q41" s="141" t="s">
        <v>73</v>
      </c>
      <c r="R41" s="139" t="s">
        <v>279</v>
      </c>
      <c r="S41" s="139" t="s">
        <v>280</v>
      </c>
      <c r="T41" s="140" t="s">
        <v>281</v>
      </c>
      <c r="U41" s="41" t="s">
        <v>282</v>
      </c>
      <c r="V41" s="145" t="s">
        <v>77</v>
      </c>
      <c r="W41" s="146" t="s">
        <v>77</v>
      </c>
      <c r="X41" s="147" t="s">
        <v>77</v>
      </c>
      <c r="Y41" s="146" t="s">
        <v>77</v>
      </c>
      <c r="Z41" s="148" t="s">
        <v>77</v>
      </c>
      <c r="AA41" s="149">
        <f t="shared" si="5"/>
        <v>0.7</v>
      </c>
      <c r="AB41" s="149">
        <v>0.55000000000000004</v>
      </c>
      <c r="AC41" s="149">
        <v>0.55000000000000004</v>
      </c>
      <c r="AD41" s="150" t="s">
        <v>283</v>
      </c>
      <c r="AE41" s="151" t="s">
        <v>284</v>
      </c>
      <c r="AF41" s="152" t="s">
        <v>78</v>
      </c>
      <c r="AG41" s="153" t="s">
        <v>78</v>
      </c>
      <c r="AH41" s="154" t="s">
        <v>78</v>
      </c>
      <c r="AI41" s="153" t="s">
        <v>78</v>
      </c>
      <c r="AJ41" s="148" t="s">
        <v>77</v>
      </c>
      <c r="AK41" s="331">
        <v>0.7</v>
      </c>
      <c r="AL41" s="188">
        <v>0.43</v>
      </c>
      <c r="AM41" s="188">
        <v>0.43</v>
      </c>
      <c r="AN41" s="340" t="s">
        <v>349</v>
      </c>
      <c r="AO41" s="341" t="s">
        <v>350</v>
      </c>
      <c r="AP41" s="152" t="str">
        <f t="shared" si="2"/>
        <v>Cumplimiento de criterios ambientales</v>
      </c>
      <c r="AQ41" s="332">
        <v>0.7</v>
      </c>
      <c r="AR41" s="188">
        <v>0.49</v>
      </c>
      <c r="AS41" s="188" t="s">
        <v>285</v>
      </c>
      <c r="AT41" s="169"/>
    </row>
    <row r="42" spans="1:47" ht="108.5" x14ac:dyDescent="0.35">
      <c r="A42" s="138"/>
      <c r="B42" s="139" t="s">
        <v>272</v>
      </c>
      <c r="C42" s="140" t="s">
        <v>273</v>
      </c>
      <c r="D42" s="141" t="s">
        <v>286</v>
      </c>
      <c r="E42" s="142">
        <v>0.04</v>
      </c>
      <c r="F42" s="139" t="s">
        <v>275</v>
      </c>
      <c r="G42" s="139" t="s">
        <v>287</v>
      </c>
      <c r="H42" s="139" t="s">
        <v>288</v>
      </c>
      <c r="I42" s="139">
        <v>0</v>
      </c>
      <c r="J42" s="139" t="s">
        <v>93</v>
      </c>
      <c r="K42" s="139" t="s">
        <v>289</v>
      </c>
      <c r="L42" s="155"/>
      <c r="M42" s="156">
        <v>1</v>
      </c>
      <c r="N42" s="156">
        <v>1</v>
      </c>
      <c r="O42" s="156">
        <v>1</v>
      </c>
      <c r="P42" s="157">
        <v>1</v>
      </c>
      <c r="Q42" s="141" t="s">
        <v>73</v>
      </c>
      <c r="R42" s="139" t="s">
        <v>290</v>
      </c>
      <c r="S42" s="139" t="s">
        <v>291</v>
      </c>
      <c r="T42" s="140" t="s">
        <v>292</v>
      </c>
      <c r="U42" s="158" t="s">
        <v>282</v>
      </c>
      <c r="V42" s="159" t="s">
        <v>77</v>
      </c>
      <c r="W42" s="160" t="s">
        <v>77</v>
      </c>
      <c r="X42" s="161" t="s">
        <v>77</v>
      </c>
      <c r="Y42" s="160" t="s">
        <v>77</v>
      </c>
      <c r="Z42" s="162" t="s">
        <v>77</v>
      </c>
      <c r="AA42" s="149">
        <v>1</v>
      </c>
      <c r="AB42" s="149">
        <v>0.33</v>
      </c>
      <c r="AC42" s="149">
        <v>0.33</v>
      </c>
      <c r="AD42" s="163" t="s">
        <v>293</v>
      </c>
      <c r="AE42" s="164" t="s">
        <v>294</v>
      </c>
      <c r="AF42" s="165">
        <f t="shared" si="1"/>
        <v>1</v>
      </c>
      <c r="AG42" s="166">
        <v>0</v>
      </c>
      <c r="AH42" s="167">
        <v>0</v>
      </c>
      <c r="AI42" s="168" t="s">
        <v>295</v>
      </c>
      <c r="AJ42" s="169" t="s">
        <v>296</v>
      </c>
      <c r="AK42" s="333">
        <f t="shared" si="4"/>
        <v>1</v>
      </c>
      <c r="AL42" s="188">
        <v>0</v>
      </c>
      <c r="AM42" s="188">
        <v>0</v>
      </c>
      <c r="AN42" s="168" t="s">
        <v>297</v>
      </c>
      <c r="AO42" s="169" t="s">
        <v>352</v>
      </c>
      <c r="AP42" s="152" t="str">
        <f t="shared" si="2"/>
        <v>Nivel de participación en actividades de gestión documental</v>
      </c>
      <c r="AQ42" s="332">
        <v>1</v>
      </c>
      <c r="AR42" s="188">
        <v>0.22222222222222199</v>
      </c>
      <c r="AS42" s="168" t="s">
        <v>351</v>
      </c>
      <c r="AT42" s="169"/>
    </row>
    <row r="43" spans="1:47" ht="108.5" x14ac:dyDescent="0.35">
      <c r="A43" s="138"/>
      <c r="B43" s="139" t="s">
        <v>272</v>
      </c>
      <c r="C43" s="140" t="s">
        <v>273</v>
      </c>
      <c r="D43" s="141" t="s">
        <v>298</v>
      </c>
      <c r="E43" s="142">
        <v>0.03</v>
      </c>
      <c r="F43" s="139" t="s">
        <v>275</v>
      </c>
      <c r="G43" s="139" t="s">
        <v>299</v>
      </c>
      <c r="H43" s="139" t="s">
        <v>300</v>
      </c>
      <c r="I43" s="139">
        <v>0</v>
      </c>
      <c r="J43" s="139" t="s">
        <v>71</v>
      </c>
      <c r="K43" s="139" t="s">
        <v>301</v>
      </c>
      <c r="L43" s="170"/>
      <c r="N43" s="171">
        <v>0</v>
      </c>
      <c r="O43" s="171">
        <v>1</v>
      </c>
      <c r="P43" s="229">
        <v>1</v>
      </c>
      <c r="Q43" s="141" t="s">
        <v>73</v>
      </c>
      <c r="R43" s="139" t="s">
        <v>302</v>
      </c>
      <c r="S43" s="139" t="s">
        <v>280</v>
      </c>
      <c r="T43" s="140" t="s">
        <v>303</v>
      </c>
      <c r="U43" s="41" t="s">
        <v>282</v>
      </c>
      <c r="V43" s="145" t="s">
        <v>77</v>
      </c>
      <c r="W43" s="146" t="s">
        <v>77</v>
      </c>
      <c r="X43" s="147" t="s">
        <v>77</v>
      </c>
      <c r="Y43" s="146" t="s">
        <v>77</v>
      </c>
      <c r="Z43" s="172" t="s">
        <v>77</v>
      </c>
      <c r="AA43" s="172" t="s">
        <v>77</v>
      </c>
      <c r="AB43" s="172" t="s">
        <v>77</v>
      </c>
      <c r="AC43" s="172" t="s">
        <v>77</v>
      </c>
      <c r="AD43" s="172" t="s">
        <v>77</v>
      </c>
      <c r="AE43" s="173" t="s">
        <v>77</v>
      </c>
      <c r="AF43" s="152" t="s">
        <v>77</v>
      </c>
      <c r="AG43" s="153" t="s">
        <v>78</v>
      </c>
      <c r="AH43" s="154" t="s">
        <v>78</v>
      </c>
      <c r="AI43" s="153" t="s">
        <v>77</v>
      </c>
      <c r="AJ43" s="148" t="s">
        <v>78</v>
      </c>
      <c r="AK43" s="333">
        <v>1</v>
      </c>
      <c r="AL43" s="188">
        <v>1</v>
      </c>
      <c r="AM43" s="188">
        <v>1</v>
      </c>
      <c r="AN43" s="168" t="s">
        <v>353</v>
      </c>
      <c r="AO43" s="169" t="s">
        <v>354</v>
      </c>
      <c r="AP43" s="152" t="str">
        <f t="shared" si="2"/>
        <v>Caracterización de levantada</v>
      </c>
      <c r="AQ43" s="334">
        <v>1</v>
      </c>
      <c r="AR43" s="335">
        <v>1</v>
      </c>
      <c r="AS43" s="336" t="s">
        <v>304</v>
      </c>
      <c r="AT43" s="169"/>
      <c r="AU43" s="226"/>
    </row>
    <row r="44" spans="1:47" ht="108.5" x14ac:dyDescent="0.35">
      <c r="A44" s="138"/>
      <c r="B44" s="139" t="s">
        <v>272</v>
      </c>
      <c r="C44" s="140" t="s">
        <v>273</v>
      </c>
      <c r="D44" s="141" t="s">
        <v>305</v>
      </c>
      <c r="E44" s="142">
        <v>0.03</v>
      </c>
      <c r="F44" s="139" t="s">
        <v>275</v>
      </c>
      <c r="G44" s="139" t="s">
        <v>306</v>
      </c>
      <c r="H44" s="139" t="s">
        <v>307</v>
      </c>
      <c r="I44" s="139">
        <v>2</v>
      </c>
      <c r="J44" s="139" t="s">
        <v>71</v>
      </c>
      <c r="K44" s="139" t="s">
        <v>308</v>
      </c>
      <c r="L44" s="170"/>
      <c r="M44" s="170"/>
      <c r="N44" s="170">
        <v>1</v>
      </c>
      <c r="O44" s="170"/>
      <c r="P44" s="174"/>
      <c r="Q44" s="141" t="s">
        <v>73</v>
      </c>
      <c r="R44" s="139" t="s">
        <v>309</v>
      </c>
      <c r="S44" s="139" t="s">
        <v>280</v>
      </c>
      <c r="T44" s="140" t="s">
        <v>310</v>
      </c>
      <c r="U44" s="41" t="s">
        <v>282</v>
      </c>
      <c r="V44" s="145" t="s">
        <v>77</v>
      </c>
      <c r="W44" s="146" t="s">
        <v>77</v>
      </c>
      <c r="X44" s="147" t="s">
        <v>77</v>
      </c>
      <c r="Y44" s="146" t="s">
        <v>77</v>
      </c>
      <c r="Z44" s="172" t="s">
        <v>77</v>
      </c>
      <c r="AA44" s="172" t="s">
        <v>77</v>
      </c>
      <c r="AB44" s="175" t="s">
        <v>77</v>
      </c>
      <c r="AC44" s="176" t="s">
        <v>77</v>
      </c>
      <c r="AD44" s="175" t="s">
        <v>77</v>
      </c>
      <c r="AE44" s="177" t="s">
        <v>77</v>
      </c>
      <c r="AF44" s="152">
        <f t="shared" si="1"/>
        <v>1</v>
      </c>
      <c r="AG44" s="168">
        <v>1</v>
      </c>
      <c r="AH44" s="178">
        <v>1</v>
      </c>
      <c r="AI44" s="168" t="s">
        <v>311</v>
      </c>
      <c r="AJ44" s="169" t="s">
        <v>312</v>
      </c>
      <c r="AK44" s="333">
        <f t="shared" si="4"/>
        <v>0</v>
      </c>
      <c r="AL44" s="188">
        <v>0</v>
      </c>
      <c r="AM44" s="168">
        <v>0</v>
      </c>
      <c r="AN44" s="168"/>
      <c r="AO44" s="169"/>
      <c r="AP44" s="152" t="str">
        <f t="shared" si="2"/>
        <v>Registro de buena práctica/idea innovadora</v>
      </c>
      <c r="AQ44" s="153">
        <v>1</v>
      </c>
      <c r="AR44" s="188">
        <v>1</v>
      </c>
      <c r="AS44" s="168" t="s">
        <v>311</v>
      </c>
      <c r="AT44" s="169"/>
    </row>
    <row r="45" spans="1:47" ht="108.5" x14ac:dyDescent="0.35">
      <c r="A45" s="138"/>
      <c r="B45" s="139" t="s">
        <v>272</v>
      </c>
      <c r="C45" s="140" t="s">
        <v>273</v>
      </c>
      <c r="D45" s="179" t="s">
        <v>313</v>
      </c>
      <c r="E45" s="142">
        <v>0.03</v>
      </c>
      <c r="F45" s="180" t="s">
        <v>275</v>
      </c>
      <c r="G45" s="180" t="s">
        <v>314</v>
      </c>
      <c r="H45" s="180" t="s">
        <v>315</v>
      </c>
      <c r="I45" s="181">
        <v>1</v>
      </c>
      <c r="J45" s="180" t="s">
        <v>93</v>
      </c>
      <c r="K45" s="180" t="s">
        <v>316</v>
      </c>
      <c r="L45" s="142">
        <v>1</v>
      </c>
      <c r="M45" s="142">
        <v>1</v>
      </c>
      <c r="N45" s="142">
        <v>1</v>
      </c>
      <c r="O45" s="142">
        <v>1</v>
      </c>
      <c r="P45" s="182">
        <v>1</v>
      </c>
      <c r="Q45" s="141" t="s">
        <v>73</v>
      </c>
      <c r="R45" s="139" t="s">
        <v>317</v>
      </c>
      <c r="S45" s="180" t="s">
        <v>280</v>
      </c>
      <c r="T45" s="140" t="s">
        <v>318</v>
      </c>
      <c r="U45" s="41" t="s">
        <v>282</v>
      </c>
      <c r="V45" s="183">
        <f t="shared" ref="V45" si="8">L45</f>
        <v>1</v>
      </c>
      <c r="W45" s="184">
        <v>0.15</v>
      </c>
      <c r="X45" s="185">
        <f>W45/V45</f>
        <v>0.15</v>
      </c>
      <c r="Y45" s="146" t="s">
        <v>319</v>
      </c>
      <c r="Z45" s="172" t="s">
        <v>320</v>
      </c>
      <c r="AA45" s="149">
        <f t="shared" si="5"/>
        <v>1</v>
      </c>
      <c r="AB45" s="149">
        <v>0</v>
      </c>
      <c r="AC45" s="149">
        <v>0</v>
      </c>
      <c r="AD45" s="186" t="s">
        <v>321</v>
      </c>
      <c r="AE45" s="187" t="s">
        <v>322</v>
      </c>
      <c r="AF45" s="165">
        <f t="shared" si="1"/>
        <v>1</v>
      </c>
      <c r="AG45" s="188">
        <v>0</v>
      </c>
      <c r="AH45" s="178">
        <f>AG45/AF45</f>
        <v>0</v>
      </c>
      <c r="AI45" s="168" t="s">
        <v>323</v>
      </c>
      <c r="AJ45" s="169" t="s">
        <v>324</v>
      </c>
      <c r="AK45" s="333">
        <f t="shared" si="4"/>
        <v>1</v>
      </c>
      <c r="AL45" s="188">
        <v>0</v>
      </c>
      <c r="AM45" s="168">
        <v>0</v>
      </c>
      <c r="AN45" s="168" t="s">
        <v>325</v>
      </c>
      <c r="AO45" s="169"/>
      <c r="AP45" s="152" t="str">
        <f t="shared" si="2"/>
        <v>Acciones correctivas documentadas y vigentes</v>
      </c>
      <c r="AQ45" s="153">
        <v>1</v>
      </c>
      <c r="AR45" s="188">
        <v>0.15</v>
      </c>
      <c r="AS45" s="187" t="s">
        <v>322</v>
      </c>
      <c r="AT45" s="169"/>
    </row>
    <row r="46" spans="1:47" ht="108.5" x14ac:dyDescent="0.35">
      <c r="A46" s="189"/>
      <c r="B46" s="190" t="s">
        <v>272</v>
      </c>
      <c r="C46" s="191" t="s">
        <v>273</v>
      </c>
      <c r="D46" s="192" t="s">
        <v>326</v>
      </c>
      <c r="E46" s="193">
        <v>0.03</v>
      </c>
      <c r="F46" s="194" t="s">
        <v>275</v>
      </c>
      <c r="G46" s="194" t="s">
        <v>327</v>
      </c>
      <c r="H46" s="194" t="s">
        <v>328</v>
      </c>
      <c r="I46" s="195" t="s">
        <v>92</v>
      </c>
      <c r="J46" s="194" t="s">
        <v>93</v>
      </c>
      <c r="K46" s="194" t="s">
        <v>329</v>
      </c>
      <c r="L46" s="193">
        <v>0</v>
      </c>
      <c r="M46" s="193">
        <v>1</v>
      </c>
      <c r="N46" s="193">
        <v>1</v>
      </c>
      <c r="O46" s="193">
        <v>1</v>
      </c>
      <c r="P46" s="196">
        <v>1</v>
      </c>
      <c r="Q46" s="197" t="s">
        <v>73</v>
      </c>
      <c r="R46" s="190" t="s">
        <v>330</v>
      </c>
      <c r="S46" s="194" t="s">
        <v>331</v>
      </c>
      <c r="T46" s="191" t="s">
        <v>332</v>
      </c>
      <c r="U46" s="198" t="s">
        <v>282</v>
      </c>
      <c r="V46" s="199" t="s">
        <v>160</v>
      </c>
      <c r="W46" s="200" t="s">
        <v>160</v>
      </c>
      <c r="X46" s="201" t="s">
        <v>160</v>
      </c>
      <c r="Y46" s="200" t="s">
        <v>160</v>
      </c>
      <c r="Z46" s="202" t="s">
        <v>160</v>
      </c>
      <c r="AA46" s="149">
        <f t="shared" si="5"/>
        <v>1</v>
      </c>
      <c r="AB46" s="149">
        <v>0.9</v>
      </c>
      <c r="AC46" s="149">
        <v>0.9</v>
      </c>
      <c r="AD46" s="150" t="s">
        <v>333</v>
      </c>
      <c r="AE46" s="203" t="s">
        <v>334</v>
      </c>
      <c r="AF46" s="204">
        <f t="shared" si="1"/>
        <v>1</v>
      </c>
      <c r="AG46" s="205">
        <v>0.97</v>
      </c>
      <c r="AH46" s="206">
        <f>AG46/AF46</f>
        <v>0.97</v>
      </c>
      <c r="AI46" s="207" t="s">
        <v>335</v>
      </c>
      <c r="AJ46" s="208" t="s">
        <v>336</v>
      </c>
      <c r="AK46" s="337">
        <v>1</v>
      </c>
      <c r="AL46" s="205">
        <v>0.97</v>
      </c>
      <c r="AM46" s="205">
        <v>0.97</v>
      </c>
      <c r="AN46" s="207"/>
      <c r="AO46" s="208"/>
      <c r="AP46" s="338" t="str">
        <f t="shared" si="2"/>
        <v>Porcentaje de cumplimiento publicación de información</v>
      </c>
      <c r="AQ46" s="339">
        <v>1</v>
      </c>
      <c r="AR46" s="205">
        <v>0.97</v>
      </c>
      <c r="AS46" s="207" t="s">
        <v>337</v>
      </c>
      <c r="AT46" s="208"/>
    </row>
    <row r="47" spans="1:47" ht="43.5" x14ac:dyDescent="0.35">
      <c r="D47" s="209" t="s">
        <v>338</v>
      </c>
      <c r="E47" s="210">
        <f>SUM(E41:E46)</f>
        <v>0.2</v>
      </c>
      <c r="W47" s="211" t="s">
        <v>339</v>
      </c>
      <c r="X47" s="212">
        <f>+AVERAGE(X20:X46)</f>
        <v>0.7340000000000001</v>
      </c>
      <c r="AB47" s="211" t="s">
        <v>340</v>
      </c>
      <c r="AC47" s="213">
        <f>AVERAGE(AC20:AC46)</f>
        <v>0.65825000000000011</v>
      </c>
      <c r="AF47" s="252" t="s">
        <v>341</v>
      </c>
      <c r="AG47" s="253"/>
      <c r="AH47" s="213">
        <f>AVERAGE(AH20:AH46)</f>
        <v>0.74835000000000007</v>
      </c>
      <c r="AK47" s="214" t="s">
        <v>342</v>
      </c>
      <c r="AL47" s="230">
        <v>0</v>
      </c>
      <c r="AM47" s="230">
        <f>+AVERAGE(AM20:AM46)</f>
        <v>0.68119834710743798</v>
      </c>
      <c r="AQ47" s="215" t="str">
        <f>AP18</f>
        <v>EVALUACIÓN FINAL PLAN DE GESTION</v>
      </c>
      <c r="AR47" s="230">
        <f>+AVERAGE(AR20:AR46)</f>
        <v>0.80879227053140068</v>
      </c>
    </row>
    <row r="48" spans="1:47" ht="24.75" customHeight="1" x14ac:dyDescent="0.35">
      <c r="D48" s="216" t="s">
        <v>343</v>
      </c>
      <c r="E48" s="217">
        <f>E47+E40</f>
        <v>1.0000000000000002</v>
      </c>
    </row>
    <row r="51" spans="8:18" ht="15" thickBot="1" x14ac:dyDescent="0.4"/>
    <row r="52" spans="8:18" ht="26" x14ac:dyDescent="0.35">
      <c r="H52" s="254" t="s">
        <v>344</v>
      </c>
      <c r="I52" s="255"/>
      <c r="J52" s="255"/>
      <c r="K52" s="255"/>
      <c r="L52" s="255"/>
      <c r="M52" s="255" t="s">
        <v>345</v>
      </c>
      <c r="N52" s="255"/>
      <c r="O52" s="255"/>
      <c r="P52" s="255"/>
      <c r="Q52" s="255"/>
      <c r="R52" s="256"/>
    </row>
    <row r="53" spans="8:18" ht="132.75" customHeight="1" thickBot="1" x14ac:dyDescent="0.4">
      <c r="H53" s="257" t="s">
        <v>346</v>
      </c>
      <c r="I53" s="258"/>
      <c r="J53" s="258"/>
      <c r="K53" s="258"/>
      <c r="L53" s="258"/>
      <c r="M53" s="258" t="s">
        <v>347</v>
      </c>
      <c r="N53" s="259"/>
      <c r="O53" s="259"/>
      <c r="P53" s="259"/>
      <c r="Q53" s="259"/>
      <c r="R53" s="260"/>
    </row>
  </sheetData>
  <mergeCells count="37">
    <mergeCell ref="H9:J9"/>
    <mergeCell ref="H10:J10"/>
    <mergeCell ref="H11:J11"/>
    <mergeCell ref="H12:J12"/>
    <mergeCell ref="A1:K1"/>
    <mergeCell ref="A2:K2"/>
    <mergeCell ref="A3:K3"/>
    <mergeCell ref="F4:J4"/>
    <mergeCell ref="A5:B8"/>
    <mergeCell ref="C5:D8"/>
    <mergeCell ref="H5:J5"/>
    <mergeCell ref="H6:J6"/>
    <mergeCell ref="H7:J7"/>
    <mergeCell ref="H8:J8"/>
    <mergeCell ref="H13:J13"/>
    <mergeCell ref="A17:B18"/>
    <mergeCell ref="C17:C19"/>
    <mergeCell ref="D17:P18"/>
    <mergeCell ref="Q17:T18"/>
    <mergeCell ref="H15:J15"/>
    <mergeCell ref="H14:J14"/>
    <mergeCell ref="U17:U19"/>
    <mergeCell ref="AA17:AE17"/>
    <mergeCell ref="AF17:AJ17"/>
    <mergeCell ref="AK17:AO17"/>
    <mergeCell ref="AP17:AT17"/>
    <mergeCell ref="V18:Z18"/>
    <mergeCell ref="AA18:AE18"/>
    <mergeCell ref="AF18:AJ18"/>
    <mergeCell ref="AK18:AO18"/>
    <mergeCell ref="AP18:AT18"/>
    <mergeCell ref="V17:Z17"/>
    <mergeCell ref="AF47:AG47"/>
    <mergeCell ref="H52:L52"/>
    <mergeCell ref="M52:R52"/>
    <mergeCell ref="H53:L53"/>
    <mergeCell ref="M53:R53"/>
  </mergeCells>
  <dataValidations count="3">
    <dataValidation type="list" allowBlank="1" showInputMessage="1" showErrorMessage="1" sqref="Q41:Q46" xr:uid="{3C731B82-356B-46F7-954E-F2CA99BE1114}">
      <formula1>INDICADOR</formula1>
    </dataValidation>
    <dataValidation type="list" allowBlank="1" showInputMessage="1" showErrorMessage="1" sqref="J45:J46" xr:uid="{F351372D-6CC8-4AD4-BA0C-4CBF74CF34ED}">
      <formula1>PROGRAMACION</formula1>
    </dataValidation>
    <dataValidation type="list" allowBlank="1" showInputMessage="1" showErrorMessage="1" error="Escriba un texto " promptTitle="Cualquier contenido" sqref="F41:F44" xr:uid="{0C716FDE-D29B-47DB-8E40-70C6AD7E2CEB}">
      <formula1>META2</formula1>
    </dataValidation>
  </dataValidations>
  <hyperlinks>
    <hyperlink ref="AO41" r:id="rId1" display="https://gobiernobogota-my.sharepoint.com/:x:/r/personal/jeraldyn_tautiva_gobiernobogota_gov_co/_layouts/15/Doc.aspx?sourcedoc=%7BA86EAAEC-95B6-4EDD-95A4-0A90E3CB6A3E%7D&amp;file=meta%20evaluaci%C3%B3n%20II%20semestre%20ambiental.xlsx&amp;action=default&amp;mobileredirect=true" xr:uid="{2DCCA947-1B3E-45A5-89EE-8639F0387105}"/>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Isaac Garavito Jimenez</dc:creator>
  <cp:keywords/>
  <dc:description/>
  <cp:lastModifiedBy>Liliana Patricia Casas Betancourt</cp:lastModifiedBy>
  <cp:revision/>
  <dcterms:created xsi:type="dcterms:W3CDTF">2021-01-13T16:29:26Z</dcterms:created>
  <dcterms:modified xsi:type="dcterms:W3CDTF">2021-02-04T18:04:58Z</dcterms:modified>
  <cp:category/>
  <cp:contentStatus/>
</cp:coreProperties>
</file>