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liliana.casas\Downloads\"/>
    </mc:Choice>
  </mc:AlternateContent>
  <xr:revisionPtr revIDLastSave="0" documentId="8_{5D646EFF-289D-408A-A6B0-E5853E9FEFC3}" xr6:coauthVersionLast="45" xr6:coauthVersionMax="45" xr10:uidLastSave="{00000000-0000-0000-0000-000000000000}"/>
  <bookViews>
    <workbookView xWindow="-110" yWindow="-110" windowWidth="19420" windowHeight="1042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48" i="1" l="1"/>
  <c r="AR48" i="1"/>
  <c r="AR43" i="1"/>
  <c r="AP31" i="1"/>
  <c r="AR30" i="1"/>
  <c r="AQ48" i="1" l="1"/>
  <c r="E48" i="1"/>
  <c r="AP47" i="1"/>
  <c r="AF47" i="1"/>
  <c r="AH47" i="1" s="1"/>
  <c r="AP46" i="1"/>
  <c r="AF46" i="1"/>
  <c r="AH46" i="1" s="1"/>
  <c r="AP45" i="1"/>
  <c r="AK45" i="1"/>
  <c r="AF45" i="1"/>
  <c r="AP44" i="1"/>
  <c r="AP43" i="1"/>
  <c r="AP42" i="1"/>
  <c r="AA42" i="1"/>
  <c r="AP41" i="1"/>
  <c r="AK41" i="1"/>
  <c r="AF41" i="1"/>
  <c r="E41" i="1"/>
  <c r="AP40" i="1"/>
  <c r="AK40" i="1"/>
  <c r="AF40" i="1"/>
  <c r="U40" i="1"/>
  <c r="P40" i="1"/>
  <c r="AP39" i="1"/>
  <c r="AK39" i="1"/>
  <c r="AF39" i="1"/>
  <c r="AH39" i="1" s="1"/>
  <c r="AC39" i="1"/>
  <c r="V39" i="1"/>
  <c r="U39" i="1"/>
  <c r="P39" i="1"/>
  <c r="AP38" i="1"/>
  <c r="AF38" i="1"/>
  <c r="AH38" i="1" s="1"/>
  <c r="AA38" i="1"/>
  <c r="V38" i="1"/>
  <c r="U38" i="1"/>
  <c r="AP37" i="1"/>
  <c r="AK37" i="1"/>
  <c r="AF37" i="1"/>
  <c r="AA37" i="1"/>
  <c r="U37" i="1"/>
  <c r="AP36" i="1"/>
  <c r="AK36" i="1"/>
  <c r="AF36" i="1"/>
  <c r="AA36" i="1"/>
  <c r="AC36" i="1" s="1"/>
  <c r="V36" i="1"/>
  <c r="U36" i="1"/>
  <c r="P36" i="1"/>
  <c r="AP35" i="1"/>
  <c r="AK35" i="1"/>
  <c r="AF35" i="1"/>
  <c r="AA35" i="1"/>
  <c r="AC35" i="1" s="1"/>
  <c r="V35" i="1"/>
  <c r="U35" i="1"/>
  <c r="P35" i="1"/>
  <c r="AP34" i="1"/>
  <c r="AK34" i="1"/>
  <c r="AF34" i="1"/>
  <c r="AA34" i="1"/>
  <c r="AC34" i="1" s="1"/>
  <c r="V34" i="1"/>
  <c r="X34" i="1" s="1"/>
  <c r="U34" i="1"/>
  <c r="P34" i="1"/>
  <c r="AP33" i="1"/>
  <c r="AK33" i="1"/>
  <c r="AF33" i="1"/>
  <c r="AA33" i="1"/>
  <c r="AC33" i="1" s="1"/>
  <c r="V33" i="1"/>
  <c r="U33" i="1"/>
  <c r="P33" i="1"/>
  <c r="AP32" i="1"/>
  <c r="AK32" i="1"/>
  <c r="AF32" i="1"/>
  <c r="AA32" i="1"/>
  <c r="X32" i="1"/>
  <c r="U32" i="1"/>
  <c r="AP30" i="1"/>
  <c r="AF30" i="1"/>
  <c r="U30" i="1"/>
  <c r="AP29" i="1"/>
  <c r="AF29" i="1"/>
  <c r="U29" i="1"/>
  <c r="AP28" i="1"/>
  <c r="U28" i="1"/>
  <c r="AP27" i="1"/>
  <c r="U27" i="1"/>
  <c r="AP26" i="1"/>
  <c r="U26" i="1"/>
  <c r="AP25" i="1"/>
  <c r="AA25" i="1"/>
  <c r="U25" i="1"/>
  <c r="AP24" i="1"/>
  <c r="U24" i="1"/>
  <c r="AP23" i="1"/>
  <c r="AK23" i="1"/>
  <c r="AF23" i="1"/>
  <c r="U23" i="1"/>
  <c r="AP22" i="1"/>
  <c r="AK22" i="1"/>
  <c r="AF22" i="1"/>
  <c r="U22" i="1"/>
  <c r="AP21" i="1"/>
  <c r="AK21" i="1"/>
  <c r="AH48" i="1" l="1"/>
  <c r="AC48" i="1"/>
  <c r="AQ46" i="1"/>
  <c r="AQ41" i="1"/>
  <c r="X36" i="1"/>
  <c r="AQ39" i="1"/>
  <c r="AQ33" i="1"/>
  <c r="X33" i="1"/>
  <c r="E49" i="1"/>
  <c r="X39" i="1"/>
  <c r="X35" i="1"/>
  <c r="X48" i="1" l="1"/>
</calcChain>
</file>

<file path=xl/sharedStrings.xml><?xml version="1.0" encoding="utf-8"?>
<sst xmlns="http://schemas.openxmlformats.org/spreadsheetml/2006/main" count="753" uniqueCount="337">
  <si>
    <t>ALCALDÍA LOCAL DE KENNEDY</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</si>
  <si>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</si>
  <si>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</si>
  <si>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</si>
  <si>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</si>
  <si>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</si>
  <si>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</si>
  <si>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</si>
  <si>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</si>
  <si>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</si>
  <si>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</si>
  <si>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</si>
  <si>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</si>
  <si>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</si>
  <si>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r>
      <t xml:space="preserve">Para el primer trimestre de la vigencia 2020, el plan de gestión de la alcaldía local alcanzó un nivel de desempeño del </t>
    </r>
    <r>
      <rPr>
        <b/>
        <sz val="11"/>
        <color theme="1"/>
        <rFont val="Garamond"/>
        <family val="1"/>
      </rPr>
      <t>95%</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</si>
  <si>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</si>
  <si>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403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</si>
  <si>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</si>
  <si>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</si>
  <si>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29 de julio de 2020</t>
  </si>
  <si>
    <t>Para segundo trimestre de la vigencia 2020, el plan de gestión de la alcaldía local alcanzó un nivel de desempeño del 94 %.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t>
  </si>
  <si>
    <t>30 de septiembre de 2020</t>
  </si>
  <si>
    <t xml:space="preserve">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75% de cumplimiento físico acumulado del plan de desarrollo local.
• Comprometer mínimo el 20% a 30 de junio y el 90% a 31 de diciembre de 2020 del presupuesto de inversión directa disponible a la vigencia para el FDL.
• Girar mínimo el 50% del presupuesto de inversión directa comprometido en la vigencia 2020.
• Girar mínimo el 30% del presupuesto comprometido constituido como obligaciones por pagar de la vigencia 2019 (inversión).
• Girar mínimo el 55% del presupuesto comprometido constituido como obligaciones por pagar de la vigencia 2018 y anteriores (inversión).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
</t>
  </si>
  <si>
    <t>23 de octubre de 2020</t>
  </si>
  <si>
    <r>
      <t xml:space="preserve">Para el tercer trimestre de la vigencia 2020, el plan de gestión de la alcaldía local alcanzó un nivel de desempeño del </t>
    </r>
    <r>
      <rPr>
        <b/>
        <sz val="11"/>
        <color theme="1"/>
        <rFont val="Garamond"/>
        <family val="1"/>
      </rPr>
      <t xml:space="preserve">84%. </t>
    </r>
  </si>
  <si>
    <t>29 de octubre de 2020</t>
  </si>
  <si>
    <r>
      <t xml:space="preserve">En atención a la solicitud de la Dirección para la Gestión Policiva, se ajusta la meta "Terminar XXX actuaciones administrativas en primera instancia"  lo cual genera una modificación al nivel de avance trimestral el cual quedó en </t>
    </r>
    <r>
      <rPr>
        <b/>
        <sz val="11"/>
        <color theme="1"/>
        <rFont val="Garamond"/>
        <family val="1"/>
      </rPr>
      <t>85%.</t>
    </r>
    <r>
      <rPr>
        <sz val="11"/>
        <color theme="1"/>
        <rFont val="Garamond"/>
        <family val="1"/>
      </rPr>
      <t xml:space="preserve"> </t>
    </r>
  </si>
  <si>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</si>
  <si>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</si>
  <si>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</si>
  <si>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</si>
  <si>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</si>
  <si>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</si>
  <si>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</si>
  <si>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</si>
  <si>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</si>
  <si>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</si>
  <si>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</si>
  <si>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</si>
  <si>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</si>
  <si>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</si>
  <si>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</si>
  <si>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</si>
  <si>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</si>
  <si>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</si>
  <si>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</si>
  <si>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</si>
  <si>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</si>
  <si>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</si>
  <si>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</si>
  <si>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</si>
  <si>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</si>
  <si>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</si>
  <si>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</si>
  <si>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</si>
  <si>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</si>
  <si>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</si>
  <si>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</si>
  <si>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</si>
  <si>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</si>
  <si>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</si>
  <si>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</si>
  <si>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</si>
  <si>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</si>
  <si>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</si>
  <si>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Establecer una (1) línea base de la participación (presencial y virtual) en los encuentros ciudadanos realizados durante el 2020 en la localidad</t>
  </si>
  <si>
    <t>GESTIÓN</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</si>
  <si>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</si>
  <si>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</si>
  <si>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</si>
  <si>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SUMA</t>
  </si>
  <si>
    <t>Participantes en encuentros ciudadanos</t>
  </si>
  <si>
    <t>EFICACIA</t>
  </si>
  <si>
    <t>Reportes de participantes</t>
  </si>
  <si>
    <t>Grupo Planeación - Alcaldía Local</t>
  </si>
  <si>
    <t>Consulta en la carpeta de encuentros ciudadanos 2020 o entregables del contrato</t>
  </si>
  <si>
    <t>META NO PROGRAMADA</t>
  </si>
  <si>
    <t>De conformidad al balance de encuentros ciudadanos por personas inscritas se establecio linea base de 10872 con 9153 interacciones (primera fase).
Para la segunda fase en la plataforma y presencialmente participaron un total de 4612 personas equivalente al último trimestre.</t>
  </si>
  <si>
    <t>información diapositiva Balance encuentros ciudadanos
Facebook live</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</si>
  <si>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</si>
  <si>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</si>
  <si>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</si>
  <si>
    <t>Consulta en la carpeta de rendición de cuentas 2020 o entregables del contrato</t>
  </si>
  <si>
    <r>
      <t>La Alcaldía Local de Kennedy, inicialmente proyecto asistencia de 900 personas, sin embargo se conto con un pico de asistencia</t>
    </r>
    <r>
      <rPr>
        <b/>
        <sz val="11"/>
        <color theme="1"/>
        <rFont val="Garamond"/>
        <family val="1"/>
      </rPr>
      <t xml:space="preserve"> 1314</t>
    </r>
    <r>
      <rPr>
        <sz val="11"/>
        <color theme="1"/>
        <rFont val="Garamond"/>
        <family val="1"/>
      </rPr>
      <t xml:space="preserve"> en la audiencia de RdC, de acuerdo al registro que se anexa en evidencia meta No.2.</t>
    </r>
  </si>
  <si>
    <t>IMAGEN DE ASISTENCIA PERSONAL A LA AUDIENCIA RdC</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</si>
  <si>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</si>
  <si>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</si>
  <si>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</si>
  <si>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Porcentaje de cumplimiento del Plan de Acción para la implementación de los presupuestos participativos</t>
  </si>
  <si>
    <t>(número de actividades ejecutadas del plan de acción durante el periodo / número de acciones programadas)*100%</t>
  </si>
  <si>
    <t>N/D</t>
  </si>
  <si>
    <t>CONSTANTE</t>
  </si>
  <si>
    <t>Actividades ejecutadas</t>
  </si>
  <si>
    <t>Reporte enviado a la Subsecretaria de Gestión Local</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</si>
  <si>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</si>
  <si>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 xml:space="preserve">Reporte Subsecretaria de Gestion Local </t>
  </si>
  <si>
    <t xml:space="preserve">Según el reporte remitido por la Subsecretaría de Gestión Local con número de radicado 2020200028634, la Alcaldía Local Participó en el 100% de las actividades convocadas así:
1.Contratación de la Plataforma de votación para priorización de conceptos de líneas de gasto.
2. Capacitación y divulgación sobre acceso y reglas de la plataforma, y la utilización del instrumento de votación.
3. Consolidación de la votación para la priorización de conceptos de gasto y líneas de inversión (soportes con actas). Primera fase de presupuesto participativo.
4.Inclusión del contenido del Acta de Acuerdo Participativo, en la parte programática del plan de desarrollo local aprobado.
</t>
  </si>
  <si>
    <t>Reporte Subsecretaria de Gestión Local</t>
  </si>
  <si>
    <t>Se participo en las siguientes actividades:
Socializar por parte del equipo de la Alcaldía (participación, planeación, comunicaciones y sistema) campaña pedagógica para el registro, ingreso e interacción con la plataforma de gobierno abierto Bogotá a través de videos, piezas publicitarias, asambleas virtuales, presenciales y foros con todas las instancias de participación y ciudadanos interesados en inscribirse, mejorar y consolidar las propuestas que consideran necesarias en su comunidad.
2. Socialización, pedagogía, apoyo y acompañamiento por parte del equipo de participación y de planeación, en el ejercicio explicativo – expositivo de los criterios de elegibilidad y viabilidad determinados en las diferentes entidades distritales, criterios clave en la elaboración de propuestas con grupos de interés e instancias de participación y que serían filtro de las 1111 propuestas consignadas en la plataforma por parte de los ciudadanos.
3. De acuerdo con los roles establecidos por la Coordinación General de Presupuestos Participativos, nos articulación con el CPL y Comisionados para la elaboración y socialización de la ruta metodológica para el desarrollo de las asambleas temáticas con los sectores administrativos, consolidación, dialogo y concertación de las propuestas viables o no viables (Semaforización de propuestas).
4. En el rol que nos competía como Alcaldía Local para esta fase II,  construimos el plan de comunicaciones, brindamos y pusimos a disposición escenarios y espacios virtuales, así como infraestructura de la Alcaldía Local, difusión, pedagogía, acompañamiento y apoyo a instancias de participación y ciudadanía  interesada en participar de las 8  asambleas temáticas (virtuales / presenciales) con transmisión por Facebook live para revisión, semaforización y observaciones de las propuestas presentadas por la comunidad en el marco de los presupuestos participativos.
5. Construcción, consolidación y entrega de matriz de propuestas priorizadas por la comunidad, para posterior revisión de los sectores administrativos. 
6. Realización de votaciones virtuales y presenciales (Billetera digital), a pesar de que los tarjetones nos llegaron el 18 de diciembre en horas de la noche, dispusimos  para los días 19,20 y 21 de diciembre, 5 puntos presenciales con todos los protocolos de bioseguridad, para que las personas con dificultad de acceso a las TIC, a las TEP, a dispositivos o por analfabetismo digital, pudiesen realizar la votación de sus propuestas favoritas o que les interesa, garantizando el derecho a la participación ciudadana  como un ejercicio fundamental de dignidad, incidencia y apropiación 
7. Escrutinio de los tarjetones votación presencial, conteo votos virtuales, elaboración y consolidación del acta de Presupuestos Participativos Fase II
8. Desarrollo de mesas de concertación para los pueblos étnicos (Gitanos, NARP e Indígenas)</t>
  </si>
  <si>
    <t>reporte de subsecretaria de gestión local</t>
  </si>
  <si>
    <r>
      <t xml:space="preserve">Lograr </t>
    </r>
    <r>
      <rPr>
        <sz val="12"/>
        <rFont val="Garamond"/>
        <family val="1"/>
      </rPr>
      <t>el 75</t>
    </r>
    <r>
      <rPr>
        <sz val="12"/>
        <color rgb="FF000000"/>
        <rFont val="Garamond"/>
        <family val="1"/>
      </rPr>
      <t>% de cumplimiento físico acumulado del plan de desarrollo local.</t>
    </r>
  </si>
  <si>
    <t xml:space="preserve">Porcentaje de cumplimiento físico acumulado del Plan de Desarrollo Local </t>
  </si>
  <si>
    <t>Porcentaje de avance acumulado en el cumplimiento físico del Plan de Desarrollo Local reportado en la MUSI.</t>
  </si>
  <si>
    <t>48.2%</t>
  </si>
  <si>
    <t>CRECIENTE</t>
  </si>
  <si>
    <t>Porcentaje</t>
  </si>
  <si>
    <t>Reporte MUSI</t>
  </si>
  <si>
    <t>Porcentaje de avancen en el cumplimiento fisico del plan de desarrollo local</t>
  </si>
  <si>
    <t xml:space="preserve">Gestión Corporativa Institucional </t>
  </si>
  <si>
    <t>Comprometer mínimo el 20% a 30 de junio y el 90%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</si>
  <si>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</si>
  <si>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</si>
  <si>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A junio 18,68%  
diciembre 91,94%</t>
  </si>
  <si>
    <t>compromisos 2020</t>
  </si>
  <si>
    <t>Reporte PREDIS</t>
  </si>
  <si>
    <t>FDL - Alcaldía Local</t>
  </si>
  <si>
    <t>La Alcaldía Local comprometió a 30 de junio el 21,48 del presupuesto de inversión representado en 20,390,027,838.00</t>
  </si>
  <si>
    <t>EJECUCIÓN PRESUPUESTAL   A JUNIO. SISTEMA PREDIS</t>
  </si>
  <si>
    <t>99.3%</t>
  </si>
  <si>
    <r>
      <t xml:space="preserve">El presupuesto comprometido a 31 de diciembre de 2020 de inversion directa fue por un valor de </t>
    </r>
    <r>
      <rPr>
        <sz val="11"/>
        <color rgb="FF000000"/>
        <rFont val="Calibri"/>
        <family val="2"/>
        <charset val="1"/>
      </rPr>
      <t>$95.809.237.839, con un porcentaje del 99,3%.</t>
    </r>
  </si>
  <si>
    <t>Ejecuciòn 31 de diciembre de 2020</t>
  </si>
  <si>
    <t>Girar mínimo el 50%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</si>
  <si>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</si>
  <si>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</si>
  <si>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</si>
  <si>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El valor girado del presupuesto de inversión directa a 31 de diciembre de 2020 fue por valor de $48.470.695.993 con un porcentaje del 50,5%.</t>
  </si>
  <si>
    <t>Girar mínimo el 30%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</si>
  <si>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</si>
  <si>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</si>
  <si>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</si>
  <si>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 Los giros de las obligaciones por pagar de la vigencia 2019 (inversión) a 31 de diciembre de 2020 fue por valor de $ 31.722.585.988 con un porcentaje del 54,2%.</t>
  </si>
  <si>
    <t>Girar mínimo el 55%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</si>
  <si>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</si>
  <si>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</si>
  <si>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</si>
  <si>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Los giros de las obligaciones por pagar de la vigencia 2018 y anteriores (inversión) a 31 de diciembre de 2020 fue por valor de $10.623.880.862 con un porcentaje del 48,5%.</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</si>
  <si>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</si>
  <si>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</si>
  <si>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</si>
  <si>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</si>
  <si>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 xml:space="preserve">La Alcaldía Local ejecutó el 100% de las actividades establecidas para el trimestre en materia de SIPSE local, entre las cuales se encuentra -Reportar los requerimientos a los enlaces de la DGDL en relación con el mejoramiento de la herramienta tecnología  -Normalización del cargue de información en el Módulo de Contratación y Módulo            financiero de SIPSE local para la vigencia 2020- Participar en los entrenamientos de la DGDL sobre las generalidades de SIPSE loca-Participar en los entrenamientos de la DGDL sobre el módulo de proyectos y banco de iniciativas ciudadanas de SIPSE local </t>
  </si>
  <si>
    <t>Reporte cumplimiento plan de acción SIPSE Local remitido por la Dirección para la Gestión del Desarrollo Local.</t>
  </si>
  <si>
    <t xml:space="preserve">La Alcaldía Local participó en 6 de las 8 actividades programadas por la Dirección para la Gestión del Desarrollo Local Así:
1. Reportar los requerimientos a los enlaces de la DGDL en relación al mejoramiento de la herramienta tecnológica.
2.Actualizar los usuarios oportunamente cuando sea necesario para el correcto flujo de la información en el sistema.
3.Responder las encuestas presentadas en los entrenamientos de la DGDL 
4. Participar en los entrenamientos de la DGDL sobre las generalidades de SIPSE local
5.Participar en los entrenamientos de la DGDL sobre el módulo de proyectos y banco de iniciativas ciudadanas de SIPSE local 
6.Participar en los entrenamientos de la DGDL sobre el módulo de contratación y financiero de SIPSE local
</t>
  </si>
  <si>
    <t>Reporte de cumplimiento plan de acción SIPSE Local, remitido por la Dirección para la Gestión del Desarrollo Local.</t>
  </si>
  <si>
    <t>Reporte que mide y suministra la Dirección para la Gestión del Desarrollo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</si>
  <si>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</si>
  <si>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</si>
  <si>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ND</t>
  </si>
  <si>
    <t>Reporte Contador Alcaldía Local</t>
  </si>
  <si>
    <t>Contador- Alcaldía Local</t>
  </si>
  <si>
    <t>META REPROGRAMADA</t>
  </si>
  <si>
    <t>Se ejecutó el 100% del plan de sostenibilidad contable, formulado para el primer semestre de la vigencia 2020 para la Alcaldía Local de Kennedy,</t>
  </si>
  <si>
    <t>Plan de Sostenibilidad Contable Kennedy,</t>
  </si>
  <si>
    <t>se ejecuta el 100% del plan de sostenibilidad contable, adicional al reporte solicitado desde la DGDL generando reporte  a tráves de reporte generado con memorando No. 20205820022493, del cual se anexa copia del plan de sostenibilidad contable y la respectiva evidencia.
La Alcaldía Local envió la información correspondiente a 9 actividades en el periodo de corte.
Cabe resaltar que la información reportada por la Alcaldía es validada por parte de cada alcaldía y son ellos los responsables del cumplimiento en logros y objetivos de los compromisos adquiridos en su Plan de Sostenibilidad Contable</t>
  </si>
  <si>
    <t>Plan de sostenibilidad Contable Kennedy. Memorando y evidencias de avance</t>
  </si>
  <si>
    <t xml:space="preserve">De acuerdo con solicitud de memorando No. 202158200000023, el FDLK solicita a la subsecretaria de gestión Institucional dar plazo para la entrega de la información por cierre contable atendiendo la directriz del instructivo contable GCO-GCI-IN003 </t>
  </si>
  <si>
    <t>Plan de sostenibilidad contable y solicitud de ampliación tiempo por fechas de instructivo contable de acuerdo a memorando No. 20215820000023</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</si>
  <si>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</si>
  <si>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</si>
  <si>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</si>
  <si>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</si>
  <si>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</si>
  <si>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</si>
  <si>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META NO  PROGRAMADA</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</si>
  <si>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</si>
  <si>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</si>
  <si>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</si>
  <si>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</si>
  <si>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</si>
  <si>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</si>
  <si>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</si>
  <si>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Durante el primer trimestre de la vigencia 2020, la Alcaldía Local de Kennedy dio respuesta a 179 requerimientos ciudadanos del año 2019, los cuales representan un nivel de avance del  84%.</t>
  </si>
  <si>
    <t>Reporte SAC Aplicativo CRONOS</t>
  </si>
  <si>
    <t>La Alcaldía Local de acuerdo con el reporte remitido ha dado respuesta a 561 requerimientos ciudadanos de los 419  programados para el trimestre, lo que representa un nivel de avance del 100% en el trimestre.</t>
  </si>
  <si>
    <t>Reporte SAC</t>
  </si>
  <si>
    <t>La Alcaldía Local de acuerdo con el reporte remitido dio  respuesta a  1,398 requerimientos ciudadanos de los 628  programados para el trimestre, lo que representa un nivel de avance del 100% en el trimestre.</t>
  </si>
  <si>
    <t>La Alcaldía Local de acuerdo con el reporte remitido dio  respuesta a  requerimientos ciudadanos de los 250  programados para el trimestre, (según ultima matriz con corte 28 de diciembre) lo que representa un nivel de avance del 100% en el trimestre.</t>
  </si>
  <si>
    <t>Reporte de SAC</t>
  </si>
  <si>
    <t>Fortalecer la capacidad institucional y para el ejercicio de la función policiva por parte de las autoridades locales a cargo de la Secretaría Distrital de Gobierno</t>
  </si>
  <si>
    <t>Inspección Vigilancia y Control</t>
  </si>
  <si>
    <t xml:space="preserve">Realizar 43 acciones de control u operativos en materia de  actividad económica (en el mes de diciembre se deben realizar los operativos pólvora y artículos pirotécnicos)
</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</si>
  <si>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</si>
  <si>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</si>
  <si>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</si>
  <si>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</si>
  <si>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</si>
  <si>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 xml:space="preserve">1. intervención bares calle 26 sur carrera 69 zona lgbti 6 de marzo de 2020.
2. ivc bares britalia bellavista 13 de marzo de 2020.
3. ivc bares Dindalito bavaria kennedy central 9 de enero de 2020.
4. ivc bares la igualdad del 10 de enero de 2020.
5. ivc bares sector amparo 27 de febrero de 2020.
6. ivc bares sector de amparo bella vista patio bonito 14 de febrero de 2020.
7. ivc bares visión Colombia Favidi María paz 30 de enero de 2020.
8. ivc bicicletas para el restablecimiento de la seguridad y convivencia sector María paz y llano grande 24 de febrero de 2020.
9. ivc establecimientos bares kennedy central super 6 y tintal 28 de febrero de 2020.
10. ivc establecimientos paga diarios visión Colombia calle 15 av. carrera 80 del 27 de febrero de 2020.
</t>
  </si>
  <si>
    <t>ACTAS Y REGISTRO FOTOGRAFICO</t>
  </si>
  <si>
    <t>1 - recorrido circular 011 jumbo 68 alkosto y carvajal 5 de abril de 2020. 2- seguimiento pedagogia el martillo corabastos 13 de abril de 2020.                                              3 - seguimiento circular 011 cc el eden y kennedy central 8 de abril de 2020.         
4- recorrido plaza de las flores circular 011 de 2020 pedagogia por aglomeraciones 19 de abril de 2020.                                                             5- seguimiento cumplimiento circular 011 av 68 boita britalia cc tintal 15 de abril de 2020.                                                       6- ivc ind manufacturera resol 666 resol 675 y decreto 121 del 8 de mayo de 2020.                                                                         7- ivc ind manufacturera resol 666 resol 675 y decreto 121 del 6 de mayo de 2020.
8--Se realiza verificación y seguimiento al Decreto 121 de 2020,sobre medidas transitorias de transporte publico,  movilidad, bioseguridad para el control y manejo de la pandemia.  CASTILLA, CARVAJAL y DELICIAS. 17 de junio de 2020.
9-Se realiza verificación y seguimiento al Decreto 121 de 2020,sobre medidas transitorias de transporte publico,  movilidad, bioseguridad para el control y manejo de la pandemia. Centro comercial milenio  Plaza- Avenida ciudad de Cali con calle 42 A su - avenida carrera 80 #44 - 19 sur - se realiza vista control de alglomeraciones almacén Alkosto Av 68 con autopista sur, sector delicias, con participación secretarias de gobierno, salud, seguridad y convivencia y policía nacional MEBOG, Inspector Distrital de policía,  Alcaldía Local de de Kennedy, área juridica.
Se decidió aplicación código de policía art. 94 numeral 1 por incumplimiento de medidas de bioseguridad y Falta de control de aglomeraciones y distanciamiento, al ingreso del almacén, suspensión temporal de la actividad  -   Metro Alquería, Av 68 con 38 sur   -  homecenter de la alqueria   - Av americas con Av 68 éxito y easi -  Plaza de las americas. 19 de junio de 2020
10- Se realiza verificación y seguimiento al Decreto 121 de 2020,sobre medidas transitorias de transporte publico,  movilidad, bioseguridad para el control y manejo de la pandemia.  CASTILLA, BAVARIA. 23 de junio de 2020.</t>
  </si>
  <si>
    <r>
      <t xml:space="preserve">ACTAS Y REGISTRO FOTOGRAFICO
(La mayoría de las intervenciones se realizaron en apoyo a la emergencia sanitaria por COVID-19)
</t>
    </r>
    <r>
      <rPr>
        <b/>
        <u/>
        <sz val="11"/>
        <color theme="1"/>
        <rFont val="Garamond"/>
        <family val="1"/>
      </rPr>
      <t>(Se aclara que los términos de los trámites de las actuaciones administrativas se encuentran suspendidos)</t>
    </r>
  </si>
  <si>
    <t>En cumplimiento de la meta se realizaron las actividades que a continuación se relacionan:
1. Ivc establecimientos av ciudad Cali calle 38 del 17 de julio de 2020
2. Ivc seguridad en espacio público sector patio bonito 18 de julio de 2020
3. Verificación medidas sanitarias maría paz 18 de agosto de 2020.
4. Acompañamiento de activación moteles carvajal 28 de agosto de 2020.
5. Intervención sector maría paz y bodegas 31 de agosto de 2020.
6. Control e inspección de espacio público separadores de las Américas. sector maría paz 2 de septiembre de 2020.
7. Socialización comerciantes sector de Guadalupe 8 de septiembre de 2020.
8. Ivc carvajal, 1o. de mayo, plaza de las Américas 9 de setiembre de 2020.
9. Ivc patio bonito super 12 Valladolid las brisas 18 de setiembre de 2020.
10.Ivc bares Britania, villa Anita, villa Andrea 20 de septiembre de 2020
11. Control de aglomeraciones castillas. visión colombia y andalucia 2 de septiembre de 2020.</t>
  </si>
  <si>
    <t>Actas evidencias de reunión y registros fotográficos</t>
  </si>
  <si>
    <t>En cumplimiento a las meta se relacionan las siguientes actividades:
1. Intervención IVC Bares sector dindalito carvajal 04 de diciembre de 2020.
2. Intervención IVC Talleres Sector britalia av villavicencio 11 de noviembre de 2020.
3. Intervención IVC Bares Maria Paz saucedal llano grande carvajal 6 de noviembre de 2020.
4. Intervención IVC Bicicleteria sector las delicias 11 de noviembre de 2020.
5. Intervención IVC Carnicos sector maria paz 27 de noviembre de 2020.
6. Intervención IVC Sector plasticos bella vista 26 de noviembre de 2020.
7. Intervención IVC Maria paz av primera de mayo plaza de las americas 31 de octubre de 2020.
8. Intervención IVC Sector Patio Bonito y llano grande 12 de noviembre de 2020.
9. Intrervención IVC venta de licor el amparo llano grande 16 de octubre de 2020.
10. Intervención IVC pagadiario maria paz y llano grande 18 de octubre de 2020.
11. Intervención IVC pirotecnia y polvora sector tintal 7 de diciembre de 2020.
12. Intervenciòn IVC  Actividad comercial 14 de octubre de 2020</t>
  </si>
  <si>
    <t>Realizar 24 acciones de control u operativos en materia de  integridad del espacio publico.</t>
  </si>
  <si>
    <t>Acciones de control a las actuaciones de IVC control en materia de  integridad del espacio publico.</t>
  </si>
  <si>
    <t>No acciones realizadas de control en materia de  integridad del espacio publico.</t>
  </si>
  <si>
    <t xml:space="preserve">1. intervención movilidad carrera 72 calle 7 calle 9 castilla 13 de marzo de 2020.
2. intervención de movilidad supe manzana 7 del 25 de febrero de 2020.
3. ivc talleres av. Villavicencio con cra 79f 20 de febrero de 2020.
4. restitución espacio público carrera 77h calle 58 sur barrio villa los sauces 6 de marzo de 2020.
5. sostenibilidad María paz 15 de enero de 2020.
6. zonas especiales de seguridad estación de Transmilenio biblioteca tintal 13 de enero de 2020.
</t>
  </si>
  <si>
    <t xml:space="preserve">1 -Pedagogia por desinfeccion diagonal 38 maria paz 2 de abril de 2020. 
2 - Pedagogia aglomeracion 011 idime del 16 de abril de 2020.                                                                     3 - Pedagogia aglomeracion castilla y tintal 29 de abril de 2020.                                                           
4- Acompañmiento intervencion migracion colombia patio bonito 17 de mayo de 2020
5- Recuperación de espacio público en el sendero peatonal colindante con la gallera "Guayacanes" (29 de mayo de 2020)
6- Retiro de "carrocerias" en la Calle 12 con carrera 82 A "Guayacanes" (24 de junio de 2020) </t>
  </si>
  <si>
    <t>En cumplimiento de la meta se realizaron las siguientes actividades;
1.	Intervención de movilidad y pedagogía de espacio publico sector de marsella 17 de julio de 2020
2.	Intervención espacio público y salubridad sector guadalupe 24 de julio de 2020
3.	Recuperación espacio público sector guadalupe 19 de agosto de 2020
4.	Recuperación espacio público av. de las americas entre av. ciudad de cali y carrera 80g 26 de agosto de 2020
5.	Recuperación espacio público carrera 80 calle 12 guayacanes 14 de septiembre de 2020 
6.	Intervención movilidad desde carrera 69 y carrera 72 con calles 6a y 8 marsella 24 de septiembre de 2020</t>
  </si>
  <si>
    <t>En cumplimiento de la meta se realizaron las siguientes actividades;
1 Intervención de movilidad sector de andalucia favidi y visión colombia 10 de diciembre de 2020.
2. Operativo para el restablecimiento de la seguridad y la convivencia salud publica sector roma 17 de diciembre de 2020.
3. Operativo recuperación espacio público Maria Paz 28 de noviembre de 2020.
4. Recuperación hecho notorio sector santa catalina 10 de diciembre de 2020
5. Restitución espacio publico sector roma 28 de octubre de 2020.
6. Restitución voluntaria de espacio público ACIP 27 de octubre de 2020.</t>
  </si>
  <si>
    <t>Realizar 24 acciones de control u operativos en materia de obras y urbanismo</t>
  </si>
  <si>
    <t>Acciones de control  en materia de obras y urbanismo</t>
  </si>
  <si>
    <t>No acciones realizadas de control  en materia de obras y urbanismo</t>
  </si>
  <si>
    <t xml:space="preserve">1. informe técnico calle ubicado 36 sur n 78-25 marzo.
2. informe técnico de predio ubicado en la calle 6a # 71c-52 marzo.
3. visita a predio ubicado en la kr 73 4 - 60 sur antejardín febrero.
4. visita en la dirección kr 69 31 57 sur antejardín enero.
5. visita en la dirección trasversal 74 f 40 b 33 sur antejardín enero.
6. visite técnica a predio ubicado en la cll 42 g sur 78 i 12 antejardín febrero.
</t>
  </si>
  <si>
    <r>
      <t xml:space="preserve">1. Informe técnico calle 11 # 73 B-16 (abril 2020)
2. Informe técnico de predio ubicado en la calle 41 A sur # 78H-42 (abril 2020)
3. Visite técnica a predio ubicado en la Calle 41 B sur # 81 H - 26 (abril 2020)
4. Visita a predio ubicado en la Calle 42 C bus sur # 78 F -04 (mayo 2020).
5. visita en la dirección en la Carrera 77 # 37-18/24 (mayo 2020)
6. Informe técnico en la Carera 71 D # 6-94 sur (junio 2020)
</t>
    </r>
    <r>
      <rPr>
        <b/>
        <u/>
        <sz val="11"/>
        <color theme="1"/>
        <rFont val="Garamond"/>
        <family val="1"/>
      </rPr>
      <t>(Se aclara que los términos de los trámites de las actuaciones administrativas se encuentran suspendidos)</t>
    </r>
  </si>
  <si>
    <t>En cumplimiento de la meta se realizarón las siguientes actividades:
1.	Calle 26 sur no. 73 b - 98 sellamiento 11 de septiembre de 2020
2.	Informe 17 del 10 de septiembre de 2020
3.	Informe 18 del 10 de septiembre 2020
4.	Informe 19 del 10 de septiembre de 2020
5.	Informe 21 del 11 de septiembre de 2020
6.	Informe 44 del 4 de septiembre de 2020</t>
  </si>
  <si>
    <t>Informes técnicos, registros fotográficos</t>
  </si>
  <si>
    <t>Para la actividad se dio cumplimiento a traves de los siguientes registros:
1.  Informe tècnico 024
2. Informe tècnico 056
3. Informe tècnico 102
4. Informe tècnico 104
5. Informe tècnico 105
6. Informe tècnico 106</t>
  </si>
  <si>
    <t>informes relacionados</t>
  </si>
  <si>
    <t>Realizar 8 acciones de control u operativos para dar cumplimiento a los fallos de cerros orientales - Rio Bogotá (visitas de seguimiento para el cuidado de la ronda y evitar la ocupación indebida y presencia desemimovientes)</t>
  </si>
  <si>
    <t>Acciones de control para el cumplimiento de fallos judiciales - cerros de oriente</t>
  </si>
  <si>
    <t>No acciones de control para dar cumplimiento de fallos judiciales - cerros de oriente - rio Bogotá</t>
  </si>
  <si>
    <t xml:space="preserve">solo se realizó una accion en el trimestre. </t>
  </si>
  <si>
    <t>Informe de activividades ronda rio Bogotá</t>
  </si>
  <si>
    <t xml:space="preserve">Se realiza recorrido de verificación para hacer vigilancia y control en la ronda del río Bogota respecto de semovientes y cambuches y así evitar proliferación e invasión de los mismos:
1.Se realiza recorrido de verificación para hacer vigilancia y control en la ronda del río Bogotá respecto de semovientes y cambuches y así evitar proliferación e invasión de los mismos. ( 26 de abril de 2020)
2.Se realiza recorrido de verificación para hacer vigilancia y control en la ronda del río Bogotá respecto de semovientes y cambuches y así evitar proliferación e invasión de los mismos. (10 de mayo de 2020)
3.Se realiza recorrido de verificación para hacer vigilancia y control en la ronda del río Bogotá respecto de semovientes y cambuches y así evitar proliferación e invasión de los mismos. (12 de junio de 2020)
</t>
  </si>
  <si>
    <t>En cumplimiento de la meta se establecen las siguientes acciones.
1.	Verificación acción popular 2001-479 tierra buena 10 de julio de 2020
2.	Verificación acción popular 2001-479 palmitas 12 de agosto de 2020
3.	Acción popular 2001-479 tierra buena 23 de septiembre de 2020</t>
  </si>
  <si>
    <t>Actas evidencia de reunión</t>
  </si>
  <si>
    <t>En cumplimiento de la meta se establecen las siguientes acciones.
1. Verificación río Bogotá mes de diciembre.
2. Verificación río Bogotá mes de noviembre.
3. Verificación río Bogotá mes de octubre</t>
  </si>
  <si>
    <t>Impulsar procesalmente (avocar, rechazar, enviar al competente), el 40% de los expedientes de policía a cargo de las inspecciones de policía, con corte a 31 de diciembre de 2019</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</si>
  <si>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</si>
  <si>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</si>
  <si>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</si>
  <si>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</si>
  <si>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La Alcaldía Local impulso procesalmente a 24.868 expedientes allegados a 31 de diciembre de 2019</t>
  </si>
  <si>
    <t>Reporte Dirección para la Gestión Policiva</t>
  </si>
  <si>
    <t>La Alcaldía Local impulso procesalmente a 27,155 expedientes allegados a 31 de diciembre de 2019 de los 21,150  programados en el trimestre</t>
  </si>
  <si>
    <t>Reporte la Dirección para la gestión policiva</t>
  </si>
  <si>
    <t>La Alcaldía Local impulso procesalmente a 3232 expedientes allegados a 31 de diciembre de 2019 de los 21,150  programados en el trimestre</t>
  </si>
  <si>
    <t>Fallar de fondo el 20 %  de los expedientes de policía a cargo de las inspecciones de policía con corte a 31-12-2019</t>
  </si>
  <si>
    <t>Porcentaje de expedientes de policía con fallo de fondo</t>
  </si>
  <si>
    <t>(No de fallos realizados  durante el trimestre/ expedientes procesales allegados a 31 de diciembre de 2019)*100</t>
  </si>
  <si>
    <t xml:space="preserve">Fallos de fondo </t>
  </si>
  <si>
    <t>La Alcaldía Local falló de fondo el   6,29% de los expedientes de policía a cargo de las inspecciones de policía con corte a 31-12-2019 programados para el trimestre, es decir, presentó una sobreejecución del 0,39%</t>
  </si>
  <si>
    <t>Reporte DGP</t>
  </si>
  <si>
    <t>La Alcaldía Local falló de fondo en el trimestre 3.147 expedientes  de los 3.777 programados.</t>
  </si>
  <si>
    <t>La Alcaldía Local falló de fondo en el trimestre 211 expedientes  de los 3777 programados.</t>
  </si>
  <si>
    <t>La Alcaldía Local falló de fondo en el trimestre 208 expedientes  de los 3777 programados.</t>
  </si>
  <si>
    <t>Terminar (archivar) 5338 actuaciones administrativas activas</t>
  </si>
  <si>
    <t>Actuaciones administrativas terminadas</t>
  </si>
  <si>
    <t>No actuaciones administrativas terminadas (archivadas)</t>
  </si>
  <si>
    <t xml:space="preserve">La Alcaldía Local  terminó en el trimestre 82 actuaciones administrativas activas. </t>
  </si>
  <si>
    <t>La Alcaldía Local terminó 59  actuación administrativa durante el trimestre. Para un avance del 35%</t>
  </si>
  <si>
    <t>La Alcaldía local término 60 actuaciones administrativas durante el trimestre obteniendo avance del 36% fremte a la meta establecida para el trimestre</t>
  </si>
  <si>
    <t>La Alcaldía local término 1134 actuaciones administrativas durante el trimestre obteniendo avance del 100% frente a la meta establecida para el trimestre</t>
  </si>
  <si>
    <t>Terminar 403 actuaciones administrativas hasta la primera instancia</t>
  </si>
  <si>
    <t>Actuaciones administrativas terminadas por agotamiento de la via gubernativa</t>
  </si>
  <si>
    <t>No de actuaciones administrativas terminadas  hasta la primera instancia</t>
  </si>
  <si>
    <t>Actuaciones administrativas terminadas hasta la primera instancia</t>
  </si>
  <si>
    <t xml:space="preserve">La Alcaldía Local Terminó en el trimestre 289 actuaciones administrativas en primera instancia.
</t>
  </si>
  <si>
    <t xml:space="preserve">La Alcaldía Local Terminó en el trimestre 150 actuaciones administrativas en primera instancia.
</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</si>
  <si>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</si>
  <si>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</si>
  <si>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</si>
  <si>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</si>
  <si>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</si>
  <si>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</si>
  <si>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</si>
  <si>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</si>
  <si>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</si>
  <si>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</si>
  <si>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</si>
  <si>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SI</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</si>
  <si>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</si>
  <si>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</si>
  <si>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</si>
  <si>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</si>
  <si>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</si>
  <si>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</si>
  <si>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</si>
  <si>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</si>
  <si>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</si>
  <si>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La Alcaldía Local participó de las siguientes actividades convocadas por la Dirección Administrativa: Mesa de trabajo del 1 y 08/06/2020</t>
  </si>
  <si>
    <t>Reporte Dirección Administrativa</t>
  </si>
  <si>
    <t xml:space="preserve">La Alcaldía Local participó en 3 de las 4 actividades convocadas por la Dirección Administrativa así:
- Capacitación  prestamo Fecha: 24/09/2020
-Capacitación SIC  Fecha: 28/09/2020
- Mesa de Trabajo Fecha: 28/09/2020
-Asistencias Técnicas para la implementación y ajustes de las TRD
</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</si>
  <si>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</si>
  <si>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</si>
  <si>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</si>
  <si>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</si>
  <si>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</si>
  <si>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</si>
  <si>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</si>
  <si>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</si>
  <si>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</si>
  <si>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</si>
  <si>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</si>
  <si>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</si>
  <si>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La Alcaldía Local registró la buena práctica "CONTROL TIEMPOS RESPUESTA SDQS" cuyo objeto es Controlar tiempos de respuesta evitando vencimientos en términos de respuesta.</t>
  </si>
  <si>
    <t xml:space="preserve">Reporte equipo Análisis y Políticas </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</si>
  <si>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</si>
  <si>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</si>
  <si>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</si>
  <si>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</si>
  <si>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</si>
  <si>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</si>
  <si>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La Alcaldía Local  mantuvo al 100% las acciones correctivas, documentadas y vigentes en el trimestre.</t>
  </si>
  <si>
    <t>Reporte MIMEC y SIG Oficina Asesora de Planeación</t>
  </si>
  <si>
    <t>La Alcaldía Local de un (1) planes abiertos tiene la totalidad de acciones  cuatro (4) abiertas sin vencer al  30 de junio de 2020.</t>
  </si>
  <si>
    <t>La Alcaldía Local de las 7 acciones abiertas tiene 4 acciones vencidas en el trimestre.</t>
  </si>
  <si>
    <t>Oficina Asesora de Planeación</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</si>
  <si>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</si>
  <si>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</si>
  <si>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</si>
  <si>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</si>
  <si>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</si>
  <si>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</si>
  <si>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</si>
  <si>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101 lo que representa un nivel de cumplimiento trimestral del 88.</t>
  </si>
  <si>
    <t>Reporte Oficina Asesora de Comunicaciones Ley 1712 de 2014.</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</si>
  <si>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100 lo que representa un nivel de cumplimiento trimestral del 87%</t>
  </si>
  <si>
    <t>Reporte Oficina Asesora de Comunicaciones</t>
  </si>
  <si>
    <t>Subtotal metas transversales</t>
  </si>
  <si>
    <t>CUMPLIMIENTO I TRIMESTRE</t>
  </si>
  <si>
    <t>CUMPLIMIENTO II TRIMESTRE</t>
  </si>
  <si>
    <t>CUMPLIMIENTO 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</si>
  <si>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</si>
  <si>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</si>
  <si>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</si>
  <si>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</si>
  <si>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</si>
  <si>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
 Leonardo Alexander Rodriguez Lopez 
Alcalde Local de Kennedy
</t>
    </r>
    <r>
      <rPr>
        <b/>
        <sz val="16"/>
        <color theme="1"/>
        <rFont val="Garamond"/>
        <family val="1"/>
      </rPr>
      <t>Aprobado mediante caso HOLA N° 90766</t>
    </r>
  </si>
  <si>
    <t xml:space="preserve">En la meta registra -archivar  5338 actuaciones  y en los porcentajes por trimestre da total de  564 al año. </t>
  </si>
  <si>
    <t>La meta a cumplir era de  403 actuaciones  para el año y el total ejecutado es  439 actuaciones terminadas.</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</si>
  <si>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110 lo que representa un nivel de cumplimiento trimestral del 94% según radicado  20211400005233.</t>
  </si>
  <si>
    <t>Reporte enviado desde la Dirección Administrativa, indica que la Alcaldía asistió a 2 actividades.</t>
  </si>
  <si>
    <t>66.67%</t>
  </si>
  <si>
    <t>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 </t>
  </si>
  <si>
    <t xml:space="preserve">  Archivo de gestión de la oficina asesora de planeación</t>
  </si>
  <si>
    <t>La Alcaldía Local de las 4 acciones abiertas tiene 1 acción vencida en el trimestre.</t>
  </si>
  <si>
    <t>28 enero de 2021</t>
  </si>
  <si>
    <t>Inclusión del reporte de avance en el cumplimiento de planes de gestión 2020 de Alcaldías locales.</t>
  </si>
  <si>
    <t>Este dato queda pendiente de confirmación con relacion al reporte oficial de la Secretaría Distrital de Planeación, cuando se entregue en reporte de la MUSI</t>
  </si>
  <si>
    <t>https://gobiernobogota-my.sharepoint.com/:f:/g/personal/jeraldyn_tautiva_gobiernobogota_gov_co/Ema63F5WJhtPjmVaJtVl5v0BWov3m-ghqQ-ehVl7coZ64Q?e=AgmyBc</t>
  </si>
  <si>
    <t xml:space="preserve">La alcaldia logro un puntaje de 88% por encima de la meta propuesta
Total personas 252, 47 funcionarios,215 contratistas
Reporte consumo de papel hasta noviembre
Política ambiental - porcentaje de participación: 52%
Socialización y comprensión del 14-11-2020- participación 131 personas.
Actividades ambientales: 233  personas- porcentaje de participación: 92%
1. Quiz cambio climático  del 14-11-2020, participación, 131 personas.
2.Test PIGA- 09-10-2020- participación. 102 personas
Actividades de movilidad sostenible: participación: 35%
1. Charla transición movilidad sostenible del  22-09-2020, 90 participantes
2. Ajdjunta presnetación   de la charla KENNEBYCI: MUEVETE EN BICICLETA, pero no envía listado de asitencia. </t>
  </si>
  <si>
    <t>https://gobiernobogota-my.sharepoint.com/:x:/r/personal/jeraldyn_tautiva_gobiernobogota_gov_co/_layouts/15/Doc.aspx?sourcedoc=%7BA86EAAEC-95B6-4EDD-95A4-0A90E3CB6A3E%7D&amp;file=meta%20evaluaci%C3%B3n%20II%20semestre%20ambiental.xlsx&amp;action=default&amp;mobileredirect=true</t>
  </si>
  <si>
    <t>solo el cuarto trimestre participó en dos de tres actividades convocadas por la dirección administrativa</t>
  </si>
  <si>
    <t>https://gobiernobogota-my.sharepoint.com/:x:/r/personal/jeraldyn_tautiva_gobiernobogota_gov_co/_layouts/15/Doc.aspx?sourcedoc=%7B6F01E9BC-C27F-41D5-B6EF-EA48EE10EC54%7D&amp;file=META%20TRANSVERSAL%204TO%20TRIMESTRE%20documental.xlsx&amp;action=default&amp;mobileredirect=true</t>
  </si>
  <si>
    <t xml:space="preserve">de 115 criterios se alcanó 109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</si>
</sst>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0_-;\-* #,##0.0_-;_-* &quot;-&quot;_-;_-@_-"/>
  </numFmts>
  <fonts count="31" x14ac:knownFonts="1">
    <font>
      <sz val="11"/>
      <color theme="1"/>
      <name val="Calibri"/>
      <family val="2"/>
      <scheme val="minor"/>
    </font>
    <font>
      <sz val="11"/>
      <color theme="1"/>
      <name val="Calibri"/>
      <family val="2"/>
      <scheme val="minor"/>
    </font>
    <font>
      <b/>
      <sz val="11"/>
      <color theme="1"/>
      <name val="Garamond"/>
      <family val="1"/>
    </font>
    <font>
      <sz val="11"/>
      <color theme="1"/>
      <name val="Garamond"/>
      <family val="1"/>
    </font>
    <font>
      <sz val="9"/>
      <color theme="1"/>
      <name val="Garamond"/>
      <family val="1"/>
    </font>
    <font>
      <b/>
      <sz val="10"/>
      <color theme="1"/>
      <name val="Garamond"/>
      <family val="1"/>
    </font>
    <font>
      <b/>
      <sz val="10"/>
      <name val="Garamond"/>
      <family val="1"/>
    </font>
    <font>
      <sz val="12"/>
      <color theme="1"/>
      <name val="Garamond"/>
      <family val="1"/>
    </font>
    <font>
      <sz val="12"/>
      <name val="Garamond"/>
      <family val="1"/>
    </font>
    <font>
      <sz val="12"/>
      <color rgb="FF000000"/>
      <name val="Garamond"/>
      <family val="1"/>
    </font>
    <font>
      <sz val="11"/>
      <name val="Garamond"/>
      <family val="1"/>
    </font>
    <font>
      <b/>
      <sz val="12"/>
      <color theme="1"/>
      <name val="Garamond"/>
      <family val="1"/>
    </font>
    <font>
      <sz val="12"/>
      <color rgb="FF0070C0"/>
      <name val="Garamond"/>
      <family val="1"/>
    </font>
    <font>
      <sz val="11"/>
      <color rgb="FF0070C0"/>
      <name val="Garamond"/>
      <family val="1"/>
    </font>
    <font>
      <b/>
      <sz val="11"/>
      <color rgb="FF0070C0"/>
      <name val="Garamond"/>
      <family val="1"/>
    </font>
    <font>
      <sz val="10"/>
      <color rgb="FF0070C0"/>
      <name val="Garamond"/>
      <family val="1"/>
    </font>
    <font>
      <b/>
      <sz val="12"/>
      <color indexed="30"/>
      <name val="Garamond"/>
      <family val="1"/>
    </font>
    <font>
      <sz val="12"/>
      <color indexed="30"/>
      <name val="Garamond"/>
      <family val="1"/>
    </font>
    <font>
      <b/>
      <sz val="12"/>
      <color rgb="FF0070C0"/>
      <name val="Garamond"/>
      <family val="1"/>
    </font>
    <font>
      <b/>
      <sz val="16"/>
      <color theme="1"/>
      <name val="Garamond"/>
      <family val="1"/>
    </font>
    <font>
      <b/>
      <sz val="20"/>
      <color theme="1"/>
      <name val="Garamond"/>
      <family val="1"/>
    </font>
    <font>
      <sz val="16"/>
      <color theme="1"/>
      <name val="Garamond"/>
      <family val="1"/>
    </font>
    <font>
      <sz val="11"/>
      <color rgb="FF000000"/>
      <name val="Garamond"/>
      <family val="1"/>
    </font>
    <font>
      <sz val="10.5"/>
      <color theme="1"/>
      <name val="Calibri Light"/>
      <family val="2"/>
      <scheme val="major"/>
    </font>
    <font>
      <b/>
      <sz val="18"/>
      <color theme="1"/>
      <name val="Garamond"/>
      <family val="1"/>
    </font>
    <font>
      <b/>
      <u/>
      <sz val="11"/>
      <color theme="1"/>
      <name val="Garamond"/>
      <family val="1"/>
    </font>
    <font>
      <b/>
      <sz val="22"/>
      <color theme="1"/>
      <name val="Garamond"/>
      <family val="1"/>
    </font>
    <font>
      <sz val="8"/>
      <name val="Calibri"/>
      <family val="2"/>
      <scheme val="minor"/>
    </font>
    <font>
      <sz val="11"/>
      <color rgb="FF000000"/>
      <name val="Calibri"/>
      <family val="2"/>
      <charset val="1"/>
    </font>
    <font>
      <sz val="11"/>
      <color theme="1"/>
      <name val="Calibri"/>
      <family val="2"/>
      <charset val="1"/>
    </font>
    <font>
      <u/>
      <sz val="11"/>
      <color theme="10"/>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
      <patternFill patternType="solid">
        <fgColor theme="5"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344">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1"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5" fillId="2" borderId="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6" borderId="5" xfId="0" applyFont="1" applyFill="1" applyBorder="1" applyAlignment="1">
      <alignment vertical="center" wrapText="1"/>
    </xf>
    <xf numFmtId="0" fontId="2" fillId="6" borderId="1" xfId="0" applyFont="1" applyFill="1" applyBorder="1" applyAlignment="1">
      <alignment vertical="center" wrapText="1"/>
    </xf>
    <xf numFmtId="0" fontId="2" fillId="6" borderId="6" xfId="0" applyFont="1" applyFill="1" applyBorder="1" applyAlignment="1">
      <alignment vertical="center" wrapText="1"/>
    </xf>
    <xf numFmtId="0" fontId="2" fillId="4" borderId="5" xfId="0" applyFont="1" applyFill="1" applyBorder="1" applyAlignment="1">
      <alignment vertical="center" wrapText="1"/>
    </xf>
    <xf numFmtId="0" fontId="2" fillId="4" borderId="1" xfId="0" applyFont="1" applyFill="1" applyBorder="1" applyAlignment="1">
      <alignment vertical="center" wrapText="1"/>
    </xf>
    <xf numFmtId="0" fontId="2" fillId="4" borderId="6" xfId="0" applyFont="1" applyFill="1" applyBorder="1" applyAlignment="1">
      <alignment vertical="center" wrapText="1"/>
    </xf>
    <xf numFmtId="0" fontId="3" fillId="0" borderId="22" xfId="0" applyFont="1" applyBorder="1" applyAlignment="1">
      <alignment vertical="center"/>
    </xf>
    <xf numFmtId="0" fontId="3" fillId="0" borderId="23" xfId="0" applyFont="1" applyBorder="1" applyAlignment="1">
      <alignment vertical="center" wrapText="1"/>
    </xf>
    <xf numFmtId="0" fontId="7" fillId="0" borderId="24" xfId="0" applyFont="1" applyBorder="1" applyAlignment="1">
      <alignment vertical="center" wrapText="1"/>
    </xf>
    <xf numFmtId="0" fontId="7" fillId="8" borderId="22" xfId="0" applyFont="1" applyFill="1" applyBorder="1" applyAlignment="1">
      <alignment horizontal="justify" vertical="center" wrapText="1"/>
    </xf>
    <xf numFmtId="0" fontId="8" fillId="0" borderId="23" xfId="0" applyFont="1" applyBorder="1" applyAlignment="1">
      <alignment horizontal="center" vertical="center" wrapText="1"/>
    </xf>
    <xf numFmtId="0" fontId="8" fillId="0" borderId="23" xfId="0" applyFont="1" applyBorder="1" applyAlignment="1">
      <alignment vertical="center" wrapText="1"/>
    </xf>
    <xf numFmtId="3" fontId="3" fillId="2" borderId="23" xfId="0" applyNumberFormat="1" applyFont="1" applyFill="1" applyBorder="1" applyAlignment="1">
      <alignment horizontal="center" vertical="center"/>
    </xf>
    <xf numFmtId="0" fontId="3" fillId="9" borderId="23" xfId="0" applyFont="1" applyFill="1" applyBorder="1" applyAlignment="1">
      <alignment vertical="center"/>
    </xf>
    <xf numFmtId="0" fontId="3" fillId="9" borderId="23" xfId="0" applyFont="1" applyFill="1" applyBorder="1" applyAlignment="1">
      <alignment vertical="center" wrapText="1"/>
    </xf>
    <xf numFmtId="0" fontId="3" fillId="0" borderId="23" xfId="0" applyFont="1" applyBorder="1" applyAlignment="1">
      <alignment vertical="center"/>
    </xf>
    <xf numFmtId="3" fontId="3" fillId="0" borderId="23" xfId="0" applyNumberFormat="1" applyFont="1" applyBorder="1" applyAlignment="1">
      <alignment vertical="center"/>
    </xf>
    <xf numFmtId="0" fontId="3" fillId="0" borderId="24" xfId="0" applyFont="1" applyBorder="1" applyAlignment="1">
      <alignment horizontal="center" vertical="center"/>
    </xf>
    <xf numFmtId="0" fontId="3" fillId="0" borderId="5" xfId="0" applyFont="1" applyFill="1" applyBorder="1" applyAlignment="1">
      <alignment vertical="center"/>
    </xf>
    <xf numFmtId="0" fontId="3" fillId="0" borderId="1"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vertical="center"/>
    </xf>
    <xf numFmtId="0" fontId="2" fillId="0" borderId="1" xfId="0" applyFont="1" applyBorder="1" applyAlignment="1">
      <alignment horizontal="center" vertical="center" wrapText="1"/>
    </xf>
    <xf numFmtId="0" fontId="3" fillId="0" borderId="4" xfId="0" applyFont="1" applyBorder="1" applyAlignment="1">
      <alignment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5" xfId="0" applyFont="1" applyBorder="1" applyAlignment="1">
      <alignment vertical="center" wrapText="1"/>
    </xf>
    <xf numFmtId="0" fontId="3" fillId="0" borderId="5" xfId="0" applyFont="1" applyBorder="1" applyAlignment="1">
      <alignment vertical="center"/>
    </xf>
    <xf numFmtId="0" fontId="7" fillId="0" borderId="6" xfId="0" applyFont="1" applyBorder="1" applyAlignment="1">
      <alignment vertical="center" wrapText="1"/>
    </xf>
    <xf numFmtId="0" fontId="9" fillId="8" borderId="5" xfId="0" applyFont="1" applyFill="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3" fillId="9" borderId="1" xfId="0" applyFont="1" applyFill="1" applyBorder="1" applyAlignment="1">
      <alignment vertical="center"/>
    </xf>
    <xf numFmtId="0" fontId="3" fillId="9" borderId="1" xfId="0" applyFont="1" applyFill="1" applyBorder="1" applyAlignment="1">
      <alignment vertical="center" wrapText="1"/>
    </xf>
    <xf numFmtId="1" fontId="3" fillId="0" borderId="6" xfId="2" applyNumberFormat="1" applyFont="1" applyFill="1" applyBorder="1" applyAlignment="1">
      <alignment horizontal="center" vertical="center"/>
    </xf>
    <xf numFmtId="9" fontId="8" fillId="0" borderId="25"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3" fillId="2" borderId="27" xfId="0" applyFont="1" applyFill="1" applyBorder="1" applyAlignment="1">
      <alignment horizontal="center" vertical="center"/>
    </xf>
    <xf numFmtId="0" fontId="3" fillId="0" borderId="1" xfId="0" applyFont="1" applyFill="1" applyBorder="1" applyAlignment="1">
      <alignment vertical="center"/>
    </xf>
    <xf numFmtId="9" fontId="3" fillId="0" borderId="1" xfId="0" applyNumberFormat="1" applyFont="1" applyFill="1" applyBorder="1" applyAlignment="1">
      <alignment vertical="center"/>
    </xf>
    <xf numFmtId="9" fontId="3" fillId="0" borderId="6" xfId="0" applyNumberFormat="1" applyFont="1" applyFill="1" applyBorder="1" applyAlignment="1">
      <alignment vertical="center"/>
    </xf>
    <xf numFmtId="0" fontId="3" fillId="2" borderId="1" xfId="0" applyFont="1" applyFill="1" applyBorder="1" applyAlignment="1">
      <alignment horizontal="center" vertical="center"/>
    </xf>
    <xf numFmtId="9" fontId="10" fillId="0" borderId="1" xfId="0" applyNumberFormat="1" applyFont="1" applyFill="1" applyBorder="1" applyAlignment="1">
      <alignment vertical="center"/>
    </xf>
    <xf numFmtId="0" fontId="7" fillId="0" borderId="5" xfId="0" applyFont="1" applyBorder="1" applyAlignment="1">
      <alignment vertical="center" wrapText="1"/>
    </xf>
    <xf numFmtId="0" fontId="3" fillId="2"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xf>
    <xf numFmtId="0" fontId="8" fillId="0" borderId="5" xfId="0" applyFont="1" applyBorder="1" applyAlignment="1">
      <alignment vertical="center" wrapText="1"/>
    </xf>
    <xf numFmtId="0" fontId="7" fillId="9" borderId="1" xfId="0" applyFont="1" applyFill="1" applyBorder="1" applyAlignment="1">
      <alignmen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7" fillId="9" borderId="6" xfId="0" applyFont="1" applyFill="1" applyBorder="1" applyAlignment="1">
      <alignment vertical="center" wrapText="1"/>
    </xf>
    <xf numFmtId="0" fontId="8" fillId="0" borderId="5" xfId="0" applyFont="1" applyFill="1" applyBorder="1" applyAlignment="1">
      <alignment vertical="center" wrapText="1"/>
    </xf>
    <xf numFmtId="0" fontId="7" fillId="9" borderId="1" xfId="0" applyFont="1" applyFill="1" applyBorder="1" applyAlignment="1">
      <alignment horizontal="center" vertical="center" wrapText="1"/>
    </xf>
    <xf numFmtId="0" fontId="3" fillId="0" borderId="6" xfId="0" applyFont="1" applyFill="1" applyBorder="1" applyAlignment="1">
      <alignment vertical="center"/>
    </xf>
    <xf numFmtId="9" fontId="2" fillId="0" borderId="1" xfId="2" applyFont="1" applyBorder="1" applyAlignment="1">
      <alignment horizontal="center" vertical="center" wrapText="1"/>
    </xf>
    <xf numFmtId="0" fontId="7" fillId="0" borderId="5" xfId="0" applyFont="1" applyFill="1" applyBorder="1" applyAlignment="1">
      <alignment vertical="center" wrapText="1"/>
    </xf>
    <xf numFmtId="0" fontId="3" fillId="0" borderId="1" xfId="0" applyFont="1" applyFill="1" applyBorder="1" applyAlignment="1">
      <alignment horizontal="left" vertical="center" wrapText="1"/>
    </xf>
    <xf numFmtId="9" fontId="3" fillId="0" borderId="1" xfId="2" applyFont="1" applyFill="1" applyBorder="1" applyAlignment="1">
      <alignment horizontal="center" vertical="center" wrapText="1"/>
    </xf>
    <xf numFmtId="10" fontId="3" fillId="0" borderId="1" xfId="2" applyNumberFormat="1" applyFont="1" applyFill="1" applyBorder="1" applyAlignment="1">
      <alignment horizontal="center" vertical="center" wrapText="1"/>
    </xf>
    <xf numFmtId="9" fontId="2" fillId="0" borderId="1" xfId="2" applyFont="1" applyFill="1" applyBorder="1" applyAlignment="1">
      <alignment horizontal="center" vertical="center" wrapText="1"/>
    </xf>
    <xf numFmtId="0" fontId="3" fillId="0" borderId="1" xfId="0" applyFont="1" applyFill="1" applyBorder="1" applyAlignment="1">
      <alignment horizontal="justify" vertical="center" wrapText="1"/>
    </xf>
    <xf numFmtId="0" fontId="9" fillId="8" borderId="1" xfId="0" applyFont="1" applyFill="1" applyBorder="1" applyAlignment="1">
      <alignment horizontal="justify" vertical="center" wrapText="1"/>
    </xf>
    <xf numFmtId="0" fontId="7" fillId="0" borderId="28" xfId="0" applyFont="1" applyBorder="1" applyAlignment="1">
      <alignment vertical="center" wrapText="1"/>
    </xf>
    <xf numFmtId="0" fontId="7" fillId="0" borderId="29" xfId="0" applyFont="1" applyBorder="1" applyAlignment="1">
      <alignment horizontal="center" vertical="center"/>
    </xf>
    <xf numFmtId="0" fontId="9" fillId="8" borderId="29" xfId="0" applyFont="1" applyFill="1" applyBorder="1" applyAlignment="1">
      <alignment horizontal="justify" vertical="center" wrapText="1"/>
    </xf>
    <xf numFmtId="0" fontId="3" fillId="2" borderId="29" xfId="0" applyFont="1" applyFill="1" applyBorder="1" applyAlignment="1">
      <alignment horizontal="center" vertical="center"/>
    </xf>
    <xf numFmtId="0" fontId="3" fillId="9" borderId="29"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10" borderId="31" xfId="0" applyFont="1" applyFill="1" applyBorder="1" applyAlignment="1">
      <alignment vertical="center"/>
    </xf>
    <xf numFmtId="0" fontId="3" fillId="10" borderId="0" xfId="0" applyFont="1" applyFill="1" applyBorder="1" applyAlignment="1">
      <alignment vertical="center"/>
    </xf>
    <xf numFmtId="0" fontId="3" fillId="2" borderId="32" xfId="0" applyFont="1" applyFill="1" applyBorder="1" applyAlignment="1">
      <alignment vertical="center"/>
    </xf>
    <xf numFmtId="0" fontId="11" fillId="2" borderId="5"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6"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wrapText="1"/>
    </xf>
    <xf numFmtId="0" fontId="3" fillId="2" borderId="31" xfId="0" applyFont="1" applyFill="1" applyBorder="1" applyAlignment="1">
      <alignment vertical="center"/>
    </xf>
    <xf numFmtId="0" fontId="2" fillId="2" borderId="1" xfId="0" applyFont="1" applyFill="1" applyBorder="1" applyAlignment="1">
      <alignment horizontal="center" vertical="center" wrapText="1"/>
    </xf>
    <xf numFmtId="0" fontId="3" fillId="2" borderId="5" xfId="0" applyFont="1" applyFill="1" applyBorder="1" applyAlignment="1">
      <alignment vertical="center" wrapText="1"/>
    </xf>
    <xf numFmtId="0" fontId="3" fillId="0" borderId="31" xfId="0" applyFont="1" applyBorder="1" applyAlignment="1">
      <alignment vertical="center"/>
    </xf>
    <xf numFmtId="0" fontId="12" fillId="0" borderId="1" xfId="0" applyFont="1" applyBorder="1" applyAlignment="1" applyProtection="1">
      <alignment horizontal="justify" vertical="center" wrapText="1"/>
      <protection locked="0"/>
    </xf>
    <xf numFmtId="0" fontId="12" fillId="0" borderId="6" xfId="0" applyFont="1" applyBorder="1" applyAlignment="1" applyProtection="1">
      <alignment horizontal="justify" vertical="center" wrapText="1"/>
      <protection locked="0"/>
    </xf>
    <xf numFmtId="0" fontId="12" fillId="0" borderId="5" xfId="0" applyFont="1" applyBorder="1" applyAlignment="1" applyProtection="1">
      <alignment horizontal="justify" vertical="center" wrapText="1"/>
      <protection locked="0"/>
    </xf>
    <xf numFmtId="9" fontId="12" fillId="0" borderId="1" xfId="2" applyFont="1" applyBorder="1" applyAlignment="1">
      <alignment horizontal="center" vertical="center" wrapText="1"/>
    </xf>
    <xf numFmtId="0" fontId="12" fillId="0" borderId="1" xfId="0" applyFont="1" applyBorder="1" applyAlignment="1" applyProtection="1">
      <alignment horizontal="center" vertical="center" wrapText="1"/>
      <protection locked="0"/>
    </xf>
    <xf numFmtId="9" fontId="12" fillId="0" borderId="1" xfId="0" applyNumberFormat="1" applyFont="1" applyBorder="1" applyAlignment="1" applyProtection="1">
      <alignment horizontal="justify" vertical="center" wrapText="1"/>
      <protection locked="0"/>
    </xf>
    <xf numFmtId="9" fontId="12" fillId="0" borderId="6" xfId="0" applyNumberFormat="1" applyFont="1" applyBorder="1" applyAlignment="1" applyProtection="1">
      <alignment horizontal="justify" vertical="center" wrapText="1"/>
      <protection locked="0"/>
    </xf>
    <xf numFmtId="0" fontId="12" fillId="0" borderId="6" xfId="0" applyFont="1" applyBorder="1" applyAlignment="1" applyProtection="1">
      <alignment horizontal="center" vertical="center" wrapText="1"/>
      <protection locked="0"/>
    </xf>
    <xf numFmtId="0" fontId="13" fillId="0" borderId="26" xfId="0" applyFont="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2" applyNumberFormat="1" applyFont="1" applyBorder="1" applyAlignment="1">
      <alignment horizontal="center" vertical="center" wrapText="1"/>
    </xf>
    <xf numFmtId="9" fontId="13" fillId="0" borderId="1" xfId="2" applyFont="1" applyBorder="1" applyAlignment="1">
      <alignment horizontal="center" vertical="center" wrapText="1"/>
    </xf>
    <xf numFmtId="9" fontId="15" fillId="0" borderId="6" xfId="0" applyNumberFormat="1" applyFont="1" applyBorder="1" applyAlignment="1" applyProtection="1">
      <alignment horizontal="center" vertical="center" wrapText="1"/>
      <protection locked="0"/>
    </xf>
    <xf numFmtId="0" fontId="13" fillId="0" borderId="0" xfId="0" applyFont="1" applyAlignment="1">
      <alignment vertical="center"/>
    </xf>
    <xf numFmtId="164" fontId="13" fillId="0" borderId="1" xfId="1" applyNumberFormat="1" applyFont="1" applyBorder="1" applyAlignment="1">
      <alignment horizontal="center" vertical="center" wrapText="1"/>
    </xf>
    <xf numFmtId="1" fontId="15" fillId="0" borderId="6" xfId="0" applyNumberFormat="1" applyFont="1" applyBorder="1" applyAlignment="1" applyProtection="1">
      <alignment horizontal="center" vertical="center" wrapText="1"/>
      <protection locked="0"/>
    </xf>
    <xf numFmtId="0" fontId="12" fillId="0" borderId="5" xfId="0" applyFont="1" applyBorder="1" applyAlignment="1">
      <alignment horizontal="justify" vertical="center" wrapText="1"/>
    </xf>
    <xf numFmtId="0" fontId="12" fillId="0" borderId="1" xfId="0" applyFont="1" applyBorder="1" applyAlignment="1">
      <alignment horizontal="justify" vertical="center" wrapText="1"/>
    </xf>
    <xf numFmtId="9" fontId="12" fillId="0" borderId="1" xfId="0" applyNumberFormat="1" applyFont="1" applyBorder="1" applyAlignment="1">
      <alignment horizontal="center" vertical="center" wrapText="1"/>
    </xf>
    <xf numFmtId="9" fontId="12" fillId="0" borderId="1" xfId="2" applyFont="1" applyBorder="1" applyAlignment="1">
      <alignment horizontal="justify" vertical="center" wrapText="1"/>
    </xf>
    <xf numFmtId="9" fontId="12" fillId="0" borderId="6" xfId="2" applyFont="1" applyBorder="1" applyAlignment="1">
      <alignment horizontal="justify" vertical="center" wrapText="1"/>
    </xf>
    <xf numFmtId="9" fontId="13"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0" fontId="3" fillId="0" borderId="33" xfId="0" applyFont="1" applyBorder="1" applyAlignment="1">
      <alignment vertical="center"/>
    </xf>
    <xf numFmtId="0" fontId="12" fillId="0" borderId="20" xfId="0" applyFont="1" applyBorder="1" applyAlignment="1" applyProtection="1">
      <alignment horizontal="justify" vertical="center" wrapText="1"/>
      <protection locked="0"/>
    </xf>
    <xf numFmtId="0" fontId="12" fillId="0" borderId="8" xfId="0" applyFont="1" applyBorder="1" applyAlignment="1" applyProtection="1">
      <alignment horizontal="justify" vertical="center" wrapText="1"/>
      <protection locked="0"/>
    </xf>
    <xf numFmtId="0" fontId="12" fillId="0" borderId="7" xfId="0" applyFont="1" applyBorder="1" applyAlignment="1">
      <alignment horizontal="justify" vertical="center" wrapText="1"/>
    </xf>
    <xf numFmtId="9" fontId="12" fillId="0" borderId="20" xfId="2" applyFont="1" applyBorder="1" applyAlignment="1">
      <alignment horizontal="center" vertical="center" wrapText="1"/>
    </xf>
    <xf numFmtId="0" fontId="12" fillId="0" borderId="20" xfId="0" applyFont="1" applyBorder="1" applyAlignment="1">
      <alignment horizontal="justify" vertical="center" wrapText="1"/>
    </xf>
    <xf numFmtId="9" fontId="3" fillId="0" borderId="20" xfId="0" applyNumberFormat="1" applyFont="1" applyBorder="1" applyAlignment="1">
      <alignment horizontal="center" vertical="center"/>
    </xf>
    <xf numFmtId="9" fontId="12" fillId="0" borderId="20" xfId="2" applyFont="1" applyBorder="1" applyAlignment="1">
      <alignment horizontal="justify" vertical="center" wrapText="1"/>
    </xf>
    <xf numFmtId="9" fontId="12" fillId="0" borderId="8" xfId="2" applyFont="1" applyBorder="1" applyAlignment="1">
      <alignment horizontal="justify" vertical="center" wrapText="1"/>
    </xf>
    <xf numFmtId="0" fontId="12" fillId="0" borderId="7" xfId="0" applyFont="1" applyBorder="1" applyAlignment="1" applyProtection="1">
      <alignment horizontal="justify" vertical="center" wrapText="1"/>
      <protection locked="0"/>
    </xf>
    <xf numFmtId="0" fontId="13" fillId="0" borderId="34" xfId="0" applyFont="1" applyBorder="1" applyAlignment="1">
      <alignment vertical="center"/>
    </xf>
    <xf numFmtId="0" fontId="18" fillId="10" borderId="23" xfId="0" applyFont="1" applyFill="1" applyBorder="1" applyAlignment="1" applyProtection="1">
      <alignment horizontal="justify" vertical="center" wrapText="1"/>
      <protection locked="0"/>
    </xf>
    <xf numFmtId="9" fontId="2" fillId="10" borderId="23" xfId="0" applyNumberFormat="1" applyFont="1" applyFill="1" applyBorder="1" applyAlignment="1">
      <alignment vertical="center"/>
    </xf>
    <xf numFmtId="0" fontId="3" fillId="0" borderId="0" xfId="0" applyFont="1" applyAlignment="1">
      <alignment horizontal="center" vertical="center"/>
    </xf>
    <xf numFmtId="0" fontId="2" fillId="5" borderId="25" xfId="0" applyFont="1" applyFill="1" applyBorder="1" applyAlignment="1">
      <alignment horizontal="center" vertical="center" wrapText="1"/>
    </xf>
    <xf numFmtId="9" fontId="19" fillId="0" borderId="35" xfId="2" applyFont="1" applyBorder="1" applyAlignment="1">
      <alignment horizontal="center" vertical="center" wrapText="1"/>
    </xf>
    <xf numFmtId="0" fontId="3" fillId="6" borderId="5" xfId="0" applyFont="1" applyFill="1" applyBorder="1" applyAlignment="1">
      <alignment vertical="center" wrapText="1"/>
    </xf>
    <xf numFmtId="0" fontId="3" fillId="4" borderId="1" xfId="0" applyFont="1" applyFill="1" applyBorder="1" applyAlignment="1">
      <alignment vertical="center" wrapText="1"/>
    </xf>
    <xf numFmtId="0" fontId="2" fillId="10" borderId="1" xfId="0" applyFont="1" applyFill="1" applyBorder="1" applyAlignment="1">
      <alignment vertical="center"/>
    </xf>
    <xf numFmtId="9" fontId="2" fillId="10" borderId="1" xfId="0" applyNumberFormat="1" applyFont="1" applyFill="1" applyBorder="1" applyAlignment="1">
      <alignment vertical="center"/>
    </xf>
    <xf numFmtId="10" fontId="3" fillId="9" borderId="1" xfId="0" applyNumberFormat="1" applyFont="1" applyFill="1" applyBorder="1" applyAlignment="1" applyProtection="1">
      <alignment horizontal="center" vertical="center" wrapText="1"/>
      <protection locked="0"/>
    </xf>
    <xf numFmtId="41" fontId="3" fillId="0" borderId="0" xfId="1" applyFont="1" applyAlignment="1">
      <alignment vertical="center" wrapText="1"/>
    </xf>
    <xf numFmtId="0" fontId="3" fillId="9" borderId="1" xfId="0" applyFont="1" applyFill="1" applyBorder="1" applyAlignment="1" applyProtection="1">
      <alignment horizontal="center" vertical="center" wrapText="1"/>
      <protection locked="0"/>
    </xf>
    <xf numFmtId="0" fontId="7" fillId="9" borderId="5" xfId="0" applyFont="1" applyFill="1" applyBorder="1" applyAlignment="1">
      <alignment vertical="center" wrapText="1"/>
    </xf>
    <xf numFmtId="9" fontId="3" fillId="0" borderId="4" xfId="2" applyFont="1" applyBorder="1" applyAlignment="1">
      <alignment horizontal="center" vertical="center" wrapText="1"/>
    </xf>
    <xf numFmtId="0" fontId="3" fillId="0" borderId="29" xfId="0" applyFont="1" applyBorder="1" applyAlignment="1" applyProtection="1">
      <alignment horizontal="center" vertical="center" wrapText="1"/>
      <protection locked="0"/>
    </xf>
    <xf numFmtId="0" fontId="22" fillId="0" borderId="10" xfId="0" applyFont="1" applyBorder="1" applyAlignment="1">
      <alignment horizontal="left" vertical="center" wrapText="1"/>
    </xf>
    <xf numFmtId="0" fontId="9" fillId="0" borderId="1" xfId="0" applyFont="1" applyBorder="1" applyAlignment="1">
      <alignment vertical="center" wrapText="1"/>
    </xf>
    <xf numFmtId="9" fontId="7"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xf>
    <xf numFmtId="9" fontId="3" fillId="0" borderId="6" xfId="0" applyNumberFormat="1" applyFont="1" applyBorder="1" applyAlignment="1">
      <alignment horizontal="center" vertical="center"/>
    </xf>
    <xf numFmtId="0" fontId="3" fillId="0" borderId="36" xfId="0" applyFont="1" applyBorder="1" applyAlignment="1">
      <alignment vertical="center" wrapText="1"/>
    </xf>
    <xf numFmtId="0" fontId="3" fillId="0" borderId="5" xfId="0" applyFont="1" applyBorder="1" applyAlignment="1">
      <alignment horizontal="center" vertical="center"/>
    </xf>
    <xf numFmtId="0" fontId="22" fillId="0" borderId="1" xfId="0" applyFont="1" applyBorder="1" applyAlignment="1">
      <alignment vertical="center" wrapText="1"/>
    </xf>
    <xf numFmtId="0" fontId="3" fillId="0" borderId="1" xfId="0" applyFont="1" applyFill="1" applyBorder="1" applyAlignment="1" applyProtection="1">
      <alignment horizontal="center" vertical="center" wrapText="1"/>
      <protection locked="0"/>
    </xf>
    <xf numFmtId="0" fontId="22" fillId="0" borderId="0" xfId="0" applyFont="1" applyAlignment="1">
      <alignment vertical="center" wrapText="1"/>
    </xf>
    <xf numFmtId="10" fontId="3" fillId="0" borderId="1" xfId="2" applyNumberFormat="1" applyFont="1" applyFill="1" applyBorder="1" applyAlignment="1" applyProtection="1">
      <alignment horizontal="center" vertical="center" wrapText="1"/>
      <protection locked="0"/>
    </xf>
    <xf numFmtId="9" fontId="2" fillId="2" borderId="1" xfId="2" applyFont="1" applyFill="1" applyBorder="1" applyAlignment="1">
      <alignment horizontal="center" vertical="center"/>
    </xf>
    <xf numFmtId="9" fontId="13" fillId="0" borderId="4" xfId="2" applyFont="1" applyBorder="1" applyAlignment="1">
      <alignment horizontal="center" vertical="center" wrapText="1"/>
    </xf>
    <xf numFmtId="0" fontId="13" fillId="0" borderId="1" xfId="0" applyFont="1" applyBorder="1" applyAlignment="1">
      <alignment vertical="center" wrapText="1"/>
    </xf>
    <xf numFmtId="0" fontId="13" fillId="0" borderId="6" xfId="0" applyFont="1" applyBorder="1" applyAlignment="1">
      <alignment horizontal="center" vertical="center" wrapText="1"/>
    </xf>
    <xf numFmtId="0" fontId="3" fillId="0" borderId="1" xfId="0" applyFont="1" applyBorder="1" applyAlignment="1">
      <alignment horizontal="right" vertical="center"/>
    </xf>
    <xf numFmtId="0" fontId="23" fillId="0" borderId="0" xfId="0" applyFont="1" applyAlignment="1">
      <alignment vertical="center" wrapText="1"/>
    </xf>
    <xf numFmtId="0" fontId="2" fillId="0" borderId="1" xfId="0" applyFont="1" applyBorder="1" applyAlignment="1" applyProtection="1">
      <alignment horizontal="center" vertical="center" wrapText="1"/>
      <protection locked="0"/>
    </xf>
    <xf numFmtId="9" fontId="2" fillId="0" borderId="4" xfId="2" applyFont="1" applyBorder="1" applyAlignment="1">
      <alignment horizontal="center" vertical="center" wrapText="1"/>
    </xf>
    <xf numFmtId="9" fontId="2" fillId="0" borderId="1" xfId="0" applyNumberFormat="1" applyFont="1" applyBorder="1" applyAlignment="1" applyProtection="1">
      <alignment horizontal="center" vertical="center" wrapText="1"/>
      <protection locked="0"/>
    </xf>
    <xf numFmtId="9" fontId="2" fillId="0" borderId="36" xfId="2" applyFont="1" applyBorder="1" applyAlignment="1">
      <alignment horizontal="center" vertical="center" wrapText="1"/>
    </xf>
    <xf numFmtId="0" fontId="2" fillId="2" borderId="1" xfId="0" applyFont="1" applyFill="1" applyBorder="1" applyAlignment="1">
      <alignment vertical="center" wrapText="1"/>
    </xf>
    <xf numFmtId="9" fontId="14" fillId="0" borderId="4" xfId="2" applyFont="1" applyBorder="1" applyAlignment="1">
      <alignment horizontal="center" vertical="center" wrapText="1"/>
    </xf>
    <xf numFmtId="9" fontId="14" fillId="0" borderId="1" xfId="2" applyFont="1" applyBorder="1" applyAlignment="1">
      <alignment horizontal="center" vertical="center" wrapText="1"/>
    </xf>
    <xf numFmtId="9" fontId="24" fillId="0" borderId="35" xfId="2" applyFont="1" applyBorder="1" applyAlignment="1">
      <alignment horizontal="center" vertical="center" wrapText="1"/>
    </xf>
    <xf numFmtId="0" fontId="3" fillId="0" borderId="5" xfId="0" applyFont="1" applyBorder="1" applyAlignment="1">
      <alignment horizontal="center" vertical="center" wrapText="1"/>
    </xf>
    <xf numFmtId="9" fontId="3"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wrapText="1"/>
    </xf>
    <xf numFmtId="0" fontId="6" fillId="3" borderId="4" xfId="0" applyFont="1" applyFill="1" applyBorder="1" applyAlignment="1">
      <alignment horizontal="center" vertical="center" wrapText="1"/>
    </xf>
    <xf numFmtId="0" fontId="5" fillId="2" borderId="41" xfId="0" applyFont="1" applyFill="1" applyBorder="1" applyAlignment="1">
      <alignment horizontal="center" vertical="center" wrapText="1"/>
    </xf>
    <xf numFmtId="9" fontId="3" fillId="0" borderId="1" xfId="2" applyFont="1" applyBorder="1" applyAlignment="1" applyProtection="1">
      <alignment horizontal="center" vertical="center" wrapText="1"/>
      <protection locked="0"/>
    </xf>
    <xf numFmtId="9" fontId="3" fillId="0" borderId="5" xfId="2" applyFont="1" applyBorder="1" applyAlignment="1">
      <alignment horizontal="center" vertical="center" wrapText="1"/>
    </xf>
    <xf numFmtId="10" fontId="3" fillId="0" borderId="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3" fillId="0" borderId="5" xfId="0" applyFont="1" applyBorder="1" applyAlignment="1">
      <alignment horizontal="center" vertical="center" wrapText="1"/>
    </xf>
    <xf numFmtId="0" fontId="13" fillId="0" borderId="6" xfId="0" applyFont="1" applyBorder="1" applyAlignment="1">
      <alignment vertical="center" wrapText="1"/>
    </xf>
    <xf numFmtId="0" fontId="13" fillId="0" borderId="8" xfId="0" applyFont="1" applyBorder="1" applyAlignment="1">
      <alignment vertical="center" wrapText="1"/>
    </xf>
    <xf numFmtId="9" fontId="13" fillId="0" borderId="5" xfId="0" applyNumberFormat="1" applyFont="1" applyBorder="1" applyAlignment="1">
      <alignment horizontal="center" vertical="center" wrapText="1"/>
    </xf>
    <xf numFmtId="9" fontId="13" fillId="0" borderId="5" xfId="2" applyFont="1" applyBorder="1" applyAlignment="1">
      <alignment horizontal="center" vertical="center" wrapText="1"/>
    </xf>
    <xf numFmtId="9" fontId="13" fillId="0" borderId="7" xfId="2" applyFont="1" applyBorder="1" applyAlignment="1">
      <alignment horizontal="center" vertical="center" wrapText="1"/>
    </xf>
    <xf numFmtId="9" fontId="13" fillId="0" borderId="20" xfId="2" applyFont="1" applyBorder="1" applyAlignment="1">
      <alignment horizontal="center" vertical="center" wrapText="1"/>
    </xf>
    <xf numFmtId="9" fontId="14" fillId="0" borderId="20" xfId="2" applyFont="1" applyBorder="1" applyAlignment="1">
      <alignment horizontal="center" vertical="center" wrapText="1"/>
    </xf>
    <xf numFmtId="0" fontId="3" fillId="0" borderId="1" xfId="0" applyFont="1" applyBorder="1" applyAlignment="1" applyProtection="1">
      <alignment horizontal="justify" vertical="center" wrapText="1"/>
      <protection locked="0"/>
    </xf>
    <xf numFmtId="0" fontId="22" fillId="0" borderId="1" xfId="0" applyFont="1" applyBorder="1" applyAlignment="1" applyProtection="1">
      <alignment horizontal="justify" vertical="center" wrapText="1"/>
      <protection locked="0"/>
    </xf>
    <xf numFmtId="0" fontId="3" fillId="2" borderId="1" xfId="0" applyFont="1" applyFill="1" applyBorder="1" applyAlignment="1">
      <alignment horizontal="justify" vertical="center" wrapText="1"/>
    </xf>
    <xf numFmtId="0" fontId="13" fillId="0" borderId="1" xfId="0" applyFont="1" applyBorder="1" applyAlignment="1" applyProtection="1">
      <alignment horizontal="justify" vertical="center" wrapText="1"/>
      <protection locked="0"/>
    </xf>
    <xf numFmtId="0" fontId="13" fillId="0" borderId="1" xfId="0" applyFont="1" applyBorder="1" applyAlignment="1">
      <alignment horizontal="justify" vertical="center" wrapText="1"/>
    </xf>
    <xf numFmtId="0" fontId="13" fillId="0" borderId="20" xfId="0" applyFont="1" applyBorder="1" applyAlignment="1">
      <alignment horizontal="justify" vertical="center" wrapText="1"/>
    </xf>
    <xf numFmtId="0" fontId="3" fillId="0" borderId="37" xfId="0" applyFont="1" applyBorder="1" applyAlignment="1" applyProtection="1">
      <alignment horizontal="center" vertical="center" wrapText="1"/>
      <protection locked="0"/>
    </xf>
    <xf numFmtId="0" fontId="3" fillId="0" borderId="37" xfId="0" applyFont="1" applyBorder="1" applyAlignment="1" applyProtection="1">
      <alignment horizontal="left" vertical="center" wrapText="1"/>
      <protection locked="0"/>
    </xf>
    <xf numFmtId="0" fontId="3" fillId="0" borderId="37" xfId="0" applyFont="1" applyBorder="1" applyAlignment="1" applyProtection="1">
      <alignment vertical="center" wrapText="1"/>
      <protection locked="0"/>
    </xf>
    <xf numFmtId="0" fontId="22" fillId="0" borderId="37" xfId="0" applyFont="1" applyBorder="1" applyAlignment="1">
      <alignment vertical="center" wrapText="1"/>
    </xf>
    <xf numFmtId="0" fontId="22" fillId="0" borderId="37" xfId="0" applyFont="1" applyBorder="1" applyAlignment="1">
      <alignment vertical="center"/>
    </xf>
    <xf numFmtId="0" fontId="3" fillId="0" borderId="37" xfId="0" applyFont="1" applyFill="1" applyBorder="1" applyAlignment="1">
      <alignment horizontal="center" vertical="center" wrapText="1"/>
    </xf>
    <xf numFmtId="0" fontId="3" fillId="2" borderId="37" xfId="0" applyFont="1" applyFill="1" applyBorder="1" applyAlignment="1">
      <alignment vertical="center" wrapText="1"/>
    </xf>
    <xf numFmtId="0" fontId="13" fillId="0" borderId="37" xfId="0" applyFont="1" applyBorder="1" applyAlignment="1">
      <alignment vertical="center"/>
    </xf>
    <xf numFmtId="0" fontId="13" fillId="0" borderId="37" xfId="0" applyFont="1" applyBorder="1" applyAlignment="1">
      <alignment horizontal="center" vertical="center" wrapText="1"/>
    </xf>
    <xf numFmtId="0" fontId="13" fillId="0" borderId="37" xfId="0" applyFont="1" applyBorder="1" applyAlignment="1">
      <alignment vertical="center" wrapText="1"/>
    </xf>
    <xf numFmtId="9" fontId="3" fillId="0" borderId="4" xfId="2" applyFont="1" applyBorder="1" applyAlignment="1">
      <alignment vertical="center" wrapText="1"/>
    </xf>
    <xf numFmtId="9" fontId="26" fillId="11" borderId="35" xfId="2"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29" xfId="0" applyFont="1" applyFill="1" applyBorder="1" applyAlignment="1">
      <alignment vertical="center" wrapText="1"/>
    </xf>
    <xf numFmtId="0" fontId="2" fillId="7" borderId="30" xfId="0" applyFont="1" applyFill="1" applyBorder="1" applyAlignment="1">
      <alignment vertical="center" wrapText="1"/>
    </xf>
    <xf numFmtId="0" fontId="3" fillId="0" borderId="2"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3" fillId="0" borderId="9" xfId="0" applyFont="1" applyBorder="1" applyAlignment="1" applyProtection="1">
      <alignment horizontal="justify" vertical="center" wrapText="1"/>
      <protection locked="0"/>
    </xf>
    <xf numFmtId="0" fontId="3" fillId="0" borderId="3" xfId="0" applyFont="1" applyBorder="1" applyAlignment="1" applyProtection="1">
      <alignment vertical="center" wrapText="1"/>
      <protection locked="0"/>
    </xf>
    <xf numFmtId="0" fontId="3" fillId="0" borderId="5" xfId="0" applyFont="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vertical="center" wrapText="1"/>
      <protection locked="0"/>
    </xf>
    <xf numFmtId="9" fontId="3" fillId="0" borderId="1" xfId="0" applyNumberFormat="1" applyFont="1" applyBorder="1" applyAlignment="1" applyProtection="1">
      <alignment vertical="center" wrapText="1"/>
      <protection locked="0"/>
    </xf>
    <xf numFmtId="0" fontId="29" fillId="0" borderId="0" xfId="0" applyFont="1" applyAlignment="1" applyProtection="1">
      <alignment wrapText="1"/>
      <protection locked="0"/>
    </xf>
    <xf numFmtId="0" fontId="2" fillId="5"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3" fillId="0" borderId="37" xfId="0" applyFont="1" applyBorder="1" applyAlignment="1">
      <alignment horizontal="center" vertical="center" wrapText="1"/>
    </xf>
    <xf numFmtId="0" fontId="3" fillId="0" borderId="4" xfId="0" applyFont="1" applyBorder="1" applyAlignment="1">
      <alignment horizontal="center" vertical="center" wrapText="1"/>
    </xf>
    <xf numFmtId="9" fontId="3" fillId="0" borderId="1" xfId="0" applyNumberFormat="1" applyFont="1" applyBorder="1" applyAlignment="1">
      <alignment vertical="center" wrapText="1"/>
    </xf>
    <xf numFmtId="9" fontId="3" fillId="0" borderId="4" xfId="0" applyNumberFormat="1" applyFont="1" applyBorder="1" applyAlignment="1">
      <alignment vertical="center" wrapText="1"/>
    </xf>
    <xf numFmtId="0" fontId="29" fillId="0" borderId="0" xfId="0" applyFont="1" applyAlignment="1" applyProtection="1">
      <alignment vertical="center" wrapText="1"/>
      <protection locked="0"/>
    </xf>
    <xf numFmtId="10" fontId="3" fillId="0" borderId="1" xfId="0" applyNumberFormat="1" applyFont="1" applyBorder="1" applyAlignment="1" applyProtection="1">
      <alignment vertical="center" wrapText="1"/>
      <protection locked="0"/>
    </xf>
    <xf numFmtId="0" fontId="3" fillId="12" borderId="1" xfId="0" applyFont="1" applyFill="1" applyBorder="1" applyAlignment="1" applyProtection="1">
      <alignment vertical="center" wrapText="1"/>
      <protection locked="0"/>
    </xf>
    <xf numFmtId="0" fontId="3" fillId="12" borderId="1" xfId="0" applyFont="1" applyFill="1" applyBorder="1" applyAlignment="1">
      <alignment vertical="center" wrapText="1"/>
    </xf>
    <xf numFmtId="0" fontId="3" fillId="12" borderId="0" xfId="0" applyFont="1" applyFill="1" applyAlignment="1">
      <alignment vertical="center" wrapText="1"/>
    </xf>
    <xf numFmtId="0" fontId="3" fillId="12" borderId="4" xfId="0" applyFont="1" applyFill="1" applyBorder="1" applyAlignment="1">
      <alignment vertical="center" wrapText="1"/>
    </xf>
    <xf numFmtId="0" fontId="3" fillId="0" borderId="4" xfId="2" applyNumberFormat="1" applyFont="1" applyBorder="1" applyAlignment="1">
      <alignment vertical="center" wrapText="1"/>
    </xf>
    <xf numFmtId="0" fontId="3" fillId="0" borderId="1" xfId="0" applyNumberFormat="1" applyFont="1" applyBorder="1" applyAlignment="1" applyProtection="1">
      <alignment vertical="center" wrapText="1"/>
      <protection locked="0"/>
    </xf>
    <xf numFmtId="9" fontId="3" fillId="12" borderId="1" xfId="0" applyNumberFormat="1" applyFont="1" applyFill="1" applyBorder="1" applyAlignment="1" applyProtection="1">
      <alignment vertical="center" wrapText="1"/>
      <protection locked="0"/>
    </xf>
    <xf numFmtId="0" fontId="2"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xf>
    <xf numFmtId="0" fontId="3" fillId="0" borderId="4" xfId="0" applyFont="1" applyBorder="1" applyAlignment="1">
      <alignment horizontal="left" vertical="center"/>
    </xf>
    <xf numFmtId="0" fontId="2"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 xfId="0" applyFont="1" applyBorder="1" applyAlignment="1">
      <alignment horizontal="center" vertical="center" wrapText="1"/>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7" borderId="33"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0" fillId="0" borderId="2" xfId="0" applyFont="1" applyBorder="1" applyAlignment="1">
      <alignment horizontal="center" vertical="center"/>
    </xf>
    <xf numFmtId="0" fontId="20" fillId="0" borderId="9" xfId="0" applyFont="1" applyBorder="1" applyAlignment="1">
      <alignment horizontal="center" vertical="center"/>
    </xf>
    <xf numFmtId="0" fontId="20" fillId="0" borderId="3" xfId="0" applyFont="1" applyBorder="1" applyAlignment="1">
      <alignment horizontal="center" vertical="center"/>
    </xf>
    <xf numFmtId="0" fontId="21" fillId="0" borderId="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0" xfId="0" applyFont="1" applyBorder="1" applyAlignment="1">
      <alignment horizontal="center" vertical="center"/>
    </xf>
    <xf numFmtId="0" fontId="21" fillId="0" borderId="8" xfId="0" applyFont="1" applyBorder="1" applyAlignment="1">
      <alignment horizontal="center" vertical="center"/>
    </xf>
    <xf numFmtId="0" fontId="2" fillId="4" borderId="13"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6" xfId="0" applyFont="1" applyFill="1" applyBorder="1" applyAlignment="1">
      <alignment horizontal="center" vertical="center" wrapText="1"/>
    </xf>
    <xf numFmtId="9" fontId="13" fillId="0" borderId="4" xfId="0" applyNumberFormat="1" applyFont="1" applyBorder="1" applyAlignment="1">
      <alignment vertical="center" wrapText="1"/>
    </xf>
    <xf numFmtId="9" fontId="13" fillId="0" borderId="1" xfId="0" applyNumberFormat="1" applyFont="1" applyBorder="1" applyAlignment="1">
      <alignment vertical="center" wrapText="1"/>
    </xf>
    <xf numFmtId="0" fontId="13" fillId="0" borderId="5" xfId="0" applyFont="1" applyBorder="1" applyAlignment="1">
      <alignment vertical="center" wrapText="1"/>
    </xf>
    <xf numFmtId="10" fontId="13" fillId="0" borderId="1" xfId="0" applyNumberFormat="1" applyFont="1" applyBorder="1" applyAlignment="1">
      <alignment vertical="center" wrapText="1"/>
    </xf>
    <xf numFmtId="0" fontId="13" fillId="0" borderId="4" xfId="0" applyFont="1" applyBorder="1" applyAlignment="1">
      <alignment vertical="center" wrapText="1"/>
    </xf>
    <xf numFmtId="0" fontId="13" fillId="0" borderId="0" xfId="0" applyFont="1" applyAlignment="1">
      <alignment vertical="top" wrapText="1"/>
    </xf>
    <xf numFmtId="0" fontId="13" fillId="0" borderId="0" xfId="0" applyFont="1" applyAlignment="1">
      <alignment vertical="top"/>
    </xf>
    <xf numFmtId="9" fontId="13" fillId="0" borderId="42" xfId="0" applyNumberFormat="1" applyFont="1" applyBorder="1" applyAlignment="1">
      <alignment vertical="center" wrapText="1"/>
    </xf>
    <xf numFmtId="9" fontId="13" fillId="0" borderId="20" xfId="0" applyNumberFormat="1" applyFont="1" applyBorder="1" applyAlignment="1">
      <alignment vertical="center" wrapText="1"/>
    </xf>
    <xf numFmtId="0" fontId="13" fillId="0" borderId="20" xfId="0" applyFont="1" applyBorder="1" applyAlignment="1">
      <alignment vertical="center" wrapText="1"/>
    </xf>
    <xf numFmtId="0" fontId="13" fillId="0" borderId="7" xfId="0" applyFont="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3" fillId="0" borderId="1"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38" xfId="0" applyFont="1" applyFill="1" applyBorder="1" applyAlignment="1">
      <alignment vertical="center"/>
    </xf>
    <xf numFmtId="0" fontId="3" fillId="0" borderId="44" xfId="0" applyFont="1" applyFill="1" applyBorder="1" applyAlignment="1">
      <alignment vertical="center"/>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6" xfId="0" applyFont="1" applyFill="1" applyBorder="1" applyAlignment="1">
      <alignment vertical="center"/>
    </xf>
    <xf numFmtId="0" fontId="3" fillId="0" borderId="45" xfId="0" applyFont="1" applyFill="1" applyBorder="1" applyAlignment="1">
      <alignment horizontal="right" vertical="center"/>
    </xf>
    <xf numFmtId="0" fontId="3" fillId="0" borderId="45" xfId="0" applyFont="1" applyFill="1" applyBorder="1" applyAlignment="1">
      <alignment horizontal="center" vertical="center" wrapText="1"/>
    </xf>
    <xf numFmtId="0" fontId="3" fillId="0" borderId="39" xfId="0" applyFont="1" applyFill="1" applyBorder="1" applyAlignment="1">
      <alignment vertical="center"/>
    </xf>
    <xf numFmtId="0" fontId="3" fillId="0" borderId="39" xfId="0" applyFont="1" applyFill="1" applyBorder="1" applyAlignment="1">
      <alignment horizontal="right" vertical="center"/>
    </xf>
    <xf numFmtId="0" fontId="3" fillId="0" borderId="39" xfId="0" applyFont="1" applyFill="1" applyBorder="1" applyAlignment="1">
      <alignment horizontal="center" vertical="center" wrapText="1"/>
    </xf>
    <xf numFmtId="9" fontId="3" fillId="12" borderId="1" xfId="2" applyFont="1" applyFill="1" applyBorder="1" applyAlignment="1" applyProtection="1">
      <alignment vertical="center" wrapText="1"/>
      <protection locked="0"/>
    </xf>
    <xf numFmtId="0" fontId="30" fillId="0" borderId="6" xfId="3" applyBorder="1" applyAlignment="1" applyProtection="1">
      <alignment vertical="center" wrapText="1"/>
      <protection locked="0"/>
    </xf>
    <xf numFmtId="9" fontId="3" fillId="12" borderId="1" xfId="0" applyNumberFormat="1" applyFont="1" applyFill="1" applyBorder="1" applyAlignment="1">
      <alignment vertical="center" wrapText="1"/>
    </xf>
    <xf numFmtId="9" fontId="13" fillId="0" borderId="1" xfId="2" applyFont="1" applyBorder="1" applyAlignment="1">
      <alignment vertical="center" wrapText="1"/>
    </xf>
    <xf numFmtId="9" fontId="3" fillId="0" borderId="0" xfId="2" applyFont="1" applyAlignment="1">
      <alignment vertical="center" wrapText="1"/>
    </xf>
    <xf numFmtId="9" fontId="3" fillId="0" borderId="0" xfId="0" applyNumberFormat="1" applyFont="1" applyAlignment="1">
      <alignment vertical="center" wrapText="1"/>
    </xf>
  </cellXfs>
  <cellStyles count="4">
    <cellStyle name="Hipervínculo" xfId="3" builtinId="8"/>
    <cellStyle name="Millares [0]" xfId="1" builtinId="6"/>
    <cellStyle name="Normal" xfId="0" builtinId="0"/>
    <cellStyle name="Porcentaje" xfId="2" builtinId="5"/>
  </cellStyles>
  <dxfs count="0"/>
  <tableStyles count="0" defaultTableStyle="TableStyleMedium2" defaultPivotStyle="PivotStyleLight16"/>
  <colors>
    <mruColors>
      <color rgb="FFE1A2F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biernobogota-my.sharepoint.com/:f:/g/personal/jeraldyn_tautiva_gobiernobogota_gov_co/Ema63F5WJhtPjmVaJtVl5v0BWov3m-ghqQ-ehVl7coZ64Q?e=AgmyBc" TargetMode="External"/><Relationship Id="rId1" Type="http://schemas.openxmlformats.org/officeDocument/2006/relationships/hyperlink" Target="https://gobiernobogota-my.sharepoint.com/:f:/g/personal/jeraldyn_tautiva_gobiernobogota_gov_co/Ema63F5WJhtPjmVaJtVl5v0BWov3m-ghqQ-ehVl7coZ64Q?e=AgmyB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4"/>
  <sheetViews>
    <sheetView tabSelected="1" topLeftCell="AJ44" zoomScale="49" zoomScaleNormal="120" workbookViewId="0">
      <selection activeCell="AR48" sqref="AR48"/>
    </sheetView>
  </sheetViews>
  <sheetFormatPr baseColWidth="10" defaultColWidth="11.453125" defaultRowHeight="14.5" x14ac:dyDescent="0.35"/>
  <cols>
    <col min="1" max="1" width="6.7265625" style="1" customWidth="1"/>
    <col min="2" max="2" width="32.81640625" style="1" customWidth="1"/>
    <col min="3" max="3" width="14.453125" style="1" customWidth="1"/>
    <col min="4" max="4" width="55.26953125" style="1" customWidth="1"/>
    <col min="5" max="5" width="21.1796875" style="1" customWidth="1"/>
    <col min="6" max="6" width="17.54296875" style="1" customWidth="1"/>
    <col min="7" max="7" width="15.54296875" style="2" customWidth="1"/>
    <col min="8" max="8" width="14.54296875" style="1" customWidth="1"/>
    <col min="9" max="9" width="11.453125" style="1" customWidth="1"/>
    <col min="10" max="10" width="16.26953125" style="1" customWidth="1"/>
    <col min="11" max="11" width="13.453125" style="2" customWidth="1"/>
    <col min="12" max="12" width="14.7265625" style="1" customWidth="1"/>
    <col min="13" max="15" width="11.453125" style="1" customWidth="1"/>
    <col min="16" max="16" width="17.7265625" style="1" customWidth="1"/>
    <col min="17" max="17" width="13.7265625" style="1" customWidth="1"/>
    <col min="18" max="18" width="15.54296875" style="2" customWidth="1"/>
    <col min="19" max="19" width="16.26953125" style="2" customWidth="1"/>
    <col min="20" max="20" width="20.54296875" style="2" customWidth="1"/>
    <col min="21" max="21" width="11.453125" style="1" customWidth="1"/>
    <col min="22" max="23" width="16.453125" style="3" customWidth="1"/>
    <col min="24" max="24" width="17.26953125" style="3" customWidth="1"/>
    <col min="25" max="25" width="37.7265625" style="3" customWidth="1"/>
    <col min="26" max="26" width="16.453125" style="3" customWidth="1"/>
    <col min="27" max="27" width="16.453125" style="2" customWidth="1"/>
    <col min="28" max="28" width="25.453125" style="3" customWidth="1"/>
    <col min="29" max="29" width="29.26953125" style="5" customWidth="1"/>
    <col min="30" max="30" width="68.54296875" style="2" customWidth="1"/>
    <col min="31" max="31" width="40.26953125" style="2" customWidth="1"/>
    <col min="32" max="33" width="16.453125" style="3" customWidth="1"/>
    <col min="34" max="34" width="16.453125" style="176" customWidth="1"/>
    <col min="35" max="35" width="76.1796875" style="2" customWidth="1"/>
    <col min="36" max="36" width="52.26953125" style="2" customWidth="1"/>
    <col min="37" max="39" width="16.453125" style="2" customWidth="1"/>
    <col min="40" max="40" width="79.54296875" style="2" customWidth="1"/>
    <col min="41" max="41" width="68.81640625" style="2" customWidth="1"/>
    <col min="42" max="42" width="16.453125" style="2" customWidth="1"/>
    <col min="43" max="43" width="17.81640625" style="2" customWidth="1"/>
    <col min="44" max="44" width="16.453125" style="2" customWidth="1"/>
    <col min="45" max="45" width="79.1796875" style="2" customWidth="1"/>
    <col min="46" max="46" width="68.81640625" style="2" customWidth="1"/>
    <col min="47" max="49" width="16.453125" style="2" customWidth="1"/>
    <col min="50" max="16384" width="11.453125" style="1"/>
  </cols>
  <sheetData>
    <row r="1" spans="1:16" ht="22.5" customHeight="1" x14ac:dyDescent="0.35">
      <c r="A1" s="244" t="s">
        <v>0</v>
      </c>
      <c r="B1" s="244"/>
      <c r="C1" s="244"/>
      <c r="D1" s="244"/>
      <c r="E1" s="244"/>
      <c r="F1" s="244"/>
      <c r="G1" s="244"/>
      <c r="H1" s="244"/>
      <c r="I1" s="244"/>
      <c r="J1" s="244"/>
      <c r="K1" s="244"/>
    </row>
    <row r="2" spans="1:16" ht="22.5" customHeight="1" x14ac:dyDescent="0.35">
      <c r="A2" s="244" t="s">
        <v>1</v>
      </c>
      <c r="B2" s="244"/>
      <c r="C2" s="244"/>
      <c r="D2" s="244"/>
      <c r="E2" s="244"/>
      <c r="F2" s="244"/>
      <c r="G2" s="244"/>
      <c r="H2" s="244"/>
      <c r="I2" s="244"/>
      <c r="J2" s="244"/>
      <c r="K2" s="244"/>
    </row>
    <row r="3" spans="1:16" ht="22.5" customHeight="1" x14ac:dyDescent="0.35">
      <c r="A3" s="244" t="s">
        <v>2</v>
      </c>
      <c r="B3" s="244"/>
      <c r="C3" s="244"/>
      <c r="D3" s="244"/>
      <c r="E3" s="244"/>
      <c r="F3" s="244"/>
      <c r="G3" s="244"/>
      <c r="H3" s="244"/>
      <c r="I3" s="244"/>
      <c r="J3" s="244"/>
      <c r="K3" s="244"/>
    </row>
    <row r="4" spans="1:16" ht="15" thickBot="1" x14ac:dyDescent="0.4">
      <c r="F4" s="254" t="s">
        <v>3</v>
      </c>
      <c r="G4" s="254"/>
      <c r="H4" s="254"/>
      <c r="I4" s="254"/>
      <c r="J4" s="254"/>
      <c r="K4" s="254"/>
      <c r="L4" s="254"/>
    </row>
    <row r="5" spans="1:16" ht="15.75" customHeight="1" x14ac:dyDescent="0.35">
      <c r="A5" s="245" t="s">
        <v>4</v>
      </c>
      <c r="B5" s="246"/>
      <c r="C5" s="251" t="s">
        <v>5</v>
      </c>
      <c r="D5" s="252"/>
      <c r="F5" s="230" t="s">
        <v>6</v>
      </c>
      <c r="G5" s="96" t="s">
        <v>7</v>
      </c>
      <c r="H5" s="254" t="s">
        <v>8</v>
      </c>
      <c r="I5" s="254"/>
      <c r="J5" s="254"/>
      <c r="K5" s="254"/>
      <c r="L5" s="254"/>
    </row>
    <row r="6" spans="1:16" ht="33.75" customHeight="1" x14ac:dyDescent="0.35">
      <c r="A6" s="247"/>
      <c r="B6" s="248"/>
      <c r="C6" s="253"/>
      <c r="D6" s="252"/>
      <c r="F6" s="4">
        <v>1</v>
      </c>
      <c r="G6" s="229" t="s">
        <v>9</v>
      </c>
      <c r="H6" s="256" t="s">
        <v>10</v>
      </c>
      <c r="I6" s="257"/>
      <c r="J6" s="257"/>
      <c r="K6" s="257"/>
      <c r="L6" s="258"/>
    </row>
    <row r="7" spans="1:16" ht="75" customHeight="1" x14ac:dyDescent="0.35">
      <c r="A7" s="247"/>
      <c r="B7" s="248"/>
      <c r="C7" s="253"/>
      <c r="D7" s="252"/>
      <c r="F7" s="4">
        <v>2</v>
      </c>
      <c r="G7" s="229" t="s">
        <v>11</v>
      </c>
      <c r="H7" s="255" t="s">
        <v>12</v>
      </c>
      <c r="I7" s="255"/>
      <c r="J7" s="255"/>
      <c r="K7" s="255"/>
      <c r="L7" s="255"/>
    </row>
    <row r="8" spans="1:16" ht="364.5" customHeight="1" thickBot="1" x14ac:dyDescent="0.4">
      <c r="A8" s="249"/>
      <c r="B8" s="250"/>
      <c r="C8" s="253"/>
      <c r="D8" s="252"/>
      <c r="F8" s="4">
        <v>3</v>
      </c>
      <c r="G8" s="229" t="s">
        <v>13</v>
      </c>
      <c r="H8" s="255" t="s">
        <v>14</v>
      </c>
      <c r="I8" s="255"/>
      <c r="J8" s="255"/>
      <c r="K8" s="255"/>
      <c r="L8" s="255"/>
    </row>
    <row r="9" spans="1:16" ht="238.5" customHeight="1" x14ac:dyDescent="0.35">
      <c r="F9" s="4">
        <v>4</v>
      </c>
      <c r="G9" s="31" t="s">
        <v>15</v>
      </c>
      <c r="H9" s="255" t="s">
        <v>16</v>
      </c>
      <c r="I9" s="255"/>
      <c r="J9" s="255"/>
      <c r="K9" s="255"/>
      <c r="L9" s="255"/>
    </row>
    <row r="10" spans="1:16" ht="72" customHeight="1" x14ac:dyDescent="0.35">
      <c r="F10" s="164">
        <v>5</v>
      </c>
      <c r="G10" s="229" t="s">
        <v>17</v>
      </c>
      <c r="H10" s="274" t="s">
        <v>18</v>
      </c>
      <c r="I10" s="274"/>
      <c r="J10" s="274"/>
      <c r="K10" s="274"/>
      <c r="L10" s="274"/>
    </row>
    <row r="11" spans="1:16" ht="231.75" customHeight="1" x14ac:dyDescent="0.35">
      <c r="F11" s="164">
        <v>6</v>
      </c>
      <c r="G11" s="229" t="s">
        <v>19</v>
      </c>
      <c r="H11" s="255" t="s">
        <v>20</v>
      </c>
      <c r="I11" s="255"/>
      <c r="J11" s="255"/>
      <c r="K11" s="255"/>
      <c r="L11" s="255"/>
    </row>
    <row r="12" spans="1:16" ht="409.5" customHeight="1" x14ac:dyDescent="0.35">
      <c r="F12" s="164">
        <v>7</v>
      </c>
      <c r="G12" s="229" t="s">
        <v>21</v>
      </c>
      <c r="H12" s="275" t="s">
        <v>22</v>
      </c>
      <c r="I12" s="275"/>
      <c r="J12" s="275"/>
      <c r="K12" s="275"/>
      <c r="L12" s="275"/>
    </row>
    <row r="13" spans="1:16" ht="65.25" customHeight="1" x14ac:dyDescent="0.35">
      <c r="D13" s="324"/>
      <c r="E13" s="324"/>
      <c r="F13" s="325">
        <v>8</v>
      </c>
      <c r="G13" s="62" t="s">
        <v>23</v>
      </c>
      <c r="H13" s="326" t="s">
        <v>24</v>
      </c>
      <c r="I13" s="326"/>
      <c r="J13" s="326"/>
      <c r="K13" s="326"/>
      <c r="L13" s="326"/>
      <c r="M13" s="324"/>
      <c r="N13" s="324"/>
      <c r="O13" s="324"/>
      <c r="P13" s="324"/>
    </row>
    <row r="14" spans="1:16" ht="65.25" customHeight="1" x14ac:dyDescent="0.35">
      <c r="D14" s="324"/>
      <c r="E14" s="327"/>
      <c r="F14" s="325">
        <v>9</v>
      </c>
      <c r="G14" s="62" t="s">
        <v>25</v>
      </c>
      <c r="H14" s="326" t="s">
        <v>26</v>
      </c>
      <c r="I14" s="326"/>
      <c r="J14" s="326"/>
      <c r="K14" s="326"/>
      <c r="L14" s="326"/>
      <c r="M14" s="327"/>
      <c r="N14" s="327"/>
      <c r="O14" s="327"/>
      <c r="P14" s="324"/>
    </row>
    <row r="15" spans="1:16" ht="65.25" customHeight="1" x14ac:dyDescent="0.35">
      <c r="D15" s="324"/>
      <c r="E15" s="328"/>
      <c r="F15" s="325">
        <v>10</v>
      </c>
      <c r="G15" s="62" t="s">
        <v>328</v>
      </c>
      <c r="H15" s="329" t="s">
        <v>329</v>
      </c>
      <c r="I15" s="330"/>
      <c r="J15" s="330"/>
      <c r="K15" s="330"/>
      <c r="L15" s="331"/>
      <c r="M15" s="332"/>
      <c r="N15" s="327"/>
      <c r="O15" s="327"/>
      <c r="P15" s="324"/>
    </row>
    <row r="16" spans="1:16" ht="65.25" customHeight="1" x14ac:dyDescent="0.35">
      <c r="D16" s="324"/>
      <c r="E16" s="327"/>
      <c r="F16" s="333"/>
      <c r="G16" s="334"/>
      <c r="H16" s="334"/>
      <c r="I16" s="334"/>
      <c r="J16" s="334"/>
      <c r="K16" s="334"/>
      <c r="L16" s="334"/>
      <c r="M16" s="327"/>
      <c r="N16" s="327"/>
      <c r="O16" s="327"/>
      <c r="P16" s="324"/>
    </row>
    <row r="17" spans="1:49" ht="65.25" customHeight="1" thickBot="1" x14ac:dyDescent="0.4">
      <c r="D17" s="324"/>
      <c r="E17" s="335"/>
      <c r="F17" s="336"/>
      <c r="G17" s="337"/>
      <c r="H17" s="337"/>
      <c r="I17" s="337"/>
      <c r="J17" s="337"/>
      <c r="K17" s="337"/>
      <c r="L17" s="337"/>
      <c r="M17" s="335"/>
      <c r="N17" s="335"/>
      <c r="O17" s="335"/>
      <c r="P17" s="324"/>
    </row>
    <row r="18" spans="1:49" s="6" customFormat="1" ht="18.75" customHeight="1" x14ac:dyDescent="0.35">
      <c r="A18" s="263" t="s">
        <v>27</v>
      </c>
      <c r="B18" s="264"/>
      <c r="C18" s="267" t="s">
        <v>28</v>
      </c>
      <c r="D18" s="270" t="s">
        <v>29</v>
      </c>
      <c r="E18" s="270"/>
      <c r="F18" s="270"/>
      <c r="G18" s="270"/>
      <c r="H18" s="270"/>
      <c r="I18" s="270"/>
      <c r="J18" s="270"/>
      <c r="K18" s="270"/>
      <c r="L18" s="270"/>
      <c r="M18" s="270"/>
      <c r="N18" s="270"/>
      <c r="O18" s="270"/>
      <c r="P18" s="271"/>
      <c r="Q18" s="259" t="s">
        <v>30</v>
      </c>
      <c r="R18" s="259"/>
      <c r="S18" s="259"/>
      <c r="T18" s="260"/>
      <c r="U18" s="288" t="s">
        <v>31</v>
      </c>
      <c r="V18" s="291" t="s">
        <v>32</v>
      </c>
      <c r="W18" s="292"/>
      <c r="X18" s="292"/>
      <c r="Y18" s="292"/>
      <c r="Z18" s="293"/>
      <c r="AA18" s="294" t="s">
        <v>32</v>
      </c>
      <c r="AB18" s="295"/>
      <c r="AC18" s="295"/>
      <c r="AD18" s="295"/>
      <c r="AE18" s="296"/>
      <c r="AF18" s="297" t="s">
        <v>32</v>
      </c>
      <c r="AG18" s="298"/>
      <c r="AH18" s="298"/>
      <c r="AI18" s="298"/>
      <c r="AJ18" s="299"/>
      <c r="AK18" s="294" t="s">
        <v>32</v>
      </c>
      <c r="AL18" s="295"/>
      <c r="AM18" s="295"/>
      <c r="AN18" s="295"/>
      <c r="AO18" s="296"/>
      <c r="AP18" s="300" t="s">
        <v>32</v>
      </c>
      <c r="AQ18" s="301"/>
      <c r="AR18" s="301"/>
      <c r="AS18" s="301"/>
      <c r="AT18" s="302"/>
      <c r="AU18" s="5"/>
      <c r="AV18" s="5"/>
      <c r="AW18" s="5"/>
    </row>
    <row r="19" spans="1:49" s="6" customFormat="1" ht="21" customHeight="1" x14ac:dyDescent="0.35">
      <c r="A19" s="265"/>
      <c r="B19" s="266"/>
      <c r="C19" s="268"/>
      <c r="D19" s="272"/>
      <c r="E19" s="272"/>
      <c r="F19" s="272"/>
      <c r="G19" s="272"/>
      <c r="H19" s="272"/>
      <c r="I19" s="272"/>
      <c r="J19" s="272"/>
      <c r="K19" s="272"/>
      <c r="L19" s="272"/>
      <c r="M19" s="272"/>
      <c r="N19" s="272"/>
      <c r="O19" s="272"/>
      <c r="P19" s="273"/>
      <c r="Q19" s="261"/>
      <c r="R19" s="261"/>
      <c r="S19" s="261"/>
      <c r="T19" s="262"/>
      <c r="U19" s="289"/>
      <c r="V19" s="303" t="s">
        <v>33</v>
      </c>
      <c r="W19" s="304"/>
      <c r="X19" s="304"/>
      <c r="Y19" s="304"/>
      <c r="Z19" s="305"/>
      <c r="AA19" s="306" t="s">
        <v>34</v>
      </c>
      <c r="AB19" s="307"/>
      <c r="AC19" s="307"/>
      <c r="AD19" s="307"/>
      <c r="AE19" s="308"/>
      <c r="AF19" s="309" t="s">
        <v>35</v>
      </c>
      <c r="AG19" s="310"/>
      <c r="AH19" s="310"/>
      <c r="AI19" s="310"/>
      <c r="AJ19" s="311"/>
      <c r="AK19" s="306" t="s">
        <v>36</v>
      </c>
      <c r="AL19" s="307"/>
      <c r="AM19" s="307"/>
      <c r="AN19" s="307"/>
      <c r="AO19" s="308"/>
      <c r="AP19" s="278" t="s">
        <v>37</v>
      </c>
      <c r="AQ19" s="279"/>
      <c r="AR19" s="279"/>
      <c r="AS19" s="279"/>
      <c r="AT19" s="280"/>
      <c r="AU19" s="5"/>
      <c r="AV19" s="5"/>
      <c r="AW19" s="5"/>
    </row>
    <row r="20" spans="1:49" s="5" customFormat="1" ht="44" thickBot="1" x14ac:dyDescent="0.4">
      <c r="A20" s="7" t="s">
        <v>38</v>
      </c>
      <c r="B20" s="178" t="s">
        <v>39</v>
      </c>
      <c r="C20" s="269"/>
      <c r="D20" s="8" t="s">
        <v>40</v>
      </c>
      <c r="E20" s="8" t="s">
        <v>41</v>
      </c>
      <c r="F20" s="8" t="s">
        <v>42</v>
      </c>
      <c r="G20" s="8" t="s">
        <v>43</v>
      </c>
      <c r="H20" s="8" t="s">
        <v>44</v>
      </c>
      <c r="I20" s="8" t="s">
        <v>45</v>
      </c>
      <c r="J20" s="8" t="s">
        <v>46</v>
      </c>
      <c r="K20" s="8" t="s">
        <v>47</v>
      </c>
      <c r="L20" s="8" t="s">
        <v>48</v>
      </c>
      <c r="M20" s="8" t="s">
        <v>49</v>
      </c>
      <c r="N20" s="8" t="s">
        <v>50</v>
      </c>
      <c r="O20" s="8" t="s">
        <v>51</v>
      </c>
      <c r="P20" s="9" t="s">
        <v>52</v>
      </c>
      <c r="Q20" s="177" t="s">
        <v>53</v>
      </c>
      <c r="R20" s="10" t="s">
        <v>54</v>
      </c>
      <c r="S20" s="10" t="s">
        <v>55</v>
      </c>
      <c r="T20" s="11" t="s">
        <v>56</v>
      </c>
      <c r="U20" s="290"/>
      <c r="V20" s="225" t="s">
        <v>57</v>
      </c>
      <c r="W20" s="226" t="s">
        <v>58</v>
      </c>
      <c r="X20" s="226" t="s">
        <v>59</v>
      </c>
      <c r="Y20" s="226" t="s">
        <v>60</v>
      </c>
      <c r="Z20" s="227" t="s">
        <v>61</v>
      </c>
      <c r="AA20" s="12" t="s">
        <v>57</v>
      </c>
      <c r="AB20" s="228" t="s">
        <v>58</v>
      </c>
      <c r="AC20" s="13" t="s">
        <v>59</v>
      </c>
      <c r="AD20" s="13" t="s">
        <v>60</v>
      </c>
      <c r="AE20" s="14" t="s">
        <v>61</v>
      </c>
      <c r="AF20" s="210" t="s">
        <v>57</v>
      </c>
      <c r="AG20" s="211" t="s">
        <v>58</v>
      </c>
      <c r="AH20" s="211" t="s">
        <v>59</v>
      </c>
      <c r="AI20" s="212" t="s">
        <v>60</v>
      </c>
      <c r="AJ20" s="213" t="s">
        <v>61</v>
      </c>
      <c r="AK20" s="12" t="s">
        <v>57</v>
      </c>
      <c r="AL20" s="13" t="s">
        <v>58</v>
      </c>
      <c r="AM20" s="13" t="s">
        <v>59</v>
      </c>
      <c r="AN20" s="13" t="s">
        <v>60</v>
      </c>
      <c r="AO20" s="14" t="s">
        <v>61</v>
      </c>
      <c r="AP20" s="15" t="s">
        <v>43</v>
      </c>
      <c r="AQ20" s="16" t="s">
        <v>57</v>
      </c>
      <c r="AR20" s="16" t="s">
        <v>58</v>
      </c>
      <c r="AS20" s="16" t="s">
        <v>59</v>
      </c>
      <c r="AT20" s="17" t="s">
        <v>62</v>
      </c>
    </row>
    <row r="21" spans="1:49" ht="181.5" customHeight="1" x14ac:dyDescent="0.35">
      <c r="A21" s="18">
        <v>7</v>
      </c>
      <c r="B21" s="19" t="s">
        <v>63</v>
      </c>
      <c r="C21" s="20" t="s">
        <v>64</v>
      </c>
      <c r="D21" s="21" t="s">
        <v>65</v>
      </c>
      <c r="E21" s="48">
        <v>0.04</v>
      </c>
      <c r="F21" s="22" t="s">
        <v>66</v>
      </c>
      <c r="G21" s="23" t="s">
        <v>67</v>
      </c>
      <c r="H21" s="23" t="s">
        <v>68</v>
      </c>
      <c r="I21" s="24" t="s">
        <v>69</v>
      </c>
      <c r="J21" s="25" t="s">
        <v>70</v>
      </c>
      <c r="K21" s="26" t="s">
        <v>71</v>
      </c>
      <c r="L21" s="27">
        <v>0</v>
      </c>
      <c r="M21" s="27">
        <v>0</v>
      </c>
      <c r="N21" s="28">
        <v>0</v>
      </c>
      <c r="O21" s="27">
        <v>1</v>
      </c>
      <c r="P21" s="29">
        <v>1</v>
      </c>
      <c r="Q21" s="30" t="s">
        <v>72</v>
      </c>
      <c r="R21" s="31" t="s">
        <v>73</v>
      </c>
      <c r="S21" s="31" t="s">
        <v>74</v>
      </c>
      <c r="T21" s="32" t="s">
        <v>75</v>
      </c>
      <c r="U21" s="33" t="s">
        <v>261</v>
      </c>
      <c r="V21" s="229" t="s">
        <v>76</v>
      </c>
      <c r="W21" s="229" t="s">
        <v>76</v>
      </c>
      <c r="X21" s="34" t="s">
        <v>76</v>
      </c>
      <c r="Y21" s="229" t="s">
        <v>76</v>
      </c>
      <c r="Z21" s="229" t="s">
        <v>76</v>
      </c>
      <c r="AA21" s="229" t="s">
        <v>76</v>
      </c>
      <c r="AB21" s="36" t="s">
        <v>76</v>
      </c>
      <c r="AC21" s="166" t="s">
        <v>76</v>
      </c>
      <c r="AD21" s="36" t="s">
        <v>76</v>
      </c>
      <c r="AE21" s="198" t="s">
        <v>76</v>
      </c>
      <c r="AF21" s="214" t="s">
        <v>76</v>
      </c>
      <c r="AG21" s="215" t="s">
        <v>76</v>
      </c>
      <c r="AH21" s="216" t="s">
        <v>76</v>
      </c>
      <c r="AI21" s="217" t="s">
        <v>76</v>
      </c>
      <c r="AJ21" s="218" t="s">
        <v>76</v>
      </c>
      <c r="AK21" s="35">
        <f>O21</f>
        <v>1</v>
      </c>
      <c r="AL21" s="37">
        <v>1</v>
      </c>
      <c r="AM21" s="223">
        <v>1</v>
      </c>
      <c r="AN21" s="37" t="s">
        <v>77</v>
      </c>
      <c r="AO21" s="38" t="s">
        <v>78</v>
      </c>
      <c r="AP21" s="39" t="str">
        <f>G21</f>
        <v>Línea base construida</v>
      </c>
      <c r="AQ21" s="31">
        <v>1</v>
      </c>
      <c r="AR21" s="223">
        <v>1</v>
      </c>
      <c r="AS21" s="37" t="s">
        <v>77</v>
      </c>
      <c r="AT21" s="38"/>
    </row>
    <row r="22" spans="1:49" ht="114.75" customHeight="1" x14ac:dyDescent="0.35">
      <c r="A22" s="40">
        <v>7</v>
      </c>
      <c r="B22" s="31" t="s">
        <v>63</v>
      </c>
      <c r="C22" s="41" t="s">
        <v>64</v>
      </c>
      <c r="D22" s="42" t="s">
        <v>79</v>
      </c>
      <c r="E22" s="48">
        <v>0.04</v>
      </c>
      <c r="F22" s="43" t="s">
        <v>66</v>
      </c>
      <c r="G22" s="23" t="s">
        <v>67</v>
      </c>
      <c r="H22" s="44" t="s">
        <v>80</v>
      </c>
      <c r="I22" s="24" t="s">
        <v>69</v>
      </c>
      <c r="J22" s="45" t="s">
        <v>70</v>
      </c>
      <c r="K22" s="46" t="s">
        <v>81</v>
      </c>
      <c r="L22" s="4">
        <v>0</v>
      </c>
      <c r="M22" s="4">
        <v>0</v>
      </c>
      <c r="N22" s="4">
        <v>1</v>
      </c>
      <c r="O22" s="4">
        <v>0</v>
      </c>
      <c r="P22" s="47">
        <v>1</v>
      </c>
      <c r="Q22" s="30" t="s">
        <v>72</v>
      </c>
      <c r="R22" s="31" t="s">
        <v>73</v>
      </c>
      <c r="S22" s="31" t="s">
        <v>74</v>
      </c>
      <c r="T22" s="32" t="s">
        <v>82</v>
      </c>
      <c r="U22" s="33" t="str">
        <f t="shared" ref="U22:U40" si="0">IF(Q22="EFICACIA","SI","NO")</f>
        <v>SI</v>
      </c>
      <c r="V22" s="229" t="s">
        <v>76</v>
      </c>
      <c r="W22" s="229" t="s">
        <v>76</v>
      </c>
      <c r="X22" s="34" t="s">
        <v>76</v>
      </c>
      <c r="Y22" s="229" t="s">
        <v>76</v>
      </c>
      <c r="Z22" s="229" t="s">
        <v>76</v>
      </c>
      <c r="AA22" s="229" t="s">
        <v>76</v>
      </c>
      <c r="AB22" s="36" t="s">
        <v>76</v>
      </c>
      <c r="AC22" s="166" t="s">
        <v>76</v>
      </c>
      <c r="AD22" s="36" t="s">
        <v>76</v>
      </c>
      <c r="AE22" s="198" t="s">
        <v>76</v>
      </c>
      <c r="AF22" s="174">
        <f t="shared" ref="AF22:AF47" si="1">N22</f>
        <v>1</v>
      </c>
      <c r="AG22" s="36">
        <v>1</v>
      </c>
      <c r="AH22" s="168">
        <v>1</v>
      </c>
      <c r="AI22" s="192" t="s">
        <v>83</v>
      </c>
      <c r="AJ22" s="38" t="s">
        <v>84</v>
      </c>
      <c r="AK22" s="35">
        <f t="shared" ref="AK22:AK45" si="2">O22</f>
        <v>0</v>
      </c>
      <c r="AL22" s="37">
        <v>0</v>
      </c>
      <c r="AM22" s="37"/>
      <c r="AN22" s="37" t="s">
        <v>76</v>
      </c>
      <c r="AO22" s="38" t="s">
        <v>76</v>
      </c>
      <c r="AP22" s="39" t="str">
        <f t="shared" ref="AP22:AP47" si="3">G22</f>
        <v>Línea base construida</v>
      </c>
      <c r="AQ22" s="31">
        <v>1</v>
      </c>
      <c r="AR22" s="223">
        <v>1</v>
      </c>
      <c r="AS22" s="192" t="s">
        <v>83</v>
      </c>
      <c r="AT22" s="38"/>
    </row>
    <row r="23" spans="1:49" ht="200.25" customHeight="1" x14ac:dyDescent="0.35">
      <c r="A23" s="40">
        <v>6</v>
      </c>
      <c r="B23" s="31" t="s">
        <v>85</v>
      </c>
      <c r="C23" s="41" t="s">
        <v>64</v>
      </c>
      <c r="D23" s="42" t="s">
        <v>86</v>
      </c>
      <c r="E23" s="48">
        <v>0.04</v>
      </c>
      <c r="F23" s="49" t="s">
        <v>87</v>
      </c>
      <c r="G23" s="50" t="s">
        <v>88</v>
      </c>
      <c r="H23" s="50" t="s">
        <v>89</v>
      </c>
      <c r="I23" s="51" t="s">
        <v>90</v>
      </c>
      <c r="J23" s="25" t="s">
        <v>91</v>
      </c>
      <c r="K23" s="26" t="s">
        <v>92</v>
      </c>
      <c r="L23" s="52"/>
      <c r="M23" s="53">
        <v>1</v>
      </c>
      <c r="N23" s="53">
        <v>1</v>
      </c>
      <c r="O23" s="53">
        <v>1</v>
      </c>
      <c r="P23" s="54">
        <v>1</v>
      </c>
      <c r="Q23" s="30" t="s">
        <v>72</v>
      </c>
      <c r="R23" s="31" t="s">
        <v>93</v>
      </c>
      <c r="S23" s="31" t="s">
        <v>74</v>
      </c>
      <c r="T23" s="32"/>
      <c r="U23" s="33" t="str">
        <f t="shared" si="0"/>
        <v>SI</v>
      </c>
      <c r="V23" s="229" t="s">
        <v>76</v>
      </c>
      <c r="W23" s="229" t="s">
        <v>76</v>
      </c>
      <c r="X23" s="34" t="s">
        <v>76</v>
      </c>
      <c r="Y23" s="229" t="s">
        <v>76</v>
      </c>
      <c r="Z23" s="229" t="s">
        <v>76</v>
      </c>
      <c r="AA23" s="147">
        <v>1</v>
      </c>
      <c r="AB23" s="147">
        <v>1</v>
      </c>
      <c r="AC23" s="167">
        <v>1</v>
      </c>
      <c r="AD23" s="165" t="s">
        <v>94</v>
      </c>
      <c r="AE23" s="198" t="s">
        <v>95</v>
      </c>
      <c r="AF23" s="174">
        <f t="shared" si="1"/>
        <v>1</v>
      </c>
      <c r="AG23" s="36">
        <v>1</v>
      </c>
      <c r="AH23" s="168">
        <v>1</v>
      </c>
      <c r="AI23" s="192" t="s">
        <v>96</v>
      </c>
      <c r="AJ23" s="38" t="s">
        <v>97</v>
      </c>
      <c r="AK23" s="35">
        <f t="shared" si="2"/>
        <v>1</v>
      </c>
      <c r="AL23" s="37">
        <v>1</v>
      </c>
      <c r="AM23" s="223">
        <v>1</v>
      </c>
      <c r="AN23" s="37" t="s">
        <v>98</v>
      </c>
      <c r="AO23" s="38" t="s">
        <v>99</v>
      </c>
      <c r="AP23" s="39" t="str">
        <f t="shared" si="3"/>
        <v>Porcentaje de cumplimiento del Plan de Acción para la implementación de los presupuestos participativos</v>
      </c>
      <c r="AQ23" s="233">
        <v>1</v>
      </c>
      <c r="AR23" s="223">
        <v>1</v>
      </c>
      <c r="AS23" s="37" t="s">
        <v>98</v>
      </c>
      <c r="AT23" s="38"/>
    </row>
    <row r="24" spans="1:49" ht="139.5" x14ac:dyDescent="0.35">
      <c r="A24" s="18">
        <v>6</v>
      </c>
      <c r="B24" s="31" t="s">
        <v>85</v>
      </c>
      <c r="C24" s="41" t="s">
        <v>64</v>
      </c>
      <c r="D24" s="42" t="s">
        <v>100</v>
      </c>
      <c r="E24" s="48">
        <v>0.04</v>
      </c>
      <c r="F24" s="49" t="s">
        <v>87</v>
      </c>
      <c r="G24" s="50" t="s">
        <v>101</v>
      </c>
      <c r="H24" s="50" t="s">
        <v>102</v>
      </c>
      <c r="I24" s="55" t="s">
        <v>103</v>
      </c>
      <c r="J24" s="45" t="s">
        <v>104</v>
      </c>
      <c r="K24" s="46" t="s">
        <v>105</v>
      </c>
      <c r="L24" s="52"/>
      <c r="M24" s="52"/>
      <c r="N24" s="52"/>
      <c r="O24" s="56">
        <v>0.75</v>
      </c>
      <c r="P24" s="54">
        <v>0.75</v>
      </c>
      <c r="Q24" s="30" t="s">
        <v>72</v>
      </c>
      <c r="R24" s="31" t="s">
        <v>106</v>
      </c>
      <c r="S24" s="31" t="s">
        <v>74</v>
      </c>
      <c r="T24" s="32"/>
      <c r="U24" s="33" t="str">
        <f t="shared" si="0"/>
        <v>SI</v>
      </c>
      <c r="V24" s="229" t="s">
        <v>76</v>
      </c>
      <c r="W24" s="229" t="s">
        <v>76</v>
      </c>
      <c r="X24" s="34" t="s">
        <v>76</v>
      </c>
      <c r="Y24" s="229" t="s">
        <v>76</v>
      </c>
      <c r="Z24" s="229" t="s">
        <v>76</v>
      </c>
      <c r="AA24" s="229" t="s">
        <v>76</v>
      </c>
      <c r="AB24" s="36" t="s">
        <v>76</v>
      </c>
      <c r="AC24" s="166" t="s">
        <v>76</v>
      </c>
      <c r="AD24" s="36" t="s">
        <v>76</v>
      </c>
      <c r="AE24" s="198" t="s">
        <v>76</v>
      </c>
      <c r="AF24" s="219" t="s">
        <v>76</v>
      </c>
      <c r="AG24" s="36" t="s">
        <v>76</v>
      </c>
      <c r="AH24" s="166" t="s">
        <v>76</v>
      </c>
      <c r="AI24" s="192" t="s">
        <v>76</v>
      </c>
      <c r="AJ24" s="38" t="s">
        <v>76</v>
      </c>
      <c r="AK24" s="234">
        <v>0.75</v>
      </c>
      <c r="AL24" s="175">
        <v>1</v>
      </c>
      <c r="AM24" s="223">
        <v>1</v>
      </c>
      <c r="AN24" s="37" t="s">
        <v>107</v>
      </c>
      <c r="AO24" s="38" t="s">
        <v>106</v>
      </c>
      <c r="AP24" s="39" t="str">
        <f t="shared" si="3"/>
        <v xml:space="preserve">Porcentaje de cumplimiento físico acumulado del Plan de Desarrollo Local </v>
      </c>
      <c r="AQ24" s="233">
        <v>0.75</v>
      </c>
      <c r="AR24" s="223">
        <v>1</v>
      </c>
      <c r="AS24" s="37" t="s">
        <v>330</v>
      </c>
      <c r="AT24" s="38"/>
    </row>
    <row r="25" spans="1:49" ht="97.5" customHeight="1" x14ac:dyDescent="0.35">
      <c r="A25" s="40">
        <v>6</v>
      </c>
      <c r="B25" s="31" t="s">
        <v>85</v>
      </c>
      <c r="C25" s="41" t="s">
        <v>108</v>
      </c>
      <c r="D25" s="57" t="s">
        <v>109</v>
      </c>
      <c r="E25" s="48">
        <v>0.04</v>
      </c>
      <c r="F25" s="49" t="s">
        <v>66</v>
      </c>
      <c r="G25" s="50" t="s">
        <v>110</v>
      </c>
      <c r="H25" s="50" t="s">
        <v>111</v>
      </c>
      <c r="I25" s="58" t="s">
        <v>112</v>
      </c>
      <c r="J25" s="45" t="s">
        <v>104</v>
      </c>
      <c r="K25" s="46" t="s">
        <v>113</v>
      </c>
      <c r="L25" s="52"/>
      <c r="M25" s="53">
        <v>0.2</v>
      </c>
      <c r="N25" s="52"/>
      <c r="O25" s="53">
        <v>0.9</v>
      </c>
      <c r="P25" s="54">
        <v>0.9</v>
      </c>
      <c r="Q25" s="30" t="s">
        <v>72</v>
      </c>
      <c r="R25" s="31" t="s">
        <v>114</v>
      </c>
      <c r="S25" s="31" t="s">
        <v>115</v>
      </c>
      <c r="T25" s="32"/>
      <c r="U25" s="33" t="str">
        <f t="shared" si="0"/>
        <v>SI</v>
      </c>
      <c r="V25" s="229" t="s">
        <v>76</v>
      </c>
      <c r="W25" s="229" t="s">
        <v>76</v>
      </c>
      <c r="X25" s="34" t="s">
        <v>76</v>
      </c>
      <c r="Y25" s="229" t="s">
        <v>76</v>
      </c>
      <c r="Z25" s="229" t="s">
        <v>76</v>
      </c>
      <c r="AA25" s="147">
        <f t="shared" ref="AA25:AA42" si="4">M25</f>
        <v>0.2</v>
      </c>
      <c r="AB25" s="143">
        <v>0.21479999999999999</v>
      </c>
      <c r="AC25" s="168">
        <v>1</v>
      </c>
      <c r="AD25" s="165" t="s">
        <v>116</v>
      </c>
      <c r="AE25" s="199" t="s">
        <v>117</v>
      </c>
      <c r="AF25" s="219" t="s">
        <v>76</v>
      </c>
      <c r="AG25" s="36" t="s">
        <v>76</v>
      </c>
      <c r="AH25" s="166" t="s">
        <v>76</v>
      </c>
      <c r="AI25" s="192" t="s">
        <v>76</v>
      </c>
      <c r="AJ25" s="38" t="s">
        <v>76</v>
      </c>
      <c r="AK25" s="234">
        <v>0.9</v>
      </c>
      <c r="AL25" s="36" t="s">
        <v>118</v>
      </c>
      <c r="AM25" s="223">
        <v>1</v>
      </c>
      <c r="AN25" s="224" t="s">
        <v>119</v>
      </c>
      <c r="AO25" s="38" t="s">
        <v>120</v>
      </c>
      <c r="AP25" s="39" t="str">
        <f t="shared" si="3"/>
        <v>Porcentaje de compromiso del presupuesto de inversión directa de la vigencia 2020</v>
      </c>
      <c r="AQ25" s="233">
        <v>0.9</v>
      </c>
      <c r="AR25" s="223">
        <v>1</v>
      </c>
      <c r="AS25" s="235" t="s">
        <v>119</v>
      </c>
      <c r="AT25" s="38"/>
    </row>
    <row r="26" spans="1:49" ht="155" x14ac:dyDescent="0.35">
      <c r="A26" s="40">
        <v>6</v>
      </c>
      <c r="B26" s="31" t="s">
        <v>85</v>
      </c>
      <c r="C26" s="41" t="s">
        <v>108</v>
      </c>
      <c r="D26" s="57" t="s">
        <v>121</v>
      </c>
      <c r="E26" s="48">
        <v>0.04</v>
      </c>
      <c r="F26" s="49" t="s">
        <v>66</v>
      </c>
      <c r="G26" s="50" t="s">
        <v>122</v>
      </c>
      <c r="H26" s="50" t="s">
        <v>123</v>
      </c>
      <c r="I26" s="59">
        <v>0.29820000000000002</v>
      </c>
      <c r="J26" s="45" t="s">
        <v>104</v>
      </c>
      <c r="K26" s="46" t="s">
        <v>124</v>
      </c>
      <c r="L26" s="52"/>
      <c r="M26" s="52"/>
      <c r="N26" s="52"/>
      <c r="O26" s="53">
        <v>0.5</v>
      </c>
      <c r="P26" s="54">
        <v>0.5</v>
      </c>
      <c r="Q26" s="30" t="s">
        <v>72</v>
      </c>
      <c r="R26" s="31" t="s">
        <v>114</v>
      </c>
      <c r="S26" s="31" t="s">
        <v>115</v>
      </c>
      <c r="T26" s="32"/>
      <c r="U26" s="33" t="str">
        <f t="shared" si="0"/>
        <v>SI</v>
      </c>
      <c r="V26" s="229" t="s">
        <v>76</v>
      </c>
      <c r="W26" s="229" t="s">
        <v>76</v>
      </c>
      <c r="X26" s="34" t="s">
        <v>76</v>
      </c>
      <c r="Y26" s="229" t="s">
        <v>76</v>
      </c>
      <c r="Z26" s="229" t="s">
        <v>76</v>
      </c>
      <c r="AA26" s="229" t="s">
        <v>76</v>
      </c>
      <c r="AB26" s="36" t="s">
        <v>76</v>
      </c>
      <c r="AC26" s="166" t="s">
        <v>76</v>
      </c>
      <c r="AD26" s="36" t="s">
        <v>76</v>
      </c>
      <c r="AE26" s="198" t="s">
        <v>76</v>
      </c>
      <c r="AF26" s="219" t="s">
        <v>76</v>
      </c>
      <c r="AG26" s="36" t="s">
        <v>76</v>
      </c>
      <c r="AH26" s="166" t="s">
        <v>76</v>
      </c>
      <c r="AI26" s="192" t="s">
        <v>76</v>
      </c>
      <c r="AJ26" s="38" t="s">
        <v>76</v>
      </c>
      <c r="AK26" s="234">
        <v>0.5</v>
      </c>
      <c r="AL26" s="223">
        <v>0.5</v>
      </c>
      <c r="AM26" s="223">
        <v>1</v>
      </c>
      <c r="AN26" s="37" t="s">
        <v>125</v>
      </c>
      <c r="AO26" s="38" t="s">
        <v>120</v>
      </c>
      <c r="AP26" s="39" t="str">
        <f t="shared" si="3"/>
        <v>Porcentaje de Giros de la Vigencia 2019</v>
      </c>
      <c r="AQ26" s="233">
        <v>0.5</v>
      </c>
      <c r="AR26" s="223">
        <v>1</v>
      </c>
      <c r="AS26" s="37" t="s">
        <v>125</v>
      </c>
      <c r="AT26" s="38"/>
    </row>
    <row r="27" spans="1:49" ht="155" x14ac:dyDescent="0.35">
      <c r="A27" s="18">
        <v>6</v>
      </c>
      <c r="B27" s="31" t="s">
        <v>85</v>
      </c>
      <c r="C27" s="41" t="s">
        <v>108</v>
      </c>
      <c r="D27" s="57" t="s">
        <v>126</v>
      </c>
      <c r="E27" s="48">
        <v>0.04</v>
      </c>
      <c r="F27" s="49" t="s">
        <v>66</v>
      </c>
      <c r="G27" s="50" t="s">
        <v>127</v>
      </c>
      <c r="H27" s="50" t="s">
        <v>128</v>
      </c>
      <c r="I27" s="59">
        <v>0.79690000000000005</v>
      </c>
      <c r="J27" s="45" t="s">
        <v>104</v>
      </c>
      <c r="K27" s="46" t="s">
        <v>129</v>
      </c>
      <c r="L27" s="52"/>
      <c r="M27" s="52"/>
      <c r="N27" s="52"/>
      <c r="O27" s="53">
        <v>0.3</v>
      </c>
      <c r="P27" s="54">
        <v>0.3</v>
      </c>
      <c r="Q27" s="30" t="s">
        <v>72</v>
      </c>
      <c r="R27" s="31" t="s">
        <v>114</v>
      </c>
      <c r="S27" s="31" t="s">
        <v>115</v>
      </c>
      <c r="T27" s="32"/>
      <c r="U27" s="33" t="str">
        <f t="shared" si="0"/>
        <v>SI</v>
      </c>
      <c r="V27" s="229" t="s">
        <v>76</v>
      </c>
      <c r="W27" s="229" t="s">
        <v>76</v>
      </c>
      <c r="X27" s="34" t="s">
        <v>76</v>
      </c>
      <c r="Y27" s="229" t="s">
        <v>76</v>
      </c>
      <c r="Z27" s="229" t="s">
        <v>76</v>
      </c>
      <c r="AA27" s="229" t="s">
        <v>76</v>
      </c>
      <c r="AB27" s="36" t="s">
        <v>76</v>
      </c>
      <c r="AC27" s="166" t="s">
        <v>76</v>
      </c>
      <c r="AD27" s="36" t="s">
        <v>76</v>
      </c>
      <c r="AE27" s="198" t="s">
        <v>76</v>
      </c>
      <c r="AF27" s="219" t="s">
        <v>76</v>
      </c>
      <c r="AG27" s="36" t="s">
        <v>76</v>
      </c>
      <c r="AH27" s="166" t="s">
        <v>76</v>
      </c>
      <c r="AI27" s="192" t="s">
        <v>76</v>
      </c>
      <c r="AJ27" s="38" t="s">
        <v>76</v>
      </c>
      <c r="AK27" s="234">
        <v>0.3</v>
      </c>
      <c r="AL27" s="223">
        <v>0.3</v>
      </c>
      <c r="AM27" s="223">
        <v>1</v>
      </c>
      <c r="AN27" s="37" t="s">
        <v>130</v>
      </c>
      <c r="AO27" s="38" t="s">
        <v>120</v>
      </c>
      <c r="AP27" s="39" t="str">
        <f t="shared" si="3"/>
        <v>Porcentaje de Giros de Obligaciones por Pagar 2019 y anteriores</v>
      </c>
      <c r="AQ27" s="233">
        <v>0.3</v>
      </c>
      <c r="AR27" s="223">
        <v>1</v>
      </c>
      <c r="AS27" s="37" t="s">
        <v>130</v>
      </c>
      <c r="AT27" s="38"/>
    </row>
    <row r="28" spans="1:49" ht="170.5" x14ac:dyDescent="0.35">
      <c r="A28" s="40">
        <v>6</v>
      </c>
      <c r="B28" s="31" t="s">
        <v>85</v>
      </c>
      <c r="C28" s="41" t="s">
        <v>108</v>
      </c>
      <c r="D28" s="60" t="s">
        <v>131</v>
      </c>
      <c r="E28" s="48">
        <v>0.04</v>
      </c>
      <c r="F28" s="49" t="s">
        <v>66</v>
      </c>
      <c r="G28" s="50" t="s">
        <v>132</v>
      </c>
      <c r="H28" s="50" t="s">
        <v>133</v>
      </c>
      <c r="I28" s="59">
        <v>0.44490000000000002</v>
      </c>
      <c r="J28" s="45" t="s">
        <v>104</v>
      </c>
      <c r="K28" s="46" t="s">
        <v>134</v>
      </c>
      <c r="L28" s="52"/>
      <c r="M28" s="52"/>
      <c r="N28" s="52"/>
      <c r="O28" s="53">
        <v>0.55000000000000004</v>
      </c>
      <c r="P28" s="54">
        <v>0.55000000000000004</v>
      </c>
      <c r="Q28" s="30" t="s">
        <v>72</v>
      </c>
      <c r="R28" s="31" t="s">
        <v>114</v>
      </c>
      <c r="S28" s="31" t="s">
        <v>115</v>
      </c>
      <c r="T28" s="32"/>
      <c r="U28" s="33" t="str">
        <f t="shared" si="0"/>
        <v>SI</v>
      </c>
      <c r="V28" s="229" t="s">
        <v>76</v>
      </c>
      <c r="W28" s="229" t="s">
        <v>76</v>
      </c>
      <c r="X28" s="34" t="s">
        <v>76</v>
      </c>
      <c r="Y28" s="229" t="s">
        <v>76</v>
      </c>
      <c r="Z28" s="229" t="s">
        <v>76</v>
      </c>
      <c r="AA28" s="229" t="s">
        <v>76</v>
      </c>
      <c r="AB28" s="36" t="s">
        <v>76</v>
      </c>
      <c r="AC28" s="166" t="s">
        <v>76</v>
      </c>
      <c r="AD28" s="148" t="s">
        <v>76</v>
      </c>
      <c r="AE28" s="200"/>
      <c r="AF28" s="219" t="s">
        <v>76</v>
      </c>
      <c r="AG28" s="36" t="s">
        <v>76</v>
      </c>
      <c r="AH28" s="166" t="s">
        <v>76</v>
      </c>
      <c r="AI28" s="192" t="s">
        <v>76</v>
      </c>
      <c r="AJ28" s="38" t="s">
        <v>76</v>
      </c>
      <c r="AK28" s="234">
        <v>0.55000000000000004</v>
      </c>
      <c r="AL28" s="236">
        <v>0.48499999999999999</v>
      </c>
      <c r="AM28" s="223">
        <v>0.94</v>
      </c>
      <c r="AN28" s="37" t="s">
        <v>135</v>
      </c>
      <c r="AO28" s="38" t="s">
        <v>120</v>
      </c>
      <c r="AP28" s="39" t="str">
        <f t="shared" si="3"/>
        <v xml:space="preserve">Porcentaje de Giros de Obligaciones por Pagar </v>
      </c>
      <c r="AQ28" s="233">
        <v>0.55000000000000004</v>
      </c>
      <c r="AR28" s="223">
        <v>0.94</v>
      </c>
      <c r="AS28" s="37" t="s">
        <v>135</v>
      </c>
      <c r="AT28" s="38"/>
    </row>
    <row r="29" spans="1:49" ht="246.75" customHeight="1" x14ac:dyDescent="0.35">
      <c r="A29" s="40">
        <v>6</v>
      </c>
      <c r="B29" s="31" t="s">
        <v>85</v>
      </c>
      <c r="C29" s="41" t="s">
        <v>108</v>
      </c>
      <c r="D29" s="57" t="s">
        <v>136</v>
      </c>
      <c r="E29" s="48">
        <v>0.04</v>
      </c>
      <c r="F29" s="49" t="s">
        <v>87</v>
      </c>
      <c r="G29" s="50" t="s">
        <v>137</v>
      </c>
      <c r="H29" s="61" t="s">
        <v>89</v>
      </c>
      <c r="I29" s="55" t="s">
        <v>90</v>
      </c>
      <c r="J29" s="45" t="s">
        <v>91</v>
      </c>
      <c r="K29" s="46"/>
      <c r="L29" s="53"/>
      <c r="M29" s="53">
        <v>1</v>
      </c>
      <c r="N29" s="53">
        <v>1</v>
      </c>
      <c r="O29" s="53">
        <v>1</v>
      </c>
      <c r="P29" s="54">
        <v>1</v>
      </c>
      <c r="Q29" s="30" t="s">
        <v>72</v>
      </c>
      <c r="R29" s="31" t="s">
        <v>138</v>
      </c>
      <c r="S29" s="31" t="s">
        <v>139</v>
      </c>
      <c r="T29" s="32"/>
      <c r="U29" s="33" t="str">
        <f t="shared" si="0"/>
        <v>SI</v>
      </c>
      <c r="V29" s="229" t="s">
        <v>76</v>
      </c>
      <c r="W29" s="229" t="s">
        <v>76</v>
      </c>
      <c r="X29" s="34" t="s">
        <v>76</v>
      </c>
      <c r="Y29" s="229" t="s">
        <v>76</v>
      </c>
      <c r="Z29" s="229" t="s">
        <v>76</v>
      </c>
      <c r="AA29" s="147">
        <v>1</v>
      </c>
      <c r="AB29" s="147">
        <v>1</v>
      </c>
      <c r="AC29" s="169">
        <v>1</v>
      </c>
      <c r="AD29" s="149" t="s">
        <v>140</v>
      </c>
      <c r="AE29" s="201" t="s">
        <v>141</v>
      </c>
      <c r="AF29" s="180">
        <f t="shared" si="1"/>
        <v>1</v>
      </c>
      <c r="AG29" s="179">
        <v>0.75</v>
      </c>
      <c r="AH29" s="168">
        <v>0.75</v>
      </c>
      <c r="AI29" s="192" t="s">
        <v>142</v>
      </c>
      <c r="AJ29" s="38" t="s">
        <v>143</v>
      </c>
      <c r="AK29" s="234">
        <v>1</v>
      </c>
      <c r="AL29" s="223">
        <v>1</v>
      </c>
      <c r="AM29" s="223">
        <v>1</v>
      </c>
      <c r="AN29" s="192" t="s">
        <v>144</v>
      </c>
      <c r="AO29" s="38" t="s">
        <v>143</v>
      </c>
      <c r="AP29" s="39" t="str">
        <f t="shared" si="3"/>
        <v>Porcentaje de ejecución del SIPSE local</v>
      </c>
      <c r="AQ29" s="233">
        <v>1</v>
      </c>
      <c r="AR29" s="223">
        <v>1</v>
      </c>
      <c r="AS29" s="38" t="s">
        <v>143</v>
      </c>
      <c r="AT29" s="38"/>
      <c r="AU29" s="323"/>
    </row>
    <row r="30" spans="1:49" ht="176.25" customHeight="1" x14ac:dyDescent="0.35">
      <c r="A30" s="18">
        <v>6</v>
      </c>
      <c r="B30" s="31" t="s">
        <v>85</v>
      </c>
      <c r="C30" s="41" t="s">
        <v>108</v>
      </c>
      <c r="D30" s="57" t="s">
        <v>145</v>
      </c>
      <c r="E30" s="48">
        <v>0.04</v>
      </c>
      <c r="F30" s="49" t="s">
        <v>66</v>
      </c>
      <c r="G30" s="50" t="s">
        <v>146</v>
      </c>
      <c r="H30" s="61" t="s">
        <v>89</v>
      </c>
      <c r="I30" s="55" t="s">
        <v>147</v>
      </c>
      <c r="J30" s="45" t="s">
        <v>91</v>
      </c>
      <c r="K30" s="46" t="s">
        <v>92</v>
      </c>
      <c r="L30" s="53">
        <v>0</v>
      </c>
      <c r="M30" s="53">
        <v>1</v>
      </c>
      <c r="N30" s="53">
        <v>1</v>
      </c>
      <c r="O30" s="53">
        <v>1</v>
      </c>
      <c r="P30" s="54">
        <v>1</v>
      </c>
      <c r="Q30" s="30" t="s">
        <v>72</v>
      </c>
      <c r="R30" s="31" t="s">
        <v>148</v>
      </c>
      <c r="S30" s="31" t="s">
        <v>149</v>
      </c>
      <c r="T30" s="32"/>
      <c r="U30" s="33" t="str">
        <f t="shared" si="0"/>
        <v>SI</v>
      </c>
      <c r="V30" s="62" t="s">
        <v>150</v>
      </c>
      <c r="W30" s="62" t="s">
        <v>150</v>
      </c>
      <c r="X30" s="63" t="s">
        <v>150</v>
      </c>
      <c r="Y30" s="62" t="s">
        <v>150</v>
      </c>
      <c r="Z30" s="62" t="s">
        <v>150</v>
      </c>
      <c r="AA30" s="147">
        <v>1</v>
      </c>
      <c r="AB30" s="147">
        <v>1</v>
      </c>
      <c r="AC30" s="169">
        <v>1</v>
      </c>
      <c r="AD30" s="150" t="s">
        <v>151</v>
      </c>
      <c r="AE30" s="202" t="s">
        <v>152</v>
      </c>
      <c r="AF30" s="174">
        <f t="shared" si="1"/>
        <v>1</v>
      </c>
      <c r="AG30" s="36">
        <v>1</v>
      </c>
      <c r="AH30" s="168">
        <v>1</v>
      </c>
      <c r="AI30" s="192" t="s">
        <v>153</v>
      </c>
      <c r="AJ30" s="38" t="s">
        <v>154</v>
      </c>
      <c r="AK30" s="234">
        <v>1</v>
      </c>
      <c r="AL30" s="237"/>
      <c r="AM30" s="237">
        <v>0</v>
      </c>
      <c r="AN30" s="37" t="s">
        <v>155</v>
      </c>
      <c r="AO30" s="38" t="s">
        <v>156</v>
      </c>
      <c r="AP30" s="39" t="str">
        <f t="shared" si="3"/>
        <v>Porcentaje de avance acumulado en el cumplimiento del Plan de Sostenibilidad contable programado</v>
      </c>
      <c r="AQ30" s="238">
        <v>100</v>
      </c>
      <c r="AR30" s="338">
        <f>(200/3)*1%</f>
        <v>0.66666666666666674</v>
      </c>
      <c r="AS30" s="37"/>
      <c r="AT30" s="38"/>
      <c r="AU30" s="323"/>
    </row>
    <row r="31" spans="1:49" ht="201.5" x14ac:dyDescent="0.35">
      <c r="A31" s="155">
        <v>7</v>
      </c>
      <c r="B31" s="31" t="s">
        <v>63</v>
      </c>
      <c r="C31" s="41" t="s">
        <v>108</v>
      </c>
      <c r="D31" s="57" t="s">
        <v>157</v>
      </c>
      <c r="E31" s="151">
        <v>0.04</v>
      </c>
      <c r="F31" s="49" t="s">
        <v>66</v>
      </c>
      <c r="G31" s="50" t="s">
        <v>158</v>
      </c>
      <c r="H31" s="61" t="s">
        <v>159</v>
      </c>
      <c r="I31" s="55" t="s">
        <v>90</v>
      </c>
      <c r="J31" s="45" t="s">
        <v>91</v>
      </c>
      <c r="K31" s="46" t="s">
        <v>105</v>
      </c>
      <c r="L31" s="152">
        <v>0</v>
      </c>
      <c r="M31" s="152">
        <v>0</v>
      </c>
      <c r="N31" s="152">
        <v>0</v>
      </c>
      <c r="O31" s="152">
        <v>1</v>
      </c>
      <c r="P31" s="153">
        <v>1</v>
      </c>
      <c r="Q31" s="40" t="s">
        <v>72</v>
      </c>
      <c r="R31" s="31" t="s">
        <v>160</v>
      </c>
      <c r="S31" s="31" t="s">
        <v>161</v>
      </c>
      <c r="T31" s="32" t="s">
        <v>162</v>
      </c>
      <c r="U31" s="154"/>
      <c r="V31" s="31" t="s">
        <v>163</v>
      </c>
      <c r="W31" s="31" t="s">
        <v>163</v>
      </c>
      <c r="X31" s="34" t="s">
        <v>163</v>
      </c>
      <c r="Y31" s="229" t="s">
        <v>163</v>
      </c>
      <c r="Z31" s="31" t="s">
        <v>163</v>
      </c>
      <c r="AA31" s="31" t="s">
        <v>163</v>
      </c>
      <c r="AB31" s="31" t="s">
        <v>163</v>
      </c>
      <c r="AC31" s="34" t="s">
        <v>163</v>
      </c>
      <c r="AD31" s="229" t="s">
        <v>163</v>
      </c>
      <c r="AE31" s="231" t="s">
        <v>163</v>
      </c>
      <c r="AF31" s="219" t="s">
        <v>76</v>
      </c>
      <c r="AG31" s="36" t="s">
        <v>76</v>
      </c>
      <c r="AH31" s="166" t="s">
        <v>76</v>
      </c>
      <c r="AI31" s="192" t="s">
        <v>76</v>
      </c>
      <c r="AJ31" s="38" t="s">
        <v>76</v>
      </c>
      <c r="AK31" s="240">
        <v>100</v>
      </c>
      <c r="AL31" s="223">
        <v>0.96</v>
      </c>
      <c r="AM31" s="223">
        <v>0.96</v>
      </c>
      <c r="AN31" s="37" t="s">
        <v>76</v>
      </c>
      <c r="AO31" s="339" t="s">
        <v>331</v>
      </c>
      <c r="AP31" s="39" t="str">
        <f t="shared" ref="AP31" si="5">G31</f>
        <v>Porcentaje de cumplimiento bateria de indicadores de transparencia</v>
      </c>
      <c r="AQ31" s="340">
        <v>1</v>
      </c>
      <c r="AR31" s="243">
        <v>0.96</v>
      </c>
      <c r="AS31" s="339" t="s">
        <v>331</v>
      </c>
      <c r="AT31" s="38"/>
      <c r="AU31" s="323"/>
    </row>
    <row r="32" spans="1:49" ht="139.5" x14ac:dyDescent="0.35">
      <c r="A32" s="40">
        <v>11</v>
      </c>
      <c r="B32" s="31" t="s">
        <v>63</v>
      </c>
      <c r="C32" s="41" t="s">
        <v>164</v>
      </c>
      <c r="D32" s="57" t="s">
        <v>165</v>
      </c>
      <c r="E32" s="151">
        <v>0.04</v>
      </c>
      <c r="F32" s="49" t="s">
        <v>66</v>
      </c>
      <c r="G32" s="50" t="s">
        <v>166</v>
      </c>
      <c r="H32" s="50" t="s">
        <v>167</v>
      </c>
      <c r="I32" s="55">
        <v>837</v>
      </c>
      <c r="J32" s="45" t="s">
        <v>104</v>
      </c>
      <c r="K32" s="46" t="s">
        <v>168</v>
      </c>
      <c r="L32" s="53">
        <v>0.25</v>
      </c>
      <c r="M32" s="53">
        <v>0.5</v>
      </c>
      <c r="N32" s="53">
        <v>0.75</v>
      </c>
      <c r="O32" s="53">
        <v>1</v>
      </c>
      <c r="P32" s="54">
        <v>1</v>
      </c>
      <c r="Q32" s="30" t="s">
        <v>72</v>
      </c>
      <c r="R32" s="31" t="s">
        <v>169</v>
      </c>
      <c r="S32" s="31" t="s">
        <v>170</v>
      </c>
      <c r="T32" s="32"/>
      <c r="U32" s="33" t="str">
        <f t="shared" si="0"/>
        <v>SI</v>
      </c>
      <c r="V32" s="64">
        <v>0.25</v>
      </c>
      <c r="W32" s="64">
        <v>0.21</v>
      </c>
      <c r="X32" s="65">
        <f>W32/V32</f>
        <v>0.84</v>
      </c>
      <c r="Y32" s="66" t="s">
        <v>171</v>
      </c>
      <c r="Z32" s="229" t="s">
        <v>172</v>
      </c>
      <c r="AA32" s="147">
        <f t="shared" si="4"/>
        <v>0.5</v>
      </c>
      <c r="AB32" s="147">
        <v>0.67</v>
      </c>
      <c r="AC32" s="65">
        <v>1</v>
      </c>
      <c r="AD32" s="156" t="s">
        <v>173</v>
      </c>
      <c r="AE32" s="202" t="s">
        <v>174</v>
      </c>
      <c r="AF32" s="180">
        <f t="shared" si="1"/>
        <v>0.75</v>
      </c>
      <c r="AG32" s="179">
        <v>1.67</v>
      </c>
      <c r="AH32" s="168">
        <v>1</v>
      </c>
      <c r="AI32" s="193" t="s">
        <v>175</v>
      </c>
      <c r="AJ32" s="38" t="s">
        <v>174</v>
      </c>
      <c r="AK32" s="35">
        <f t="shared" si="2"/>
        <v>1</v>
      </c>
      <c r="AL32" s="223">
        <v>1</v>
      </c>
      <c r="AM32" s="223">
        <v>1</v>
      </c>
      <c r="AN32" s="193" t="s">
        <v>176</v>
      </c>
      <c r="AO32" s="38" t="s">
        <v>177</v>
      </c>
      <c r="AP32" s="39" t="str">
        <f t="shared" si="3"/>
        <v>Respuesta a los requerimiento de los ciudadanos</v>
      </c>
      <c r="AQ32" s="31">
        <v>1</v>
      </c>
      <c r="AR32" s="223">
        <v>1</v>
      </c>
      <c r="AS32" s="193" t="s">
        <v>176</v>
      </c>
      <c r="AT32" s="38"/>
      <c r="AU32" s="323"/>
    </row>
    <row r="33" spans="1:48" ht="274.5" customHeight="1" x14ac:dyDescent="0.35">
      <c r="A33" s="40">
        <v>12</v>
      </c>
      <c r="B33" s="46" t="s">
        <v>178</v>
      </c>
      <c r="C33" s="67" t="s">
        <v>179</v>
      </c>
      <c r="D33" s="68" t="s">
        <v>180</v>
      </c>
      <c r="E33" s="151">
        <v>0.04</v>
      </c>
      <c r="F33" s="69" t="s">
        <v>66</v>
      </c>
      <c r="G33" s="50" t="s">
        <v>181</v>
      </c>
      <c r="H33" s="50" t="s">
        <v>182</v>
      </c>
      <c r="I33" s="55">
        <v>42</v>
      </c>
      <c r="J33" s="45" t="s">
        <v>70</v>
      </c>
      <c r="K33" s="46" t="s">
        <v>183</v>
      </c>
      <c r="L33" s="52">
        <v>10</v>
      </c>
      <c r="M33" s="52">
        <v>10</v>
      </c>
      <c r="N33" s="52">
        <v>11</v>
      </c>
      <c r="O33" s="52">
        <v>12</v>
      </c>
      <c r="P33" s="70">
        <f t="shared" ref="P33:P40" si="6">L33+M33+N33+O33</f>
        <v>43</v>
      </c>
      <c r="Q33" s="30" t="s">
        <v>72</v>
      </c>
      <c r="R33" s="31" t="s">
        <v>184</v>
      </c>
      <c r="S33" s="31" t="s">
        <v>185</v>
      </c>
      <c r="T33" s="32"/>
      <c r="U33" s="33" t="str">
        <f t="shared" si="0"/>
        <v>SI</v>
      </c>
      <c r="V33" s="229">
        <f t="shared" ref="V33:V39" si="7">L33</f>
        <v>10</v>
      </c>
      <c r="W33" s="229">
        <v>10</v>
      </c>
      <c r="X33" s="71">
        <f>W33/V33</f>
        <v>1</v>
      </c>
      <c r="Y33" s="66" t="s">
        <v>186</v>
      </c>
      <c r="Z33" s="229" t="s">
        <v>187</v>
      </c>
      <c r="AA33" s="232">
        <f t="shared" si="4"/>
        <v>10</v>
      </c>
      <c r="AB33" s="157">
        <v>10</v>
      </c>
      <c r="AC33" s="71">
        <f t="shared" ref="AC33:AC39" si="8">AB33/AA33</f>
        <v>1</v>
      </c>
      <c r="AD33" s="37" t="s">
        <v>188</v>
      </c>
      <c r="AE33" s="231" t="s">
        <v>189</v>
      </c>
      <c r="AF33" s="174">
        <f t="shared" si="1"/>
        <v>11</v>
      </c>
      <c r="AG33" s="36">
        <v>11</v>
      </c>
      <c r="AH33" s="168">
        <v>1</v>
      </c>
      <c r="AI33" s="192" t="s">
        <v>190</v>
      </c>
      <c r="AJ33" s="38" t="s">
        <v>191</v>
      </c>
      <c r="AK33" s="35">
        <f t="shared" si="2"/>
        <v>12</v>
      </c>
      <c r="AL33" s="37">
        <v>12</v>
      </c>
      <c r="AM33" s="223">
        <v>1</v>
      </c>
      <c r="AN33" s="37" t="s">
        <v>192</v>
      </c>
      <c r="AO33" s="38" t="s">
        <v>191</v>
      </c>
      <c r="AP33" s="39" t="str">
        <f t="shared" si="3"/>
        <v>Acciones de control a las actuaciones de IVC control en materia actividad económica</v>
      </c>
      <c r="AQ33" s="31">
        <f t="shared" ref="AQ30:AR39" si="9">V33+AA33+AF33+AK33</f>
        <v>43</v>
      </c>
      <c r="AR33" s="223">
        <v>1</v>
      </c>
      <c r="AS33" s="37" t="s">
        <v>192</v>
      </c>
      <c r="AT33" s="38"/>
    </row>
    <row r="34" spans="1:48" ht="179.25" customHeight="1" x14ac:dyDescent="0.35">
      <c r="A34" s="18">
        <v>13</v>
      </c>
      <c r="B34" s="46" t="s">
        <v>178</v>
      </c>
      <c r="C34" s="67" t="s">
        <v>179</v>
      </c>
      <c r="D34" s="68" t="s">
        <v>193</v>
      </c>
      <c r="E34" s="151">
        <v>0.04</v>
      </c>
      <c r="F34" s="69" t="s">
        <v>66</v>
      </c>
      <c r="G34" s="50" t="s">
        <v>194</v>
      </c>
      <c r="H34" s="50" t="s">
        <v>195</v>
      </c>
      <c r="I34" s="55">
        <v>24</v>
      </c>
      <c r="J34" s="45" t="s">
        <v>70</v>
      </c>
      <c r="K34" s="46" t="s">
        <v>183</v>
      </c>
      <c r="L34" s="52">
        <v>6</v>
      </c>
      <c r="M34" s="52">
        <v>6</v>
      </c>
      <c r="N34" s="52">
        <v>6</v>
      </c>
      <c r="O34" s="52">
        <v>6</v>
      </c>
      <c r="P34" s="70">
        <f t="shared" si="6"/>
        <v>24</v>
      </c>
      <c r="Q34" s="30" t="s">
        <v>72</v>
      </c>
      <c r="R34" s="31" t="s">
        <v>184</v>
      </c>
      <c r="S34" s="31" t="s">
        <v>185</v>
      </c>
      <c r="T34" s="32"/>
      <c r="U34" s="33" t="str">
        <f t="shared" si="0"/>
        <v>SI</v>
      </c>
      <c r="V34" s="229">
        <f t="shared" si="7"/>
        <v>6</v>
      </c>
      <c r="W34" s="229">
        <v>6</v>
      </c>
      <c r="X34" s="71">
        <f>W34/V34</f>
        <v>1</v>
      </c>
      <c r="Y34" s="66" t="s">
        <v>196</v>
      </c>
      <c r="Z34" s="229" t="s">
        <v>187</v>
      </c>
      <c r="AA34" s="232">
        <f t="shared" si="4"/>
        <v>6</v>
      </c>
      <c r="AB34" s="145">
        <v>6</v>
      </c>
      <c r="AC34" s="71">
        <f t="shared" si="8"/>
        <v>1</v>
      </c>
      <c r="AD34" s="37" t="s">
        <v>197</v>
      </c>
      <c r="AE34" s="231" t="s">
        <v>189</v>
      </c>
      <c r="AF34" s="174">
        <f t="shared" si="1"/>
        <v>6</v>
      </c>
      <c r="AG34" s="36">
        <v>6</v>
      </c>
      <c r="AH34" s="168">
        <v>1</v>
      </c>
      <c r="AI34" s="192" t="s">
        <v>198</v>
      </c>
      <c r="AJ34" s="38" t="s">
        <v>191</v>
      </c>
      <c r="AK34" s="35">
        <f t="shared" si="2"/>
        <v>6</v>
      </c>
      <c r="AL34" s="37">
        <v>6</v>
      </c>
      <c r="AM34" s="223">
        <v>1</v>
      </c>
      <c r="AN34" s="192" t="s">
        <v>199</v>
      </c>
      <c r="AO34" s="38" t="s">
        <v>191</v>
      </c>
      <c r="AP34" s="39" t="str">
        <f t="shared" si="3"/>
        <v>Acciones de control a las actuaciones de IVC control en materia de  integridad del espacio publico.</v>
      </c>
      <c r="AQ34" s="31">
        <v>24</v>
      </c>
      <c r="AR34" s="223">
        <v>1</v>
      </c>
      <c r="AS34" s="192" t="s">
        <v>199</v>
      </c>
      <c r="AT34" s="38"/>
    </row>
    <row r="35" spans="1:48" ht="188.5" x14ac:dyDescent="0.35">
      <c r="A35" s="40">
        <v>14</v>
      </c>
      <c r="B35" s="31" t="s">
        <v>178</v>
      </c>
      <c r="C35" s="41" t="s">
        <v>179</v>
      </c>
      <c r="D35" s="72" t="s">
        <v>200</v>
      </c>
      <c r="E35" s="151">
        <v>0.04</v>
      </c>
      <c r="F35" s="49" t="s">
        <v>66</v>
      </c>
      <c r="G35" s="50" t="s">
        <v>201</v>
      </c>
      <c r="H35" s="50" t="s">
        <v>202</v>
      </c>
      <c r="I35" s="55">
        <v>24</v>
      </c>
      <c r="J35" s="45" t="s">
        <v>70</v>
      </c>
      <c r="K35" s="46" t="s">
        <v>183</v>
      </c>
      <c r="L35" s="52">
        <v>6</v>
      </c>
      <c r="M35" s="52">
        <v>6</v>
      </c>
      <c r="N35" s="52">
        <v>6</v>
      </c>
      <c r="O35" s="52">
        <v>6</v>
      </c>
      <c r="P35" s="70">
        <f t="shared" si="6"/>
        <v>24</v>
      </c>
      <c r="Q35" s="30" t="s">
        <v>72</v>
      </c>
      <c r="R35" s="31" t="s">
        <v>184</v>
      </c>
      <c r="S35" s="31" t="s">
        <v>185</v>
      </c>
      <c r="T35" s="32"/>
      <c r="U35" s="33" t="str">
        <f t="shared" si="0"/>
        <v>SI</v>
      </c>
      <c r="V35" s="229">
        <f t="shared" si="7"/>
        <v>6</v>
      </c>
      <c r="W35" s="229">
        <v>6</v>
      </c>
      <c r="X35" s="71">
        <f>W35/V35</f>
        <v>1</v>
      </c>
      <c r="Y35" s="66" t="s">
        <v>203</v>
      </c>
      <c r="Z35" s="229" t="s">
        <v>187</v>
      </c>
      <c r="AA35" s="232">
        <f t="shared" si="4"/>
        <v>6</v>
      </c>
      <c r="AB35" s="145">
        <v>6</v>
      </c>
      <c r="AC35" s="71">
        <f t="shared" si="8"/>
        <v>1</v>
      </c>
      <c r="AD35" s="37" t="s">
        <v>204</v>
      </c>
      <c r="AE35" s="231" t="s">
        <v>187</v>
      </c>
      <c r="AF35" s="174">
        <f t="shared" si="1"/>
        <v>6</v>
      </c>
      <c r="AG35" s="36">
        <v>6</v>
      </c>
      <c r="AH35" s="168">
        <v>1</v>
      </c>
      <c r="AI35" s="192" t="s">
        <v>205</v>
      </c>
      <c r="AJ35" s="38" t="s">
        <v>206</v>
      </c>
      <c r="AK35" s="35">
        <f t="shared" si="2"/>
        <v>6</v>
      </c>
      <c r="AL35" s="37">
        <v>6</v>
      </c>
      <c r="AM35" s="223">
        <v>1</v>
      </c>
      <c r="AN35" s="37" t="s">
        <v>207</v>
      </c>
      <c r="AO35" s="38" t="s">
        <v>208</v>
      </c>
      <c r="AP35" s="39" t="str">
        <f t="shared" si="3"/>
        <v>Acciones de control  en materia de obras y urbanismo</v>
      </c>
      <c r="AQ35" s="31">
        <v>24</v>
      </c>
      <c r="AR35" s="223">
        <v>1</v>
      </c>
      <c r="AS35" s="37" t="s">
        <v>207</v>
      </c>
      <c r="AT35" s="38"/>
    </row>
    <row r="36" spans="1:48" ht="188.5" x14ac:dyDescent="0.35">
      <c r="A36" s="40">
        <v>15</v>
      </c>
      <c r="B36" s="31" t="s">
        <v>178</v>
      </c>
      <c r="C36" s="41" t="s">
        <v>179</v>
      </c>
      <c r="D36" s="68" t="s">
        <v>209</v>
      </c>
      <c r="E36" s="151">
        <v>0.04</v>
      </c>
      <c r="F36" s="49" t="s">
        <v>66</v>
      </c>
      <c r="G36" s="44" t="s">
        <v>210</v>
      </c>
      <c r="H36" s="44" t="s">
        <v>211</v>
      </c>
      <c r="I36" s="55">
        <v>1</v>
      </c>
      <c r="J36" s="45" t="s">
        <v>70</v>
      </c>
      <c r="K36" s="46" t="s">
        <v>183</v>
      </c>
      <c r="L36" s="52">
        <v>1</v>
      </c>
      <c r="M36" s="52">
        <v>3</v>
      </c>
      <c r="N36" s="52">
        <v>2</v>
      </c>
      <c r="O36" s="52">
        <v>2</v>
      </c>
      <c r="P36" s="70">
        <f t="shared" si="6"/>
        <v>8</v>
      </c>
      <c r="Q36" s="30" t="s">
        <v>72</v>
      </c>
      <c r="R36" s="31" t="s">
        <v>184</v>
      </c>
      <c r="S36" s="31" t="s">
        <v>185</v>
      </c>
      <c r="T36" s="32"/>
      <c r="U36" s="33" t="str">
        <f t="shared" si="0"/>
        <v>SI</v>
      </c>
      <c r="V36" s="229">
        <f t="shared" si="7"/>
        <v>1</v>
      </c>
      <c r="W36" s="229">
        <v>1</v>
      </c>
      <c r="X36" s="71">
        <f>W36/V36</f>
        <v>1</v>
      </c>
      <c r="Y36" s="66" t="s">
        <v>212</v>
      </c>
      <c r="Z36" s="229" t="s">
        <v>213</v>
      </c>
      <c r="AA36" s="232">
        <f t="shared" si="4"/>
        <v>3</v>
      </c>
      <c r="AB36" s="145">
        <v>3</v>
      </c>
      <c r="AC36" s="71">
        <f t="shared" si="8"/>
        <v>1</v>
      </c>
      <c r="AD36" s="37" t="s">
        <v>214</v>
      </c>
      <c r="AE36" s="231" t="s">
        <v>187</v>
      </c>
      <c r="AF36" s="174">
        <f t="shared" si="1"/>
        <v>2</v>
      </c>
      <c r="AG36" s="36">
        <v>3</v>
      </c>
      <c r="AH36" s="168">
        <v>1</v>
      </c>
      <c r="AI36" s="192" t="s">
        <v>215</v>
      </c>
      <c r="AJ36" s="38" t="s">
        <v>216</v>
      </c>
      <c r="AK36" s="35">
        <f t="shared" si="2"/>
        <v>2</v>
      </c>
      <c r="AL36" s="37">
        <v>3</v>
      </c>
      <c r="AM36" s="223">
        <v>1</v>
      </c>
      <c r="AN36" s="192" t="s">
        <v>217</v>
      </c>
      <c r="AO36" s="38" t="s">
        <v>216</v>
      </c>
      <c r="AP36" s="39" t="str">
        <f t="shared" si="3"/>
        <v>Acciones de control para el cumplimiento de fallos judiciales - cerros de oriente</v>
      </c>
      <c r="AQ36" s="31">
        <v>8</v>
      </c>
      <c r="AR36" s="223">
        <v>1</v>
      </c>
      <c r="AS36" s="192" t="s">
        <v>217</v>
      </c>
      <c r="AT36" s="38"/>
    </row>
    <row r="37" spans="1:48" ht="170.5" x14ac:dyDescent="0.35">
      <c r="A37" s="18">
        <v>16</v>
      </c>
      <c r="B37" s="31" t="s">
        <v>178</v>
      </c>
      <c r="C37" s="41" t="s">
        <v>179</v>
      </c>
      <c r="D37" s="146" t="s">
        <v>218</v>
      </c>
      <c r="E37" s="151">
        <v>0.04</v>
      </c>
      <c r="F37" s="49" t="s">
        <v>66</v>
      </c>
      <c r="G37" s="50" t="s">
        <v>219</v>
      </c>
      <c r="H37" s="50" t="s">
        <v>220</v>
      </c>
      <c r="I37" s="55">
        <v>75.536000000000001</v>
      </c>
      <c r="J37" s="45" t="s">
        <v>70</v>
      </c>
      <c r="K37" s="46" t="s">
        <v>221</v>
      </c>
      <c r="L37" s="53">
        <v>0</v>
      </c>
      <c r="M37" s="53">
        <v>0.15</v>
      </c>
      <c r="N37" s="53">
        <v>0.28000000000000003</v>
      </c>
      <c r="O37" s="53">
        <v>0.4</v>
      </c>
      <c r="P37" s="54">
        <v>0.4</v>
      </c>
      <c r="Q37" s="30" t="s">
        <v>72</v>
      </c>
      <c r="R37" s="31" t="s">
        <v>222</v>
      </c>
      <c r="S37" s="31" t="s">
        <v>185</v>
      </c>
      <c r="T37" s="32"/>
      <c r="U37" s="33" t="str">
        <f t="shared" si="0"/>
        <v>SI</v>
      </c>
      <c r="V37" s="62" t="s">
        <v>150</v>
      </c>
      <c r="W37" s="62" t="s">
        <v>150</v>
      </c>
      <c r="X37" s="63" t="s">
        <v>150</v>
      </c>
      <c r="Y37" s="73" t="s">
        <v>150</v>
      </c>
      <c r="Z37" s="62" t="s">
        <v>150</v>
      </c>
      <c r="AA37" s="147">
        <f t="shared" si="4"/>
        <v>0.15</v>
      </c>
      <c r="AB37" s="159">
        <v>0.32919999999999999</v>
      </c>
      <c r="AC37" s="71">
        <v>1</v>
      </c>
      <c r="AD37" s="156" t="s">
        <v>223</v>
      </c>
      <c r="AE37" s="201" t="s">
        <v>224</v>
      </c>
      <c r="AF37" s="180">
        <f t="shared" si="1"/>
        <v>0.28000000000000003</v>
      </c>
      <c r="AG37" s="175">
        <v>0.35949999999999999</v>
      </c>
      <c r="AH37" s="168">
        <v>1</v>
      </c>
      <c r="AI37" s="193" t="s">
        <v>225</v>
      </c>
      <c r="AJ37" s="38" t="s">
        <v>226</v>
      </c>
      <c r="AK37" s="208">
        <f t="shared" si="2"/>
        <v>0.4</v>
      </c>
      <c r="AL37" s="223">
        <v>0.15</v>
      </c>
      <c r="AM37" s="223">
        <v>0.45</v>
      </c>
      <c r="AN37" s="193" t="s">
        <v>227</v>
      </c>
      <c r="AO37" s="38" t="s">
        <v>226</v>
      </c>
      <c r="AP37" s="39" t="str">
        <f t="shared" si="3"/>
        <v xml:space="preserve">Porcentaje de expedientes de policía con impulso procesal </v>
      </c>
      <c r="AQ37" s="233">
        <v>0.4</v>
      </c>
      <c r="AR37" s="223">
        <v>0.84</v>
      </c>
      <c r="AS37" s="193" t="s">
        <v>227</v>
      </c>
      <c r="AT37" s="38"/>
    </row>
    <row r="38" spans="1:48" ht="139.5" x14ac:dyDescent="0.35">
      <c r="A38" s="40">
        <v>17</v>
      </c>
      <c r="B38" s="31" t="s">
        <v>178</v>
      </c>
      <c r="C38" s="41" t="s">
        <v>179</v>
      </c>
      <c r="D38" s="146" t="s">
        <v>228</v>
      </c>
      <c r="E38" s="151">
        <v>0.04</v>
      </c>
      <c r="F38" s="49" t="s">
        <v>66</v>
      </c>
      <c r="G38" s="50" t="s">
        <v>229</v>
      </c>
      <c r="H38" s="50" t="s">
        <v>230</v>
      </c>
      <c r="I38" s="55">
        <v>75.536000000000001</v>
      </c>
      <c r="J38" s="45" t="s">
        <v>70</v>
      </c>
      <c r="K38" s="46" t="s">
        <v>231</v>
      </c>
      <c r="L38" s="53">
        <v>0.05</v>
      </c>
      <c r="M38" s="53">
        <v>0.05</v>
      </c>
      <c r="N38" s="53">
        <v>0.05</v>
      </c>
      <c r="O38" s="53">
        <v>0.05</v>
      </c>
      <c r="P38" s="54">
        <v>0.2</v>
      </c>
      <c r="Q38" s="30" t="s">
        <v>72</v>
      </c>
      <c r="R38" s="31" t="s">
        <v>222</v>
      </c>
      <c r="S38" s="31" t="s">
        <v>185</v>
      </c>
      <c r="T38" s="32"/>
      <c r="U38" s="33" t="str">
        <f t="shared" si="0"/>
        <v>SI</v>
      </c>
      <c r="V38" s="74">
        <f t="shared" si="7"/>
        <v>0.05</v>
      </c>
      <c r="W38" s="75">
        <v>6.2899999999999998E-2</v>
      </c>
      <c r="X38" s="76">
        <v>1</v>
      </c>
      <c r="Y38" s="77" t="s">
        <v>232</v>
      </c>
      <c r="Z38" s="62" t="s">
        <v>233</v>
      </c>
      <c r="AA38" s="147">
        <f t="shared" si="4"/>
        <v>0.05</v>
      </c>
      <c r="AB38" s="159">
        <v>4.1700000000000001E-2</v>
      </c>
      <c r="AC38" s="71">
        <v>0.83</v>
      </c>
      <c r="AD38" s="156" t="s">
        <v>234</v>
      </c>
      <c r="AE38" s="201" t="s">
        <v>224</v>
      </c>
      <c r="AF38" s="180">
        <f t="shared" si="1"/>
        <v>0.05</v>
      </c>
      <c r="AG38" s="181">
        <v>2.8E-3</v>
      </c>
      <c r="AH38" s="168">
        <f>AG38/AF38</f>
        <v>5.5999999999999994E-2</v>
      </c>
      <c r="AI38" s="193" t="s">
        <v>235</v>
      </c>
      <c r="AJ38" s="38" t="s">
        <v>226</v>
      </c>
      <c r="AK38" s="241">
        <v>5</v>
      </c>
      <c r="AL38" s="242">
        <v>5</v>
      </c>
      <c r="AM38" s="223">
        <v>1</v>
      </c>
      <c r="AN38" s="193" t="s">
        <v>236</v>
      </c>
      <c r="AO38" s="38"/>
      <c r="AP38" s="39" t="str">
        <f t="shared" si="3"/>
        <v>Porcentaje de expedientes de policía con fallo de fondo</v>
      </c>
      <c r="AQ38" s="233">
        <v>0.2</v>
      </c>
      <c r="AR38" s="236">
        <v>0.155</v>
      </c>
      <c r="AS38" s="37"/>
      <c r="AT38" s="38"/>
      <c r="AV38" s="144"/>
    </row>
    <row r="39" spans="1:48" ht="87" x14ac:dyDescent="0.35">
      <c r="A39" s="40">
        <v>18</v>
      </c>
      <c r="B39" s="31" t="s">
        <v>178</v>
      </c>
      <c r="C39" s="41" t="s">
        <v>179</v>
      </c>
      <c r="D39" s="146" t="s">
        <v>237</v>
      </c>
      <c r="E39" s="151">
        <v>0.04</v>
      </c>
      <c r="F39" s="49" t="s">
        <v>66</v>
      </c>
      <c r="G39" s="50" t="s">
        <v>238</v>
      </c>
      <c r="H39" s="78" t="s">
        <v>239</v>
      </c>
      <c r="I39" s="55">
        <v>1668</v>
      </c>
      <c r="J39" s="45" t="s">
        <v>70</v>
      </c>
      <c r="K39" s="46" t="s">
        <v>238</v>
      </c>
      <c r="L39" s="52">
        <v>112</v>
      </c>
      <c r="M39" s="52">
        <v>169</v>
      </c>
      <c r="N39" s="52">
        <v>169</v>
      </c>
      <c r="O39" s="52">
        <v>114</v>
      </c>
      <c r="P39" s="70">
        <f t="shared" si="6"/>
        <v>564</v>
      </c>
      <c r="Q39" s="30" t="s">
        <v>72</v>
      </c>
      <c r="R39" s="31" t="s">
        <v>222</v>
      </c>
      <c r="S39" s="31" t="s">
        <v>185</v>
      </c>
      <c r="T39" s="32"/>
      <c r="U39" s="33" t="str">
        <f t="shared" si="0"/>
        <v>SI</v>
      </c>
      <c r="V39" s="62">
        <f t="shared" si="7"/>
        <v>112</v>
      </c>
      <c r="W39" s="62">
        <v>82</v>
      </c>
      <c r="X39" s="76">
        <f>W39/V39</f>
        <v>0.7321428571428571</v>
      </c>
      <c r="Y39" s="77" t="s">
        <v>240</v>
      </c>
      <c r="Z39" s="62" t="s">
        <v>233</v>
      </c>
      <c r="AA39" s="232">
        <v>169</v>
      </c>
      <c r="AB39" s="157">
        <v>59</v>
      </c>
      <c r="AC39" s="71">
        <f t="shared" si="8"/>
        <v>0.34911242603550297</v>
      </c>
      <c r="AD39" s="158" t="s">
        <v>241</v>
      </c>
      <c r="AE39" s="201" t="s">
        <v>224</v>
      </c>
      <c r="AF39" s="174">
        <f t="shared" si="1"/>
        <v>169</v>
      </c>
      <c r="AG39" s="36">
        <v>60</v>
      </c>
      <c r="AH39" s="168">
        <f>AG39/AF39</f>
        <v>0.35502958579881655</v>
      </c>
      <c r="AI39" s="192" t="s">
        <v>242</v>
      </c>
      <c r="AJ39" s="38" t="s">
        <v>226</v>
      </c>
      <c r="AK39" s="240">
        <f t="shared" si="2"/>
        <v>114</v>
      </c>
      <c r="AL39" s="237">
        <v>1134</v>
      </c>
      <c r="AM39" s="243">
        <v>1</v>
      </c>
      <c r="AN39" s="192" t="s">
        <v>243</v>
      </c>
      <c r="AO39" s="38" t="s">
        <v>226</v>
      </c>
      <c r="AP39" s="39" t="str">
        <f t="shared" si="3"/>
        <v>Actuaciones administrativas terminadas</v>
      </c>
      <c r="AQ39" s="31">
        <f t="shared" si="9"/>
        <v>564</v>
      </c>
      <c r="AR39" s="223">
        <v>1</v>
      </c>
      <c r="AS39" s="37"/>
      <c r="AT39" s="38"/>
      <c r="AU39" s="239" t="s">
        <v>320</v>
      </c>
      <c r="AV39" s="144"/>
    </row>
    <row r="40" spans="1:48" ht="93" x14ac:dyDescent="0.35">
      <c r="A40" s="18">
        <v>19</v>
      </c>
      <c r="B40" s="31" t="s">
        <v>178</v>
      </c>
      <c r="C40" s="41" t="s">
        <v>179</v>
      </c>
      <c r="D40" s="79" t="s">
        <v>244</v>
      </c>
      <c r="E40" s="151">
        <v>0.04</v>
      </c>
      <c r="F40" s="80" t="s">
        <v>66</v>
      </c>
      <c r="G40" s="50" t="s">
        <v>245</v>
      </c>
      <c r="H40" s="81" t="s">
        <v>246</v>
      </c>
      <c r="I40" s="82" t="s">
        <v>90</v>
      </c>
      <c r="J40" s="83" t="s">
        <v>70</v>
      </c>
      <c r="K40" s="46" t="s">
        <v>247</v>
      </c>
      <c r="L40" s="84">
        <v>0</v>
      </c>
      <c r="M40" s="84">
        <v>0</v>
      </c>
      <c r="N40" s="84">
        <v>134</v>
      </c>
      <c r="O40" s="84">
        <v>269</v>
      </c>
      <c r="P40" s="85">
        <f t="shared" si="6"/>
        <v>403</v>
      </c>
      <c r="Q40" s="30" t="s">
        <v>72</v>
      </c>
      <c r="R40" s="31" t="s">
        <v>222</v>
      </c>
      <c r="S40" s="31" t="s">
        <v>185</v>
      </c>
      <c r="T40" s="32"/>
      <c r="U40" s="33" t="str">
        <f t="shared" si="0"/>
        <v>SI</v>
      </c>
      <c r="V40" s="62" t="s">
        <v>150</v>
      </c>
      <c r="W40" s="62" t="s">
        <v>150</v>
      </c>
      <c r="X40" s="62" t="s">
        <v>150</v>
      </c>
      <c r="Y40" s="62" t="s">
        <v>150</v>
      </c>
      <c r="Z40" s="62" t="s">
        <v>150</v>
      </c>
      <c r="AA40" s="62" t="s">
        <v>150</v>
      </c>
      <c r="AB40" s="62" t="s">
        <v>150</v>
      </c>
      <c r="AC40" s="63" t="s">
        <v>150</v>
      </c>
      <c r="AD40" s="62" t="s">
        <v>150</v>
      </c>
      <c r="AE40" s="203" t="s">
        <v>150</v>
      </c>
      <c r="AF40" s="174">
        <f t="shared" si="1"/>
        <v>134</v>
      </c>
      <c r="AG40" s="36">
        <v>289</v>
      </c>
      <c r="AH40" s="168">
        <v>1</v>
      </c>
      <c r="AI40" s="192" t="s">
        <v>248</v>
      </c>
      <c r="AJ40" s="38" t="s">
        <v>226</v>
      </c>
      <c r="AK40" s="35">
        <f t="shared" si="2"/>
        <v>269</v>
      </c>
      <c r="AL40" s="37">
        <v>150</v>
      </c>
      <c r="AM40" s="223">
        <v>0.57999999999999996</v>
      </c>
      <c r="AN40" s="192" t="s">
        <v>249</v>
      </c>
      <c r="AO40" s="38" t="s">
        <v>226</v>
      </c>
      <c r="AP40" s="39" t="str">
        <f t="shared" si="3"/>
        <v>Actuaciones administrativas terminadas por agotamiento de la via gubernativa</v>
      </c>
      <c r="AQ40" s="31">
        <v>439</v>
      </c>
      <c r="AR40" s="223">
        <v>1</v>
      </c>
      <c r="AS40" s="37" t="s">
        <v>321</v>
      </c>
      <c r="AT40" s="38"/>
      <c r="AV40" s="144"/>
    </row>
    <row r="41" spans="1:48" ht="24" customHeight="1" x14ac:dyDescent="0.35">
      <c r="A41" s="86"/>
      <c r="B41" s="87"/>
      <c r="C41" s="88"/>
      <c r="D41" s="89" t="s">
        <v>250</v>
      </c>
      <c r="E41" s="160">
        <f>SUM(E21:E40)</f>
        <v>0.80000000000000016</v>
      </c>
      <c r="F41" s="90"/>
      <c r="G41" s="91"/>
      <c r="H41" s="90"/>
      <c r="I41" s="55"/>
      <c r="J41" s="90"/>
      <c r="K41" s="91"/>
      <c r="L41" s="90"/>
      <c r="M41" s="90"/>
      <c r="N41" s="90"/>
      <c r="O41" s="90"/>
      <c r="P41" s="92"/>
      <c r="Q41" s="93"/>
      <c r="R41" s="91"/>
      <c r="S41" s="91"/>
      <c r="T41" s="94"/>
      <c r="U41" s="95"/>
      <c r="V41" s="58"/>
      <c r="W41" s="58"/>
      <c r="X41" s="96"/>
      <c r="Y41" s="58"/>
      <c r="Z41" s="58"/>
      <c r="AA41" s="58"/>
      <c r="AB41" s="58"/>
      <c r="AC41" s="170"/>
      <c r="AD41" s="91"/>
      <c r="AE41" s="204"/>
      <c r="AF41" s="220">
        <f t="shared" si="1"/>
        <v>0</v>
      </c>
      <c r="AG41" s="58"/>
      <c r="AH41" s="96"/>
      <c r="AI41" s="194"/>
      <c r="AJ41" s="94"/>
      <c r="AK41" s="35">
        <f t="shared" si="2"/>
        <v>0</v>
      </c>
      <c r="AL41" s="91"/>
      <c r="AM41" s="91"/>
      <c r="AN41" s="91"/>
      <c r="AO41" s="94"/>
      <c r="AP41" s="97">
        <f t="shared" si="3"/>
        <v>0</v>
      </c>
      <c r="AQ41" s="31">
        <f>SUM(AQ21:AQ40)</f>
        <v>1211.5999999999999</v>
      </c>
      <c r="AR41" s="31"/>
      <c r="AS41" s="31"/>
      <c r="AT41" s="32"/>
    </row>
    <row r="42" spans="1:48" ht="203" x14ac:dyDescent="0.35">
      <c r="A42" s="98">
        <v>20</v>
      </c>
      <c r="B42" s="99" t="s">
        <v>251</v>
      </c>
      <c r="C42" s="100" t="s">
        <v>252</v>
      </c>
      <c r="D42" s="101" t="s">
        <v>253</v>
      </c>
      <c r="E42" s="102">
        <v>0.04</v>
      </c>
      <c r="F42" s="99" t="s">
        <v>254</v>
      </c>
      <c r="G42" s="99" t="s">
        <v>255</v>
      </c>
      <c r="H42" s="99" t="s">
        <v>256</v>
      </c>
      <c r="I42" s="103">
        <v>0</v>
      </c>
      <c r="J42" s="103" t="s">
        <v>91</v>
      </c>
      <c r="K42" s="99" t="s">
        <v>257</v>
      </c>
      <c r="L42" s="104"/>
      <c r="M42" s="104">
        <v>0.7</v>
      </c>
      <c r="N42" s="104"/>
      <c r="O42" s="104">
        <v>0.7</v>
      </c>
      <c r="P42" s="105">
        <v>0.7</v>
      </c>
      <c r="Q42" s="101" t="s">
        <v>72</v>
      </c>
      <c r="R42" s="103" t="s">
        <v>258</v>
      </c>
      <c r="S42" s="103" t="s">
        <v>259</v>
      </c>
      <c r="T42" s="106" t="s">
        <v>260</v>
      </c>
      <c r="U42" s="107" t="s">
        <v>261</v>
      </c>
      <c r="V42" s="108" t="s">
        <v>76</v>
      </c>
      <c r="W42" s="108" t="s">
        <v>76</v>
      </c>
      <c r="X42" s="109" t="s">
        <v>76</v>
      </c>
      <c r="Y42" s="108" t="s">
        <v>76</v>
      </c>
      <c r="Z42" s="108" t="s">
        <v>76</v>
      </c>
      <c r="AA42" s="161">
        <f t="shared" si="4"/>
        <v>0.7</v>
      </c>
      <c r="AB42" s="161">
        <v>0.75</v>
      </c>
      <c r="AC42" s="171">
        <v>1</v>
      </c>
      <c r="AD42" s="162" t="s">
        <v>262</v>
      </c>
      <c r="AE42" s="205" t="s">
        <v>263</v>
      </c>
      <c r="AF42" s="221" t="s">
        <v>76</v>
      </c>
      <c r="AG42" s="182" t="s">
        <v>76</v>
      </c>
      <c r="AH42" s="183" t="s">
        <v>76</v>
      </c>
      <c r="AI42" s="195" t="s">
        <v>76</v>
      </c>
      <c r="AJ42" s="222" t="s">
        <v>76</v>
      </c>
      <c r="AK42" s="312">
        <v>0.7</v>
      </c>
      <c r="AL42" s="313">
        <v>0.88</v>
      </c>
      <c r="AM42" s="313">
        <v>1</v>
      </c>
      <c r="AN42" s="162" t="s">
        <v>332</v>
      </c>
      <c r="AO42" s="185" t="s">
        <v>333</v>
      </c>
      <c r="AP42" s="314" t="str">
        <f t="shared" si="3"/>
        <v>Cumplimiento de criterios ambientales</v>
      </c>
      <c r="AQ42" s="313">
        <v>0.88</v>
      </c>
      <c r="AR42" s="313">
        <v>1</v>
      </c>
      <c r="AS42" s="162" t="s">
        <v>332</v>
      </c>
      <c r="AT42" s="185" t="s">
        <v>333</v>
      </c>
    </row>
    <row r="43" spans="1:48" ht="155" x14ac:dyDescent="0.35">
      <c r="A43" s="98">
        <v>21</v>
      </c>
      <c r="B43" s="99" t="s">
        <v>251</v>
      </c>
      <c r="C43" s="100" t="s">
        <v>252</v>
      </c>
      <c r="D43" s="101" t="s">
        <v>264</v>
      </c>
      <c r="E43" s="102">
        <v>0.04</v>
      </c>
      <c r="F43" s="99" t="s">
        <v>254</v>
      </c>
      <c r="G43" s="99" t="s">
        <v>265</v>
      </c>
      <c r="H43" s="99" t="s">
        <v>266</v>
      </c>
      <c r="I43" s="103">
        <v>0</v>
      </c>
      <c r="J43" s="103" t="s">
        <v>91</v>
      </c>
      <c r="K43" s="99" t="s">
        <v>267</v>
      </c>
      <c r="L43" s="110"/>
      <c r="M43" s="111">
        <v>1</v>
      </c>
      <c r="N43" s="111">
        <v>1</v>
      </c>
      <c r="O43" s="111">
        <v>1</v>
      </c>
      <c r="P43" s="112">
        <v>1</v>
      </c>
      <c r="Q43" s="101" t="s">
        <v>72</v>
      </c>
      <c r="R43" s="103" t="s">
        <v>268</v>
      </c>
      <c r="S43" s="103" t="s">
        <v>269</v>
      </c>
      <c r="T43" s="106" t="s">
        <v>270</v>
      </c>
      <c r="U43" s="107" t="s">
        <v>261</v>
      </c>
      <c r="V43" s="108" t="s">
        <v>76</v>
      </c>
      <c r="W43" s="108" t="s">
        <v>76</v>
      </c>
      <c r="X43" s="109" t="s">
        <v>76</v>
      </c>
      <c r="Y43" s="108" t="s">
        <v>76</v>
      </c>
      <c r="Z43" s="108" t="s">
        <v>76</v>
      </c>
      <c r="AA43" s="161">
        <v>1</v>
      </c>
      <c r="AB43" s="161">
        <v>1</v>
      </c>
      <c r="AC43" s="171">
        <v>1</v>
      </c>
      <c r="AD43" s="162" t="s">
        <v>271</v>
      </c>
      <c r="AE43" s="113" t="s">
        <v>272</v>
      </c>
      <c r="AF43" s="187">
        <v>1</v>
      </c>
      <c r="AG43" s="121">
        <v>1</v>
      </c>
      <c r="AH43" s="121">
        <v>1</v>
      </c>
      <c r="AI43" s="196" t="s">
        <v>273</v>
      </c>
      <c r="AJ43" s="185" t="s">
        <v>272</v>
      </c>
      <c r="AK43" s="312">
        <v>1</v>
      </c>
      <c r="AL43" s="315">
        <v>0.66669999999999996</v>
      </c>
      <c r="AM43" s="313">
        <v>0.66669999999999996</v>
      </c>
      <c r="AN43" s="162" t="s">
        <v>323</v>
      </c>
      <c r="AO43" s="185" t="s">
        <v>335</v>
      </c>
      <c r="AP43" s="314" t="str">
        <f t="shared" si="3"/>
        <v>Nivel de participación en actividades de gestión documental</v>
      </c>
      <c r="AQ43" s="162" t="s">
        <v>324</v>
      </c>
      <c r="AR43" s="341">
        <f>(267/3)*1%</f>
        <v>0.89</v>
      </c>
      <c r="AS43" s="162" t="s">
        <v>334</v>
      </c>
      <c r="AT43" s="185"/>
    </row>
    <row r="44" spans="1:48" ht="108.5" x14ac:dyDescent="0.35">
      <c r="A44" s="98">
        <v>22</v>
      </c>
      <c r="B44" s="99" t="s">
        <v>251</v>
      </c>
      <c r="C44" s="100" t="s">
        <v>252</v>
      </c>
      <c r="D44" s="101" t="s">
        <v>274</v>
      </c>
      <c r="E44" s="102">
        <v>0.03</v>
      </c>
      <c r="F44" s="99" t="s">
        <v>254</v>
      </c>
      <c r="G44" s="99" t="s">
        <v>275</v>
      </c>
      <c r="H44" s="99" t="s">
        <v>276</v>
      </c>
      <c r="I44" s="103">
        <v>0</v>
      </c>
      <c r="J44" s="103" t="s">
        <v>70</v>
      </c>
      <c r="K44" s="99" t="s">
        <v>277</v>
      </c>
      <c r="L44" s="110"/>
      <c r="M44" s="113"/>
      <c r="N44" s="114">
        <v>0</v>
      </c>
      <c r="O44" s="114">
        <v>1</v>
      </c>
      <c r="P44" s="115">
        <v>1</v>
      </c>
      <c r="Q44" s="101" t="s">
        <v>72</v>
      </c>
      <c r="R44" s="103" t="s">
        <v>278</v>
      </c>
      <c r="S44" s="103" t="s">
        <v>259</v>
      </c>
      <c r="T44" s="106" t="s">
        <v>279</v>
      </c>
      <c r="U44" s="107" t="s">
        <v>261</v>
      </c>
      <c r="V44" s="108" t="s">
        <v>76</v>
      </c>
      <c r="W44" s="108" t="s">
        <v>76</v>
      </c>
      <c r="X44" s="109" t="s">
        <v>76</v>
      </c>
      <c r="Y44" s="108" t="s">
        <v>76</v>
      </c>
      <c r="Z44" s="108" t="s">
        <v>76</v>
      </c>
      <c r="AA44" s="108" t="s">
        <v>76</v>
      </c>
      <c r="AB44" s="108" t="s">
        <v>76</v>
      </c>
      <c r="AC44" s="109" t="s">
        <v>76</v>
      </c>
      <c r="AD44" s="108" t="s">
        <v>76</v>
      </c>
      <c r="AE44" s="206" t="s">
        <v>76</v>
      </c>
      <c r="AF44" s="221" t="s">
        <v>76</v>
      </c>
      <c r="AG44" s="182" t="s">
        <v>76</v>
      </c>
      <c r="AH44" s="183" t="s">
        <v>76</v>
      </c>
      <c r="AI44" s="195" t="s">
        <v>76</v>
      </c>
      <c r="AJ44" s="222" t="s">
        <v>76</v>
      </c>
      <c r="AK44" s="316">
        <v>1</v>
      </c>
      <c r="AL44" s="313">
        <v>1</v>
      </c>
      <c r="AM44" s="313">
        <v>1</v>
      </c>
      <c r="AN44" s="317" t="s">
        <v>325</v>
      </c>
      <c r="AO44" s="318" t="s">
        <v>326</v>
      </c>
      <c r="AP44" s="314" t="str">
        <f t="shared" si="3"/>
        <v>Caracterización de levantada</v>
      </c>
      <c r="AQ44" s="313">
        <v>1</v>
      </c>
      <c r="AR44" s="313">
        <v>1</v>
      </c>
      <c r="AS44" s="317" t="s">
        <v>325</v>
      </c>
      <c r="AT44" s="318" t="s">
        <v>326</v>
      </c>
    </row>
    <row r="45" spans="1:48" ht="108.5" x14ac:dyDescent="0.35">
      <c r="A45" s="98">
        <v>23</v>
      </c>
      <c r="B45" s="99" t="s">
        <v>251</v>
      </c>
      <c r="C45" s="100" t="s">
        <v>252</v>
      </c>
      <c r="D45" s="101" t="s">
        <v>280</v>
      </c>
      <c r="E45" s="102">
        <v>0.03</v>
      </c>
      <c r="F45" s="99" t="s">
        <v>254</v>
      </c>
      <c r="G45" s="99" t="s">
        <v>281</v>
      </c>
      <c r="H45" s="99" t="s">
        <v>282</v>
      </c>
      <c r="I45" s="103">
        <v>2</v>
      </c>
      <c r="J45" s="103" t="s">
        <v>70</v>
      </c>
      <c r="K45" s="99" t="s">
        <v>283</v>
      </c>
      <c r="L45" s="110"/>
      <c r="M45" s="110"/>
      <c r="N45" s="110">
        <v>1</v>
      </c>
      <c r="O45" s="110"/>
      <c r="P45" s="112"/>
      <c r="Q45" s="101" t="s">
        <v>72</v>
      </c>
      <c r="R45" s="103" t="s">
        <v>284</v>
      </c>
      <c r="S45" s="103" t="s">
        <v>259</v>
      </c>
      <c r="T45" s="106" t="s">
        <v>285</v>
      </c>
      <c r="U45" s="107" t="s">
        <v>261</v>
      </c>
      <c r="V45" s="108" t="s">
        <v>76</v>
      </c>
      <c r="W45" s="108" t="s">
        <v>76</v>
      </c>
      <c r="X45" s="109" t="s">
        <v>76</v>
      </c>
      <c r="Y45" s="108" t="s">
        <v>76</v>
      </c>
      <c r="Z45" s="108" t="s">
        <v>76</v>
      </c>
      <c r="AA45" s="108" t="s">
        <v>76</v>
      </c>
      <c r="AB45" s="108" t="s">
        <v>76</v>
      </c>
      <c r="AC45" s="109" t="s">
        <v>76</v>
      </c>
      <c r="AD45" s="108" t="s">
        <v>76</v>
      </c>
      <c r="AE45" s="206" t="s">
        <v>76</v>
      </c>
      <c r="AF45" s="184">
        <f t="shared" si="1"/>
        <v>1</v>
      </c>
      <c r="AG45" s="108">
        <v>1</v>
      </c>
      <c r="AH45" s="122">
        <v>1</v>
      </c>
      <c r="AI45" s="196" t="s">
        <v>286</v>
      </c>
      <c r="AJ45" s="185" t="s">
        <v>287</v>
      </c>
      <c r="AK45" s="316">
        <f t="shared" si="2"/>
        <v>0</v>
      </c>
      <c r="AL45" s="162">
        <v>0</v>
      </c>
      <c r="AM45" s="162"/>
      <c r="AN45" s="162" t="s">
        <v>76</v>
      </c>
      <c r="AO45" s="185" t="s">
        <v>76</v>
      </c>
      <c r="AP45" s="314" t="str">
        <f t="shared" si="3"/>
        <v>Registro de buena práctica/idea innovadora</v>
      </c>
      <c r="AQ45" s="162">
        <v>1</v>
      </c>
      <c r="AR45" s="313">
        <v>1</v>
      </c>
      <c r="AS45" s="196" t="s">
        <v>286</v>
      </c>
      <c r="AT45" s="185"/>
    </row>
    <row r="46" spans="1:48" ht="186" x14ac:dyDescent="0.35">
      <c r="A46" s="98">
        <v>24</v>
      </c>
      <c r="B46" s="99" t="s">
        <v>251</v>
      </c>
      <c r="C46" s="100" t="s">
        <v>252</v>
      </c>
      <c r="D46" s="116" t="s">
        <v>288</v>
      </c>
      <c r="E46" s="102">
        <v>0.03</v>
      </c>
      <c r="F46" s="117" t="s">
        <v>254</v>
      </c>
      <c r="G46" s="117" t="s">
        <v>289</v>
      </c>
      <c r="H46" s="117" t="s">
        <v>290</v>
      </c>
      <c r="I46" s="118">
        <v>1</v>
      </c>
      <c r="J46" s="117" t="s">
        <v>91</v>
      </c>
      <c r="K46" s="117" t="s">
        <v>291</v>
      </c>
      <c r="L46" s="119">
        <v>1</v>
      </c>
      <c r="M46" s="119">
        <v>1</v>
      </c>
      <c r="N46" s="119">
        <v>1</v>
      </c>
      <c r="O46" s="119">
        <v>1</v>
      </c>
      <c r="P46" s="120">
        <v>1</v>
      </c>
      <c r="Q46" s="101" t="s">
        <v>72</v>
      </c>
      <c r="R46" s="99" t="s">
        <v>292</v>
      </c>
      <c r="S46" s="117" t="s">
        <v>259</v>
      </c>
      <c r="T46" s="100" t="s">
        <v>293</v>
      </c>
      <c r="U46" s="107" t="s">
        <v>261</v>
      </c>
      <c r="V46" s="121">
        <v>1</v>
      </c>
      <c r="W46" s="121">
        <v>1</v>
      </c>
      <c r="X46" s="122">
        <v>1</v>
      </c>
      <c r="Y46" s="108" t="s">
        <v>294</v>
      </c>
      <c r="Z46" s="163" t="s">
        <v>295</v>
      </c>
      <c r="AA46" s="111">
        <v>1</v>
      </c>
      <c r="AB46" s="111">
        <v>1</v>
      </c>
      <c r="AC46" s="172">
        <v>1</v>
      </c>
      <c r="AD46" s="163" t="s">
        <v>296</v>
      </c>
      <c r="AE46" s="206" t="s">
        <v>295</v>
      </c>
      <c r="AF46" s="188">
        <f t="shared" si="1"/>
        <v>1</v>
      </c>
      <c r="AG46" s="111">
        <v>0.43</v>
      </c>
      <c r="AH46" s="172">
        <f>AG46/AF46</f>
        <v>0.43</v>
      </c>
      <c r="AI46" s="196" t="s">
        <v>297</v>
      </c>
      <c r="AJ46" s="185" t="s">
        <v>298</v>
      </c>
      <c r="AK46" s="312">
        <v>1</v>
      </c>
      <c r="AL46" s="313">
        <v>0.75</v>
      </c>
      <c r="AM46" s="313">
        <v>0.75</v>
      </c>
      <c r="AN46" s="196" t="s">
        <v>327</v>
      </c>
      <c r="AO46" s="185"/>
      <c r="AP46" s="314" t="str">
        <f t="shared" si="3"/>
        <v>Acciones correctivas documentadas y vigentes</v>
      </c>
      <c r="AQ46" s="162">
        <f t="shared" ref="AQ46" si="10">V46+AA46+AF46+AK46</f>
        <v>4</v>
      </c>
      <c r="AR46" s="313">
        <v>0.75</v>
      </c>
      <c r="AS46" s="196" t="s">
        <v>327</v>
      </c>
      <c r="AT46" s="185"/>
    </row>
    <row r="47" spans="1:48" ht="163.5" customHeight="1" thickBot="1" x14ac:dyDescent="0.4">
      <c r="A47" s="123">
        <v>25</v>
      </c>
      <c r="B47" s="124" t="s">
        <v>251</v>
      </c>
      <c r="C47" s="125" t="s">
        <v>252</v>
      </c>
      <c r="D47" s="126" t="s">
        <v>299</v>
      </c>
      <c r="E47" s="127">
        <v>0.03</v>
      </c>
      <c r="F47" s="128" t="s">
        <v>254</v>
      </c>
      <c r="G47" s="128" t="s">
        <v>300</v>
      </c>
      <c r="H47" s="128" t="s">
        <v>301</v>
      </c>
      <c r="I47" s="129" t="s">
        <v>90</v>
      </c>
      <c r="J47" s="128" t="s">
        <v>91</v>
      </c>
      <c r="K47" s="128" t="s">
        <v>302</v>
      </c>
      <c r="L47" s="130">
        <v>0</v>
      </c>
      <c r="M47" s="130">
        <v>1</v>
      </c>
      <c r="N47" s="130">
        <v>1</v>
      </c>
      <c r="O47" s="130">
        <v>1</v>
      </c>
      <c r="P47" s="131">
        <v>1</v>
      </c>
      <c r="Q47" s="132" t="s">
        <v>72</v>
      </c>
      <c r="R47" s="124" t="s">
        <v>303</v>
      </c>
      <c r="S47" s="128" t="s">
        <v>304</v>
      </c>
      <c r="T47" s="125" t="s">
        <v>305</v>
      </c>
      <c r="U47" s="133" t="s">
        <v>261</v>
      </c>
      <c r="V47" s="108" t="s">
        <v>150</v>
      </c>
      <c r="W47" s="108" t="s">
        <v>150</v>
      </c>
      <c r="X47" s="109" t="s">
        <v>150</v>
      </c>
      <c r="Y47" s="108" t="s">
        <v>150</v>
      </c>
      <c r="Z47" s="108" t="s">
        <v>150</v>
      </c>
      <c r="AA47" s="111">
        <v>0.88</v>
      </c>
      <c r="AB47" s="111">
        <v>0.88</v>
      </c>
      <c r="AC47" s="172">
        <v>0.88</v>
      </c>
      <c r="AD47" s="162" t="s">
        <v>306</v>
      </c>
      <c r="AE47" s="207" t="s">
        <v>307</v>
      </c>
      <c r="AF47" s="189">
        <f t="shared" si="1"/>
        <v>1</v>
      </c>
      <c r="AG47" s="190">
        <v>0.87</v>
      </c>
      <c r="AH47" s="191">
        <f>AG47/AF47</f>
        <v>0.87</v>
      </c>
      <c r="AI47" s="197" t="s">
        <v>308</v>
      </c>
      <c r="AJ47" s="186" t="s">
        <v>309</v>
      </c>
      <c r="AK47" s="319">
        <v>1</v>
      </c>
      <c r="AL47" s="320">
        <v>0.94</v>
      </c>
      <c r="AM47" s="320">
        <v>0.95</v>
      </c>
      <c r="AN47" s="321" t="s">
        <v>336</v>
      </c>
      <c r="AO47" s="186"/>
      <c r="AP47" s="322" t="str">
        <f t="shared" si="3"/>
        <v>Porcentaje de cumplimiento publicación de información</v>
      </c>
      <c r="AQ47" s="320">
        <v>1</v>
      </c>
      <c r="AR47" s="320">
        <v>0.94</v>
      </c>
      <c r="AS47" s="197" t="s">
        <v>322</v>
      </c>
      <c r="AT47" s="186"/>
    </row>
    <row r="48" spans="1:48" ht="70.5" customHeight="1" thickBot="1" x14ac:dyDescent="0.4">
      <c r="D48" s="134" t="s">
        <v>310</v>
      </c>
      <c r="E48" s="135">
        <f>SUM(E42:E47)</f>
        <v>0.2</v>
      </c>
      <c r="I48" s="136"/>
      <c r="J48" s="136"/>
      <c r="W48" s="137" t="s">
        <v>311</v>
      </c>
      <c r="X48" s="138">
        <f>+AVERAGE(X21:X47)</f>
        <v>0.94651785714285708</v>
      </c>
      <c r="AA48" s="137"/>
      <c r="AB48" s="137" t="s">
        <v>312</v>
      </c>
      <c r="AC48" s="173">
        <f>+AVERAGE(AC21:AC47)</f>
        <v>0.94119452662721903</v>
      </c>
      <c r="AF48" s="276" t="s">
        <v>313</v>
      </c>
      <c r="AG48" s="277"/>
      <c r="AH48" s="209">
        <f>AVERAGE(AH21:AH47)</f>
        <v>0.85064879916463609</v>
      </c>
      <c r="AK48" s="1"/>
      <c r="AL48" s="139" t="s">
        <v>314</v>
      </c>
      <c r="AM48" s="342">
        <f>+AVERAGE(AM21:AM47)</f>
        <v>0.88736249999999972</v>
      </c>
      <c r="AQ48" s="140" t="str">
        <f>AP19</f>
        <v>EVALUACIÓN FINAL PLAN DE GESTION</v>
      </c>
      <c r="AR48" s="343">
        <f>+AVERAGE(AR21:AR47)</f>
        <v>0.92852564102564117</v>
      </c>
    </row>
    <row r="49" spans="4:18" ht="24.75" customHeight="1" x14ac:dyDescent="0.35">
      <c r="D49" s="141" t="s">
        <v>315</v>
      </c>
      <c r="E49" s="142">
        <f>E48+E41</f>
        <v>1.0000000000000002</v>
      </c>
      <c r="I49" s="136"/>
      <c r="J49" s="136"/>
    </row>
    <row r="50" spans="4:18" x14ac:dyDescent="0.35">
      <c r="I50" s="136"/>
      <c r="J50" s="136"/>
    </row>
    <row r="51" spans="4:18" x14ac:dyDescent="0.35">
      <c r="I51" s="136"/>
      <c r="J51" s="136"/>
    </row>
    <row r="52" spans="4:18" ht="15" thickBot="1" x14ac:dyDescent="0.4">
      <c r="I52" s="136"/>
      <c r="J52" s="136"/>
    </row>
    <row r="53" spans="4:18" ht="26" x14ac:dyDescent="0.35">
      <c r="H53" s="281" t="s">
        <v>316</v>
      </c>
      <c r="I53" s="282"/>
      <c r="J53" s="282"/>
      <c r="K53" s="282"/>
      <c r="L53" s="282"/>
      <c r="M53" s="282" t="s">
        <v>317</v>
      </c>
      <c r="N53" s="282"/>
      <c r="O53" s="282"/>
      <c r="P53" s="282"/>
      <c r="Q53" s="282"/>
      <c r="R53" s="283"/>
    </row>
    <row r="54" spans="4:18" ht="132.75" customHeight="1" thickBot="1" x14ac:dyDescent="0.4">
      <c r="H54" s="284" t="s">
        <v>318</v>
      </c>
      <c r="I54" s="285"/>
      <c r="J54" s="285"/>
      <c r="K54" s="285"/>
      <c r="L54" s="285"/>
      <c r="M54" s="285" t="s">
        <v>319</v>
      </c>
      <c r="N54" s="286"/>
      <c r="O54" s="286"/>
      <c r="P54" s="286"/>
      <c r="Q54" s="286"/>
      <c r="R54" s="287"/>
    </row>
  </sheetData>
  <mergeCells count="37">
    <mergeCell ref="AF48:AG48"/>
    <mergeCell ref="AP19:AT19"/>
    <mergeCell ref="H53:L53"/>
    <mergeCell ref="M53:R53"/>
    <mergeCell ref="H54:L54"/>
    <mergeCell ref="M54:R54"/>
    <mergeCell ref="U18:U20"/>
    <mergeCell ref="V18:Z18"/>
    <mergeCell ref="AA18:AE18"/>
    <mergeCell ref="AF18:AJ18"/>
    <mergeCell ref="AK18:AO18"/>
    <mergeCell ref="AP18:AT18"/>
    <mergeCell ref="V19:Z19"/>
    <mergeCell ref="AA19:AE19"/>
    <mergeCell ref="AF19:AJ19"/>
    <mergeCell ref="AK19:AO19"/>
    <mergeCell ref="Q18:T19"/>
    <mergeCell ref="A18:B19"/>
    <mergeCell ref="C18:C20"/>
    <mergeCell ref="D18:P19"/>
    <mergeCell ref="H9:L9"/>
    <mergeCell ref="H10:L10"/>
    <mergeCell ref="H11:L11"/>
    <mergeCell ref="H12:L12"/>
    <mergeCell ref="H13:L13"/>
    <mergeCell ref="H14:L14"/>
    <mergeCell ref="H15:L15"/>
    <mergeCell ref="A1:K1"/>
    <mergeCell ref="A2:K2"/>
    <mergeCell ref="A3:K3"/>
    <mergeCell ref="A5:B8"/>
    <mergeCell ref="C5:D8"/>
    <mergeCell ref="F4:L4"/>
    <mergeCell ref="H5:L5"/>
    <mergeCell ref="H7:L7"/>
    <mergeCell ref="H8:L8"/>
    <mergeCell ref="H6:L6"/>
  </mergeCells>
  <phoneticPr fontId="27" type="noConversion"/>
  <dataValidations count="3">
    <dataValidation type="list" allowBlank="1" showInputMessage="1" showErrorMessage="1" error="Escriba un texto " promptTitle="Cualquier contenido" sqref="F42:F45" xr:uid="{00000000-0002-0000-0000-000000000000}">
      <formula1>META2</formula1>
    </dataValidation>
    <dataValidation type="list" allowBlank="1" showInputMessage="1" showErrorMessage="1" sqref="J46:J47" xr:uid="{00000000-0002-0000-0000-000001000000}">
      <formula1>PROGRAMACION</formula1>
    </dataValidation>
    <dataValidation type="list" allowBlank="1" showInputMessage="1" showErrorMessage="1" sqref="Q42:Q47" xr:uid="{00000000-0002-0000-0000-000002000000}">
      <formula1>INDICADOR</formula1>
    </dataValidation>
  </dataValidations>
  <hyperlinks>
    <hyperlink ref="AO31" r:id="rId1" xr:uid="{471CF7E3-5E16-4A3F-BBF9-8211E08350C8}"/>
    <hyperlink ref="AS31" r:id="rId2" xr:uid="{6ECA7D1D-0827-4FD4-9317-FD949FC7342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Liliana Patricia Casas Betancourt</cp:lastModifiedBy>
  <cp:revision/>
  <dcterms:created xsi:type="dcterms:W3CDTF">2020-07-05T05:34:33Z</dcterms:created>
  <dcterms:modified xsi:type="dcterms:W3CDTF">2021-02-04T17:43:33Z</dcterms:modified>
  <cp:category/>
  <cp:contentStatus/>
</cp:coreProperties>
</file>