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liliana.casas\Desktop\"/>
    </mc:Choice>
  </mc:AlternateContent>
  <xr:revisionPtr revIDLastSave="0" documentId="8_{EA66AD18-68F1-4FE8-95DF-C1861CD6F40C}" xr6:coauthVersionLast="45" xr6:coauthVersionMax="45" xr10:uidLastSave="{00000000-0000-0000-0000-000000000000}"/>
  <bookViews>
    <workbookView xWindow="390" yWindow="390" windowWidth="21600" windowHeight="11385" xr2:uid="{00000000-000D-0000-FFFF-FFFF00000000}"/>
  </bookViews>
  <sheets>
    <sheet name="6 TUNJUELITO" sheetId="4"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34" i="4" l="1"/>
  <c r="AH32" i="4"/>
  <c r="AH33" i="4"/>
  <c r="AH35" i="4"/>
  <c r="AC35" i="4" l="1"/>
  <c r="AC42" i="4" l="1"/>
  <c r="AB42" i="4"/>
  <c r="AA42" i="4" l="1"/>
  <c r="AA34" i="4" l="1"/>
  <c r="AC34" i="4" s="1"/>
  <c r="X31" i="4" l="1"/>
  <c r="E47" i="4" l="1"/>
  <c r="E40" i="4"/>
  <c r="AR21" i="4"/>
  <c r="AR47" i="4" s="1"/>
  <c r="AR22" i="4"/>
  <c r="AR23" i="4"/>
  <c r="AR24" i="4"/>
  <c r="AR25" i="4"/>
  <c r="AR26" i="4"/>
  <c r="AR27" i="4"/>
  <c r="AR28" i="4"/>
  <c r="AR29" i="4"/>
  <c r="AR31" i="4"/>
  <c r="AR32" i="4"/>
  <c r="AR33" i="4"/>
  <c r="AR34" i="4"/>
  <c r="AR35" i="4"/>
  <c r="AR36" i="4"/>
  <c r="AR37" i="4"/>
  <c r="AR38" i="4"/>
  <c r="AR39" i="4"/>
  <c r="AR20" i="4"/>
  <c r="AR40" i="4" s="1"/>
  <c r="AR41" i="4"/>
  <c r="AR42" i="4"/>
  <c r="AR43" i="4"/>
  <c r="AR44" i="4"/>
  <c r="AR45" i="4"/>
  <c r="AR46" i="4"/>
  <c r="AQ47" i="4"/>
  <c r="AM47" i="4"/>
  <c r="AF46" i="4"/>
  <c r="AH46" i="4" s="1"/>
  <c r="AK46" i="4"/>
  <c r="AP46" i="4"/>
  <c r="AF45" i="4"/>
  <c r="AH45" i="4" s="1"/>
  <c r="AK45" i="4"/>
  <c r="AP45" i="4"/>
  <c r="AF44" i="4"/>
  <c r="AK44" i="4"/>
  <c r="AP44" i="4"/>
  <c r="AK43" i="4"/>
  <c r="AP43" i="4"/>
  <c r="AF42" i="4"/>
  <c r="AH42" i="4" s="1"/>
  <c r="AK42" i="4"/>
  <c r="AP42" i="4"/>
  <c r="AA41" i="4"/>
  <c r="AK41" i="4"/>
  <c r="AP41" i="4"/>
  <c r="AK20" i="4"/>
  <c r="AF21" i="4"/>
  <c r="AK21" i="4"/>
  <c r="AK22" i="4"/>
  <c r="AK23" i="4"/>
  <c r="AA24" i="4"/>
  <c r="AK24" i="4"/>
  <c r="AK25" i="4"/>
  <c r="AQ25" i="4" s="1"/>
  <c r="AK26" i="4"/>
  <c r="AK27" i="4"/>
  <c r="AQ27" i="4" s="1"/>
  <c r="AF28" i="4"/>
  <c r="AH28" i="4" s="1"/>
  <c r="AK28" i="4"/>
  <c r="AF29" i="4"/>
  <c r="AK29" i="4"/>
  <c r="AF31" i="4"/>
  <c r="AK31" i="4"/>
  <c r="V32" i="4"/>
  <c r="AF32" i="4"/>
  <c r="AK32" i="4"/>
  <c r="V33" i="4"/>
  <c r="AA33" i="4"/>
  <c r="AC33" i="4" s="1"/>
  <c r="AC47" i="4" s="1"/>
  <c r="AF33" i="4"/>
  <c r="AK33" i="4"/>
  <c r="V34" i="4"/>
  <c r="AF34" i="4"/>
  <c r="AK34" i="4"/>
  <c r="V35" i="4"/>
  <c r="AF35" i="4"/>
  <c r="AK35" i="4"/>
  <c r="AA36" i="4"/>
  <c r="AF36" i="4"/>
  <c r="AK36" i="4"/>
  <c r="V37" i="4"/>
  <c r="X37" i="4" s="1"/>
  <c r="X47" i="4" s="1"/>
  <c r="AA37" i="4"/>
  <c r="AF37" i="4"/>
  <c r="AK37" i="4"/>
  <c r="V38" i="4"/>
  <c r="AA38" i="4"/>
  <c r="AF38" i="4"/>
  <c r="AH38" i="4" s="1"/>
  <c r="AK38" i="4"/>
  <c r="AF39" i="4"/>
  <c r="AH39" i="4" s="1"/>
  <c r="AK39" i="4"/>
  <c r="AP40" i="4"/>
  <c r="AK40" i="4"/>
  <c r="AP39" i="4"/>
  <c r="U39" i="4"/>
  <c r="P39" i="4"/>
  <c r="AP38" i="4"/>
  <c r="U38" i="4"/>
  <c r="P38" i="4"/>
  <c r="AP37" i="4"/>
  <c r="U37" i="4"/>
  <c r="AP36" i="4"/>
  <c r="U36" i="4"/>
  <c r="AP35" i="4"/>
  <c r="U35" i="4"/>
  <c r="P35" i="4"/>
  <c r="AP34" i="4"/>
  <c r="U34" i="4"/>
  <c r="P34" i="4"/>
  <c r="AP33" i="4"/>
  <c r="U33" i="4"/>
  <c r="P33" i="4"/>
  <c r="AP32" i="4"/>
  <c r="U32" i="4"/>
  <c r="P32" i="4"/>
  <c r="AP31" i="4"/>
  <c r="U31" i="4"/>
  <c r="AP29" i="4"/>
  <c r="U29" i="4"/>
  <c r="AP28" i="4"/>
  <c r="U28" i="4"/>
  <c r="AP27" i="4"/>
  <c r="U27" i="4"/>
  <c r="AP26" i="4"/>
  <c r="U26" i="4"/>
  <c r="AP25" i="4"/>
  <c r="U25" i="4"/>
  <c r="AP24" i="4"/>
  <c r="U24" i="4"/>
  <c r="AP23" i="4"/>
  <c r="U23" i="4"/>
  <c r="AP22" i="4"/>
  <c r="U22" i="4"/>
  <c r="AP21" i="4"/>
  <c r="U21" i="4"/>
  <c r="AP20" i="4"/>
  <c r="U20" i="4"/>
  <c r="AH47" i="4" l="1"/>
  <c r="AQ20" i="4"/>
  <c r="AQ40" i="4" s="1"/>
  <c r="AQ21" i="4"/>
  <c r="AQ26" i="4"/>
  <c r="AQ32" i="4"/>
  <c r="AQ24" i="4"/>
  <c r="AQ22" i="4"/>
  <c r="AQ23" i="4"/>
  <c r="AQ39" i="4"/>
  <c r="AQ38" i="4"/>
  <c r="AQ37" i="4"/>
  <c r="AQ36" i="4"/>
  <c r="AQ35" i="4"/>
  <c r="AQ34" i="4"/>
  <c r="AQ33" i="4"/>
  <c r="AQ31" i="4"/>
  <c r="AQ29" i="4"/>
  <c r="AQ28" i="4"/>
  <c r="AQ41" i="4"/>
  <c r="AQ42" i="4"/>
  <c r="AQ43" i="4"/>
  <c r="AQ44" i="4"/>
  <c r="AQ45" i="4"/>
  <c r="E48" i="4"/>
  <c r="AQ46" i="4"/>
</calcChain>
</file>

<file path=xl/sharedStrings.xml><?xml version="1.0" encoding="utf-8"?>
<sst xmlns="http://schemas.openxmlformats.org/spreadsheetml/2006/main" count="665" uniqueCount="285">
  <si>
    <t>ALCALDÍA LOCAL DE TUNJUELITO</t>
  </si>
  <si>
    <t>SECRETARIA DISTRITAL DE GOBIERNO</t>
  </si>
  <si>
    <t>VIGENCIA DE LA PLANEACIÓN 2020</t>
  </si>
  <si>
    <t>CONTROL DE CAMBIOS</t>
  </si>
  <si>
    <t>PROCESOS ASOCIADOS</t>
  </si>
  <si>
    <t>Gestión Pública Territorial Local
Gestión Corporativa Institucional
Servicio de Atención a la Ciudadanía Alcaldías Locales
Inspección Vigilancia y Control</t>
  </si>
  <si>
    <t>VERSIÓN</t>
  </si>
  <si>
    <t>FECHA</t>
  </si>
  <si>
    <t>DESCRIPCIÓN DE LA MODIFICACIÓN</t>
  </si>
  <si>
    <t>31 de enero de 2020</t>
  </si>
  <si>
    <t>Primera versión del plan de gestión de la alcaldía local para la vigencia 2020</t>
  </si>
  <si>
    <t>12 de febrero de 2020</t>
  </si>
  <si>
    <t>Se separan las metas realcionadas con operativos del proceso de IVC y se realizan ajustes de redacción en los indicadores, se actualizan las metas transversales y se complementan las líneas base.</t>
  </si>
  <si>
    <t>23 de abril de 2020</t>
  </si>
  <si>
    <t>PLAN ESTRATEGICO INSTITUCIONAL</t>
  </si>
  <si>
    <t>PROCESO</t>
  </si>
  <si>
    <t>PROGRAMADO EN LA VIGENCIA</t>
  </si>
  <si>
    <t>INDICADOR</t>
  </si>
  <si>
    <t>REPORTA CB0404</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</si>
  <si>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</si>
  <si>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</si>
  <si>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</si>
  <si>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</si>
  <si>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</si>
  <si>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</si>
  <si>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N° OE</t>
  </si>
  <si>
    <t>OBJETIVO ESTRATÉGICO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</si>
  <si>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</si>
  <si>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</si>
  <si>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</si>
  <si>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</si>
  <si>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</si>
  <si>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</si>
  <si>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</si>
  <si>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</si>
  <si>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</si>
  <si>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</si>
  <si>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</si>
  <si>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</si>
  <si>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</si>
  <si>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</si>
  <si>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</si>
  <si>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</si>
  <si>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</si>
  <si>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PROGRAMADO</t>
  </si>
  <si>
    <t>EJECUTADO</t>
  </si>
  <si>
    <t>RESULTADO DE LA MEDICION</t>
  </si>
  <si>
    <t>ANÁLISIS DE AVANCE</t>
  </si>
  <si>
    <t>MEDIO DE VERIFICACIÓN</t>
  </si>
  <si>
    <t>ANÁLISIS DE RESULTADO</t>
  </si>
  <si>
    <t>Asegurar el acceso de la ciudadanía a la información y oferta institucional</t>
  </si>
  <si>
    <t>Gestión Pública Territorial Local</t>
  </si>
  <si>
    <t>SUMA</t>
  </si>
  <si>
    <t>Participantes en encuentros ciudadanos</t>
  </si>
  <si>
    <t>EFICACIA</t>
  </si>
  <si>
    <t>Reportes de participantes</t>
  </si>
  <si>
    <t>Grupo Planeación - Alcaldía Local</t>
  </si>
  <si>
    <t>Consulta en la carpeta de encuentros ciudadanos 2020 o entregables del contrato</t>
  </si>
  <si>
    <t>META NO  PROGRAMADA</t>
  </si>
  <si>
    <t>Participantes en audiencia de rendición de cuentas</t>
  </si>
  <si>
    <t>Consulta en la carpeta de rendición de cuentas 2020 o entregables del contrato</t>
  </si>
  <si>
    <t>Integrar las herramientas de planeación, gestión y control, con enfoque de innovación, mejoramiento continuo, responsabilidad social, desarrollo integral del talento humano, articulación sectorial y transparencia.</t>
  </si>
  <si>
    <t>Ejecutar el 100% del plan de acción que se formule para la implementación de los presupuestos participativos.</t>
  </si>
  <si>
    <t>RETADORA (MEJORA)</t>
  </si>
  <si>
    <t xml:space="preserve">Porcentaje de cumplimiento del Plan de Acción para la implementación de los presupuestos participativos </t>
  </si>
  <si>
    <t>(número de actividades ejecutadas del plan de acción durante el periodo / número de acciones programadas)*100%</t>
  </si>
  <si>
    <t>N/D</t>
  </si>
  <si>
    <t>CONSTANTE</t>
  </si>
  <si>
    <t>Actividades ejecutadas</t>
  </si>
  <si>
    <t>Reporte enviado a la Subsecretaria de Gestión Local</t>
  </si>
  <si>
    <t>Lograr el 90% de cumplimiento físico acumulado del plan de desarrollo local.</t>
  </si>
  <si>
    <t xml:space="preserve">Porcentaje de cumplimiento físico acumulado del Plan de Desarrollo Local </t>
  </si>
  <si>
    <t>Porcentaje de avance acumulado en el cumplimiento físico del Plan de Desarrollo Local reportado en la MUSI.</t>
  </si>
  <si>
    <t>CRECIENTE</t>
  </si>
  <si>
    <t>Porcentaje</t>
  </si>
  <si>
    <t>Reporte MUSI</t>
  </si>
  <si>
    <t xml:space="preserve">Gestión Corporativa Institucional </t>
  </si>
  <si>
    <t>Comprometer mínimo el 20% a 30 de junio y el 92% a 31 de diciembre de 2020 del presupuesto de inversión directa disponible a la vigencia para el FDL</t>
  </si>
  <si>
    <t>GESTIÓN</t>
  </si>
  <si>
    <t>Porcentaje de compromiso del presupuesto de inversión directa de la vigencia 2020</t>
  </si>
  <si>
    <t>(Valor de RP de inversión directa de la vigencia  / Valor total del presupuesto de inversión directa de la Vigencia)*100</t>
  </si>
  <si>
    <t>A junio 18,68%  
diciembre 91,94%</t>
  </si>
  <si>
    <t>compromisos 2020</t>
  </si>
  <si>
    <t>Reporte PREDIS</t>
  </si>
  <si>
    <t>FDL - Alcaldía Local</t>
  </si>
  <si>
    <t>Porcentaje de Giros de la Vigencia 2019</t>
  </si>
  <si>
    <t>(Valor de los giros de inversión directa de la vigencia  / Valor total del presupuesto de inversión directa de la vigencia)*100</t>
  </si>
  <si>
    <t>giros 2020</t>
  </si>
  <si>
    <t>Porcentaje de Giros de Obligaciones por Pagar 2019 y anteriores</t>
  </si>
  <si>
    <t>(Valor de los giros de obligaciones por pagar de la vigencia 2019  / Valor total de las obligaciones por pagar de la vigencia 2019)*100</t>
  </si>
  <si>
    <t>giros obligaciones por pagar 2019</t>
  </si>
  <si>
    <t>Girar mínimo el 70% del presupuesto comprometido constituido como obligaciones por pagar de la vigencia 2018 y anteriores (inversión).</t>
  </si>
  <si>
    <t xml:space="preserve">Porcentaje de Giros de Obligaciones por Pagar </t>
  </si>
  <si>
    <t>(Valor de los giros de obligaciones por pagar de la vigencia 2018 y anteriores  / Valor total de las obligaciones por pagar de la vigencia 2018 y anteriores)*100</t>
  </si>
  <si>
    <t>giros obligaciones por pagar 2018 y  anteriores</t>
  </si>
  <si>
    <t>Ejecutar el 100%  de las actividades establecidas para las alcaldías locales, en materia de SIPSE local.</t>
  </si>
  <si>
    <t>Porcentaje de ejecución del SIPSE local</t>
  </si>
  <si>
    <t>Reporte a la Dirección de Gestión para el desarrollo local</t>
  </si>
  <si>
    <t>Profesional 222-24 del área administrativa - Alcaldía Local</t>
  </si>
  <si>
    <t>META  REPROGRAMADA</t>
  </si>
  <si>
    <t>Ejecutar el 100% del plan de sostenibilidad contable, que se formule para la vigencia en concordancia con las condiciones contables de la alcaldía local.</t>
  </si>
  <si>
    <t>Porcentaje de avance acumulado en el cumplimiento del Plan de Sostenibilidad contable programado</t>
  </si>
  <si>
    <t>Reporte Contador Alcaldía Local</t>
  </si>
  <si>
    <t>Contador- Alcaldía Local</t>
  </si>
  <si>
    <t>Servicio de Atención a la Ciudadanía Alcaldías Locales</t>
  </si>
  <si>
    <t>Dar respuesta al 100% de los requerimientos ciudadanos asignados a la alcaldía local con corte a 31 de diciembre de 2019, según la información de seguimiento presentada por el proceso de servicio a la ciudadanía</t>
  </si>
  <si>
    <t>Respuesta a los requerimiento de los ciudadanos</t>
  </si>
  <si>
    <t>(No de respuestas efectuadas / No requerimientos instaurados antes del 31 de diciembre 2019)*100</t>
  </si>
  <si>
    <t>requerimientos ciudadanos 2019 y anteriores</t>
  </si>
  <si>
    <t xml:space="preserve">Reporte Aplicativo CRONOS </t>
  </si>
  <si>
    <t>Todos los grupos de la Alcaldía Local
Reporte: Grupo de SAC</t>
  </si>
  <si>
    <t>REPORTE SAC APLICATIVO  CRONOS</t>
  </si>
  <si>
    <t>Fortalecer la capacidad institucional y para el ejercicio de la función policiva por parte de las autoridades locales a cargo de la Secretaría Distrital de Gobierno</t>
  </si>
  <si>
    <t>Inspección Vigilancia y Control</t>
  </si>
  <si>
    <t xml:space="preserve">Realizar 26 acciones de control u operativos en materia de  actividad económica (en el mes de diciembre se deben realizar los operativos pólvora y artículos pirotécnicos)
</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</si>
  <si>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</si>
  <si>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</si>
  <si>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 xml:space="preserve">acciones de control u operativos </t>
  </si>
  <si>
    <t>Reporte a la Dirección de Gestión Policiva</t>
  </si>
  <si>
    <t>Grupo de Gestión Policivo - Alcaldía local</t>
  </si>
  <si>
    <t>Realizar 24 acciones de control u operativos en materia de  integridad del espacio publico.</t>
  </si>
  <si>
    <t>Acciones de control a las actuaciones de IVC control en materia de  integridad del espacio publico.</t>
  </si>
  <si>
    <t>No acciones realizadas de control en materia de  integridad del espacio publico.</t>
  </si>
  <si>
    <t>Realizar 24 acciones de control u operativos en materia de obras y urbanismo</t>
  </si>
  <si>
    <t>Acciones de control  en materia de obras y urbanismo</t>
  </si>
  <si>
    <t>No acciones realizadas de control  en materia de obras y urbanismo</t>
  </si>
  <si>
    <t xml:space="preserve">Realizar 8 acciones de control u operativos para dar cumplimiento a los fallos de cerros orientales - Rio Bogotá </t>
  </si>
  <si>
    <t>Acciones de control para el cumplimiento de fallos judiciales - cerros de oriente</t>
  </si>
  <si>
    <t>No acciones de control para dar cumplimiento de fallos judiciales - cerros de oriente - rio Bogotá</t>
  </si>
  <si>
    <t xml:space="preserve">Porcentaje de expedientes de policía con impulso procesal </t>
  </si>
  <si>
    <t>(No de expedientes con impulso procesal durante el trimestre  / expedientes procesales allegados a 31 de diciembre de 2019)x 100</t>
  </si>
  <si>
    <t>impulsos procesales</t>
  </si>
  <si>
    <t>Aplicativo Relacionado</t>
  </si>
  <si>
    <t>Porcentaje de expedientes de policía con fallo de fondo</t>
  </si>
  <si>
    <t>(No de fallos realizados  durante el trimestre/ expedientes procesales allegados a 31 de diciembre de 2019)*100</t>
  </si>
  <si>
    <t xml:space="preserve">Fallos de fondo </t>
  </si>
  <si>
    <t>La Alcaldía Local falló de fondo el 0.41 % de los expedientes de policía a cargo de las inspecciones de policía con corte a 1-12-2019 programados para el trimestre.</t>
  </si>
  <si>
    <t>INFORME DGP</t>
  </si>
  <si>
    <t>Terminar (archivar), 28 actuaciones administrativas activas</t>
  </si>
  <si>
    <t>Actuaciones administrativas terminadas</t>
  </si>
  <si>
    <t>No actuaciones administrativas terminadas (archivadas) durante el trimestre</t>
  </si>
  <si>
    <t>La Alcaldía Local  termino en el trimestre 37  actuaciones administrativas</t>
  </si>
  <si>
    <t>Reporte de la DGP</t>
  </si>
  <si>
    <t>Actuaciones administrativas terminadas por agotamiento de la via gubernativa</t>
  </si>
  <si>
    <t>No de actuaciones administrativas terminadas  en primera instancia</t>
  </si>
  <si>
    <t>Actuaciones administrativas terminadas por vía gubernativa</t>
  </si>
  <si>
    <t>Subtotal metas alcaldías locales</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</si>
  <si>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</si>
  <si>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</si>
  <si>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</si>
  <si>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</si>
  <si>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</si>
  <si>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</si>
  <si>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</si>
  <si>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</si>
  <si>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</si>
  <si>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</si>
  <si>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SI</t>
  </si>
  <si>
    <t xml:space="preserve">Participar en el 100% de las actividades que sean convocadas por la Dirección Administrativa - Grupo gestión documental con el fin de que se apliquen correctamente los lineamiento de gestión documental en el proceso  o alcaldía local </t>
  </si>
  <si>
    <t>Nivel de participación en actividades de gestión documental</t>
  </si>
  <si>
    <t>(# participaciones en actividades de gestión documental/ # de actividades de gestión documental programadas)*100</t>
  </si>
  <si>
    <t>Participación en actividades</t>
  </si>
  <si>
    <t>Archivo de gestión Dirección administrativa- Grupo gestión documental</t>
  </si>
  <si>
    <t>Dirección administrativa- Grupo gestión documental</t>
  </si>
  <si>
    <t>Evidencias de reunión por proceso o localidad</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</si>
  <si>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</si>
  <si>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Caracterización de levantada</t>
  </si>
  <si>
    <t>#de caracterizaciones levantada</t>
  </si>
  <si>
    <t>Caracterizaciones</t>
  </si>
  <si>
    <t>Publicación intranet institucional</t>
  </si>
  <si>
    <t>Revisión publicación intranet</t>
  </si>
  <si>
    <t>Registrar una (1) buena práctica/idea innovadora de acuerdo con la metodología dada por la OAP con  fin de validar su potencialidad de implementación en los demás procesos de la entidad</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</si>
  <si>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</si>
  <si>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</si>
  <si>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</si>
  <si>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</si>
  <si>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</si>
  <si>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</si>
  <si>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</si>
  <si>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</si>
  <si>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</si>
  <si>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</si>
  <si>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</si>
  <si>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La Alcaldía Local mantuvo al 100 las acciones correctivas documentadas y vigentes en el trimestre reportadas en el MIMEC</t>
  </si>
  <si>
    <t>Aplicativo MIMEC</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</si>
  <si>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</si>
  <si>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</si>
  <si>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</si>
  <si>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</si>
  <si>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</si>
  <si>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</si>
  <si>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</si>
  <si>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transversales</t>
  </si>
  <si>
    <t>CUMPLIMIENTO  TRIMESTRE I</t>
  </si>
  <si>
    <t>IV TRIMESTRE</t>
  </si>
  <si>
    <t>TOTAL PLAN DE GESTIÓN</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</si>
  <si>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</si>
  <si>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</si>
  <si>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</si>
  <si>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r>
      <t xml:space="preserve">Yeison Alexander Chipatecua Quevedo
Alcalde Local de Tunjuelito
</t>
    </r>
    <r>
      <rPr>
        <b/>
        <sz val="16"/>
        <color theme="1"/>
        <rFont val="Garamond"/>
        <family val="1"/>
      </rPr>
      <t>Aprobado mediante caso HOLA N° 90776</t>
    </r>
  </si>
  <si>
    <t>Durante el primer trimestre de la vigencia 2020 la Alcaldía Local dio respuesta a 50 Requerimientos ciudadanos  del año 2019 los cuales representan un nivel de avance del 56% en el trimestre.</t>
  </si>
  <si>
    <r>
      <t xml:space="preserve">Para el primer trimestre de la vigencia 2020, el plan de gestión de la alcaldía local alcanzó un nivel de desempeño del  </t>
    </r>
    <r>
      <rPr>
        <b/>
        <sz val="11"/>
        <color theme="1"/>
        <rFont val="Garamond"/>
        <family val="1"/>
      </rPr>
      <t>33%</t>
    </r>
    <r>
      <rPr>
        <sz val="11"/>
        <color theme="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r>
  </si>
  <si>
    <t>08 de junio de 2020</t>
  </si>
  <si>
    <t>Terminar 28 actuaciones administrativas en primera instancia</t>
  </si>
  <si>
    <t>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28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</si>
  <si>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25 de junio de 2020</t>
  </si>
  <si>
    <t>En atención a la solicitud remitida por la Subsecretaría de Gestión Local - SGL se modifican las dos metas de participación (Encuentros Ciudadanos y Audiencia Pública de Rendición de Cuentas) incorporadas en el plan de gestión.</t>
  </si>
  <si>
    <t>Línea base construida</t>
  </si>
  <si>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</si>
  <si>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N/A</t>
  </si>
  <si>
    <t>Establecer una (1) línea base de la participación (presencial y virtual) en la rendicion de cuentas realizados durante el 2020 en la localidad</t>
  </si>
  <si>
    <t>Pico de asistencia: Las personas que ingresaron a la rendición de cuentas a través de Facebook Live o la plataforma establecida según la metodología del Consejo de Planeación Local</t>
  </si>
  <si>
    <t>Establecer una (1) línea base de la participación (presencial y virtual) en los encuentros ciudadanos realizados durante el 2020 en la localidad</t>
  </si>
  <si>
    <r>
      <t xml:space="preserve">La Alcaldía Local comprometió a 30 de junio el 44,20%  del presupuesto de inversión representado en  </t>
    </r>
    <r>
      <rPr>
        <sz val="11"/>
        <color rgb="FF000000"/>
        <rFont val="Garamond"/>
        <family val="1"/>
      </rPr>
      <t xml:space="preserve"> 11,989,874,969.0</t>
    </r>
    <r>
      <rPr>
        <sz val="11"/>
        <color theme="1"/>
        <rFont val="Garamond"/>
        <family val="1"/>
      </rPr>
      <t>0</t>
    </r>
  </si>
  <si>
    <t>EJECUCIÓN PRESUPUESTAL JUNIO. SISTEMA PREDIS</t>
  </si>
  <si>
    <t>La Alcaldía Local ejecutó el 100% de las actividades establecidas para el trimestre en materia de SIPSE local, entre las cuales se encuentra -Reportar los requerimientos a los enlaces de la DGDL en relación con el mejoramiento de la herramienta tecnología  -Normalización del cargue de información en el Módulo de Contratación y Módulo financiero de SIPSE local para la vigencia 2020- Participar en los entrenamientos de la DGDL sobre las generalidades de SIPSE loca-Participar en los entrenamientos de la DGDL sobre el módulo de proyectos y banco de iniciativas ciudadanas de SIPSE local.</t>
  </si>
  <si>
    <t>Reporte cumplimiento plan de acción SIPSE Local remitido por la Dirección para la Gestión del Desarrollo Local.</t>
  </si>
  <si>
    <t>Se ejecutó el 100% del plan de sostenibilidad contable, formulado para el primer semestre de la vigencia 2020 para la Alcaldía Local de Tunjuelito,</t>
  </si>
  <si>
    <t>Plan de Sostenibilidad Contable Alcaldia Local de Tunjuelito.</t>
  </si>
  <si>
    <t>Diligenciar el 100% del formulario de indicadores sobre transparencia.</t>
  </si>
  <si>
    <t>Porcentaje de cumplimiento bateria de indicadores de transparencia</t>
  </si>
  <si>
    <t>( Cantidad de variables publicadas de la bateria de indicadores de transparencia de la vigencia/ Cantidad total de la batería de indicadores de transparencia en la vigencia) * 100</t>
  </si>
  <si>
    <t>Reporte Instrumento bateria de indicadores</t>
  </si>
  <si>
    <t>Fondo de Desarrollo Local</t>
  </si>
  <si>
    <t>Diligenciamiento del formulario de bateia de indicadores</t>
  </si>
  <si>
    <t>La Alcaldía Local de acuerdo con el reporte remitido ha dado respuesta a 140 requerimientos ciudadanos de los 182 programados para el trimestre, lo que representa un nivel de avance del 70% en el trimestre.</t>
  </si>
  <si>
    <t>Reporte SAC</t>
  </si>
  <si>
    <t>La Alcaldía Local impulso procesalmente a 14,484 expedientes allegados a 31 de diciembre de 2019.</t>
  </si>
  <si>
    <t>Reporte Dirección para la Gestión Policiva</t>
  </si>
  <si>
    <t>La Alcaldía Local falló de fondo en el trimestre 213 expedientes  de los 1,900 programados.</t>
  </si>
  <si>
    <t xml:space="preserve">Reporte Subsecretaria de Gestion Local </t>
  </si>
  <si>
    <t>La Alcaldía Local cumplió con el 100% de los criterios ambientales evaluados durante el trimestre: Rally Digital, Reporte consumo de papel, Participación eventos ambientales y huella ecológica de conformidad con el reporte remitido por la Oficina Asesora de Planeación.</t>
  </si>
  <si>
    <t>Reporte criterios ambientales</t>
  </si>
  <si>
    <t>Reporte Dirección Administrativa</t>
  </si>
  <si>
    <t>La Alcaldía Local de los cuatro (4) planes abiertos tiene la totalidad de acciones  cuatro (4) abiertas vencidas a 30 de junio de 2020.</t>
  </si>
  <si>
    <t>Reporte MIMEC y SIG Oficina Asesora de Planeación</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</si>
  <si>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112 lo que representa un nivel de cumplimiento trimestral del 97</t>
  </si>
  <si>
    <t>CUMPLIMIENTO  TRIMESTRE II</t>
  </si>
  <si>
    <t>Reporte Oficina Asesora de Comunicaciones Ley 1712 de 2014.</t>
  </si>
  <si>
    <t>La Alcaldía Local cumplió con el 100% de las actividades de presupuestos participativos:  1.Contratación de la Plataforma de votación para priorización de conceptos de líneas de gasto. 2.  Capacitación y divulgación sobre acceso y reglas de la plataforma, y la utilización del instrumento de votación.</t>
  </si>
  <si>
    <t>29 de julio de 2020</t>
  </si>
  <si>
    <t>La Alcaldía Local no fue convocada  por la Direccion Administrativa,</t>
  </si>
  <si>
    <t>21 de abril de 2020 verificacion de estaciones de servicio,  7 de mayo verificacion de activacion economica, 12,  de mayo control de comercio barrio venecia, 13, 28 de mayo reactivacion economica, 2 de junio reactivacion economica bioseguridad, 11 de junio reactivacion,  19 de junio,  20 de junio, 23 de junio, 27 de junio reactivacion protocolos de bioseguridad</t>
  </si>
  <si>
    <t>6 de mayo ventas informales, 10, 20 de mayo desifeccion, 28 de mayo vendedores ambuantes, 2 de junio vendedores en hospitales, 5 de junio ocupacion de espacio publico</t>
  </si>
  <si>
    <t xml:space="preserve">se cuenta con los 6 operativos de revision obras en costruccion </t>
  </si>
  <si>
    <t xml:space="preserve">29 de abril, 8 de mayo curtiembre, </t>
  </si>
  <si>
    <t>ACTAS DE OPERATIVOS</t>
  </si>
  <si>
    <t>REGISTRO FOTIGRAFICO-ACTAS DE OPERATIVOS</t>
  </si>
  <si>
    <t>La Alcaldía Local  terminó 18 actuaciones administrativa durante el II trimestre.</t>
  </si>
  <si>
    <t>Para segundo trimestre de la vigencia 2020, el plan de gestión de la alcaldía local alcanzó un nivel de desempeño del 91%.
Ahora bien, de acuerdo con las solicitudes realizadas por el director para la Gestión Policiva y el Subsecretario de Gestión Institucional se realizaron las siguientes modificaciones al plan de gestión:
•	Modificación del avance de la meta “Fallar de fondo el 20 % de los expedientes de policía a cargo de las inspecciones de policía con corte a 31-12-2019" para primer trimestre. (Correo electrónico del 10/07/2020)
•	Adicionar la meta “Diligenciar el 100% del formulario de indicadores sobre transparencia” (Radicado No. 20204000166683)</t>
  </si>
  <si>
    <t>30 de septiembre de 2020</t>
  </si>
  <si>
    <t>Girar mínimo el 45% del presupuesto de inversión directa comprometido en la vigencia 2020</t>
  </si>
  <si>
    <t>Girar mínimo el 50% del presupuesto comprometido constituido como obligaciones por pagar de la vigencia 2019 (inversión).</t>
  </si>
  <si>
    <t>Impulsar procesalmente (avocar, rechazar, enviar al competente), el 17% de los expedientes de policía a cargo de las inspecciones de policía, con corte a 31 de diciembre de 2019</t>
  </si>
  <si>
    <t>Fallar de fondo el 12%  de los expedientes de policía a cargo de las inspecciones de policía con corte a 31-12-2019</t>
  </si>
  <si>
    <t xml:space="preserve">En atención al desarrollo de las mesas técnicas de revisión de avances y desempeños de metas realizadas entre: alcaldías locales - Subsecretaría de Gestión Local, alcaldías locales – Dirección para la Gestión Policiva y, en el marco de las solicitudes remitidas por la Subsecretaría de Gestión Institucional y el líder del equipo Políticas Públicas y Gestión del Conocimiento se realizan por solicitud y aprobación de los líderes de proceso se modifican las metas:
• Girar mínimo el 45% del presupuesto de inversión directa comprometido en la vigencia 2020.
• Girar mínimo el 50% del presupuesto comprometido constituido como obligaciones por pagar de la vigencia 2019 (inversión).
• Girar mínimo el 70% del presupuesto comprometido constituido como obligaciones por pagar de la vigencia 2018 y anteriores (inversión).
• Diligenciar el 100% del formulario de indicadores sobre transparencia. Dejando la programación total a cuarto trimestre
• Impulsar procesalmente (avocar, rechazar, enviar al competente), el 17% de los expedientes de policía a cargo de las inspecciones de policía, con corte a 31 de diciembre de 2019.
• Fallar de fondo el 12% de los expedientes de policía a cargo de las inspecciones de policía con corte a 31-12-2019
•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Dejando la programación total a iv trimestre.
</t>
  </si>
  <si>
    <t xml:space="preserve">Durante el ejercicio de rendicion de cuentas de manera virtualizada  mediante fecaebook live para la Alcaldia Local se contaron con 4902 personas </t>
  </si>
  <si>
    <t>SOPORTE FACEBOOK LIVE</t>
  </si>
  <si>
    <t xml:space="preserve">03 de julio zona bancaria,, 11 de julio protocolos, 13 de julio manufacturas  14 de sep san carlos, 17 de septiembre venecia actividad economica extendida en al espacio publico, 17 de sep moteles, 18 de septiembre casa de lenocinio, 19 de sep  venecia moteles, </t>
  </si>
  <si>
    <t xml:space="preserve">17 de julio curtiembres, 22 de septiembre curtiembres, </t>
  </si>
  <si>
    <t>7 de julio  poligonos, sept 1 plaza condensa, sept 02 venecia, san carlos y tunjuelito, 15 de agosto venecia, 18 de septiembre recuperacion de espacio publico 23 de julio vendedores ambulantes , 24 de julio caseta en espacio publico</t>
  </si>
  <si>
    <t>09 de sept acompañamiento a comando situacional obras,  06 de julio,  16 de julio, 11 de agosto, el 20 de agosto y 24 de agosto</t>
  </si>
  <si>
    <t>CUMPLIMIENTO  TRIMESTRE III</t>
  </si>
  <si>
    <t xml:space="preserve">Según el reporte remitido por la Subsecretaría de Gestión Local con número de radicado 2020200028634, la Alcaldía Local Participó en el 100% de las actividades convocadas así:
1.Contratación de la Plataforma de votación para priorización de conceptos de líneas de gasto.
2. Capacitación y divulgación sobre acceso y reglas de la plataforma, y la utilización del instrumento de votación.
3. Consolidación de la votación para la priorización de conceptos de gasto y líneas de inversión (soportes con actas). Primera fase de presupuesto participativo.
4.Inclusión del contenido del Acta de Acuerdo Participativo, en la parte programática del plan de desarrollo local aprobado.
</t>
  </si>
  <si>
    <t xml:space="preserve">La Alcaldía Local participó en 6 de las 8 actividades programadas por la Dirección para la Gestión del Desarrollo Local Así:
1. Reportar los requerimientos a los enlaces de la DGDL en relación al mejoramiento de la herramienta tecnológica.
2.Actualizar los usuarios oportunamente cuando sea necesario para el correcto flujo de la información en el sistema.
3.Responder las encuestas presentadas en los entrenamientos de la DGDL 
4. Participar en los entrenamientos de la DGDL sobre las generalidades de SIPSE local
5.Participar en los entrenamientos de la DGDL sobre el módulo de proyectos y banco de iniciativas ciudadanas de SIPSE local 
6.Participar en los entrenamientos de la DGDL sobre el módulo de contratación y financiero de SIPSE local
</t>
  </si>
  <si>
    <t>Reporte Subsecretaría de Gestión Local</t>
  </si>
  <si>
    <t>Reporte Subsecretaría de Gestión Institucional</t>
  </si>
  <si>
    <t>La Alcaldía Local de acuerdo con el reporte remitido dio  respuesta a  504 requerimientos ciudadanos de los 273  programados para el trimestre, lo que representa un nivel de avance del 100% en el trimestre.</t>
  </si>
  <si>
    <t>La Alcaldía Local impulso procesalmente a 15,014 expedientes allegados a 31 de diciembre de 2019 de los 6,080 programados en el trimestre.</t>
  </si>
  <si>
    <t>La Alcaldía Local  falló de fondo 971 en el trimestre ningún expediente  de los 380 programados.</t>
  </si>
  <si>
    <t>La Alcaldía Local terminó en el trimestre 1 actuaciones administrativas activas</t>
  </si>
  <si>
    <t xml:space="preserve">La Alcaldía Local participó en 1 de las 4 actividades convocadas por la Dirección Administrativa así:
-Asistencias Técnicas para la implementación y ajustes de las TRD
</t>
  </si>
  <si>
    <t>La Alcaldía Local registró la buena práctica Formato para control de radicados bandeja de ORFEO en aras de garantizar la depuración y trámite de las bandejas de ORFEO, así como, de dar respuesta con calidad y oportunidad a las solicitudes de la comunidad y los entes de control</t>
  </si>
  <si>
    <t>Reporte equipo Análisis y Políticas OAP</t>
  </si>
  <si>
    <t>Reporte Oficina Asesora de Planeacion</t>
  </si>
  <si>
    <t>La Alcaldía Local de las 22 acciones abiertas tiene 5 acciones vencidas en el trimestre.</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</si>
  <si>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104 lo que representa un nivel de cumplimiento trimestral del 90%</t>
  </si>
  <si>
    <t>Para tercer trimestre de la vigencia 2020, el plan de gestión de la alcaldía local alcanzó un nivel de desempeño del 81%.</t>
  </si>
  <si>
    <t>23 de octubre de 2020</t>
  </si>
  <si>
    <t>29 de octubre de 2020</t>
  </si>
  <si>
    <t>La Alcaldía Local Terminó en el trimestre  3 actuaciones administrativas en primera instancia.</t>
  </si>
  <si>
    <r>
      <t xml:space="preserve">En atención a la solicitud de la Dirección para la Gestión Policiva, se ajusta la meta "Terminar XXX actuaciones administrativas en primera instancia"  lo cual genera una modificación al nivel de avance trimestral el cual quedó en </t>
    </r>
    <r>
      <rPr>
        <b/>
        <sz val="11"/>
        <color theme="1"/>
        <rFont val="Garamond"/>
        <family val="1"/>
      </rPr>
      <t>77%</t>
    </r>
  </si>
  <si>
    <t>La Alcaldía Local envío la información correspondiente a 12 actividades en el periodo de corte.
Cabe resaltar que la información reportada por la Alcaldía es validada por cada alcaldía y son ellos los responsables del cumplimiento en logros y objetivos de los compromisos adquiridos en su plan de sostenibilidad contable.</t>
  </si>
  <si>
    <t>29 de noviembre de 2020</t>
  </si>
  <si>
    <r>
      <t xml:space="preserve">En atención al ajuste remitido por la Subsecretaría de Gestión Institucional de la meta "Ejecutar el 100% del plan de sostenibilidad contable, que se formule para la vigencia en concordancia con las condiciones contables de la alcaldía local" se ajusta el avance de la misma al 100% quedando el avance de III Trimestre en </t>
    </r>
    <r>
      <rPr>
        <b/>
        <sz val="11"/>
        <color theme="1"/>
        <rFont val="Garamond"/>
        <family val="1"/>
      </rPr>
      <t>83%.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</si>
</sst>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 #,##0.00&quot;    &quot;;\-* #,##0.00&quot;    &quot;;* \-#&quot;    &quot;;@\ "/>
    <numFmt numFmtId="166" formatCode="_-* #,##0.0_-;\-* #,##0.0_-;_-* &quot;-&quot;_-;_-@_-"/>
    <numFmt numFmtId="167" formatCode="_-* #,##0_-;\-* #,##0_-;_-* \-_-;_-@_-"/>
  </numFmts>
  <fonts count="27" x14ac:knownFonts="1">
    <font>
      <sz val="11"/>
      <color theme="1"/>
      <name val="Calibri"/>
      <family val="2"/>
      <scheme val="minor"/>
    </font>
    <font>
      <sz val="11"/>
      <color theme="1"/>
      <name val="Calibri"/>
      <family val="2"/>
      <scheme val="minor"/>
    </font>
    <font>
      <sz val="11"/>
      <color theme="1"/>
      <name val="Garamond"/>
      <family val="1"/>
    </font>
    <font>
      <sz val="10"/>
      <name val="Arial"/>
      <family val="2"/>
    </font>
    <font>
      <sz val="12"/>
      <color theme="1"/>
      <name val="Garamond"/>
      <family val="1"/>
    </font>
    <font>
      <sz val="12"/>
      <color rgb="FF000000"/>
      <name val="Garamond"/>
      <family val="1"/>
    </font>
    <font>
      <sz val="12"/>
      <color rgb="FF0070C0"/>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sz val="11"/>
      <name val="Garamond"/>
      <family val="1"/>
    </font>
    <font>
      <b/>
      <sz val="20"/>
      <color theme="1"/>
      <name val="Garamond"/>
      <family val="1"/>
    </font>
    <font>
      <sz val="16"/>
      <color theme="1"/>
      <name val="Garamond"/>
      <family val="1"/>
    </font>
    <font>
      <b/>
      <sz val="16"/>
      <color theme="1"/>
      <name val="Garamond"/>
      <family val="1"/>
    </font>
    <font>
      <b/>
      <sz val="14"/>
      <color theme="1"/>
      <name val="Garamond"/>
      <family val="1"/>
    </font>
    <font>
      <sz val="11"/>
      <color rgb="FF000000"/>
      <name val="Calibri"/>
      <family val="2"/>
      <charset val="1"/>
    </font>
    <font>
      <sz val="9"/>
      <color theme="1"/>
      <name val="Garamond"/>
      <family val="1"/>
    </font>
    <font>
      <sz val="11"/>
      <color rgb="FF000000"/>
      <name val="Garamond"/>
      <family val="1"/>
    </font>
    <font>
      <sz val="11"/>
      <color rgb="FF0070C0"/>
      <name val="Garamond"/>
      <family val="1"/>
    </font>
    <font>
      <b/>
      <sz val="11"/>
      <color rgb="FF0070C0"/>
      <name val="Garamond"/>
      <family val="1"/>
    </font>
    <font>
      <sz val="10"/>
      <color rgb="FF0070C0"/>
      <name val="Garamond"/>
      <family val="1"/>
    </font>
    <font>
      <sz val="11"/>
      <color rgb="FF0070C0"/>
      <name val="Calibri"/>
      <family val="2"/>
      <scheme val="minor"/>
    </font>
  </fonts>
  <fills count="15">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
      <patternFill patternType="solid">
        <fgColor rgb="FFFFC0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5">
    <xf numFmtId="0" fontId="0" fillId="0" borderId="0"/>
    <xf numFmtId="9" fontId="1" fillId="0" borderId="0" applyFont="0" applyFill="0" applyBorder="0" applyAlignment="0" applyProtection="0"/>
    <xf numFmtId="41" fontId="1" fillId="0" borderId="0" applyFont="0" applyFill="0" applyBorder="0" applyAlignment="0" applyProtection="0"/>
    <xf numFmtId="0" fontId="3" fillId="2" borderId="0" applyNumberFormat="0" applyBorder="0" applyAlignment="0" applyProtection="0"/>
    <xf numFmtId="164" fontId="1" fillId="0" borderId="0" applyFont="0" applyFill="0" applyBorder="0" applyAlignment="0" applyProtection="0"/>
    <xf numFmtId="165" fontId="3" fillId="0" borderId="0" applyFill="0" applyBorder="0" applyAlignment="0" applyProtection="0"/>
    <xf numFmtId="0" fontId="3" fillId="0" borderId="0"/>
    <xf numFmtId="9" fontId="3" fillId="0" borderId="0" applyFill="0" applyBorder="0" applyAlignment="0" applyProtection="0"/>
    <xf numFmtId="9" fontId="3" fillId="0" borderId="0" applyFill="0" applyBorder="0" applyAlignment="0" applyProtection="0"/>
    <xf numFmtId="0" fontId="3" fillId="3" borderId="0" applyNumberFormat="0" applyBorder="0" applyAlignment="0" applyProtection="0"/>
    <xf numFmtId="0" fontId="3" fillId="4" borderId="0" applyNumberFormat="0" applyFill="0" applyBorder="0" applyAlignment="0" applyProtection="0"/>
    <xf numFmtId="41" fontId="1" fillId="0" borderId="0" applyFont="0" applyFill="0" applyBorder="0" applyAlignment="0" applyProtection="0"/>
    <xf numFmtId="167" fontId="20" fillId="0" borderId="0" applyBorder="0" applyProtection="0"/>
    <xf numFmtId="41" fontId="1" fillId="0" borderId="0" applyFont="0" applyFill="0" applyBorder="0" applyAlignment="0" applyProtection="0"/>
    <xf numFmtId="41" fontId="1" fillId="0" borderId="0" applyFont="0" applyFill="0" applyBorder="0" applyAlignment="0" applyProtection="0"/>
  </cellStyleXfs>
  <cellXfs count="342">
    <xf numFmtId="0" fontId="0" fillId="0" borderId="0" xfId="0"/>
    <xf numFmtId="0" fontId="4" fillId="0" borderId="1" xfId="0" applyFont="1" applyBorder="1" applyAlignment="1">
      <alignment vertical="center" wrapText="1"/>
    </xf>
    <xf numFmtId="0" fontId="6" fillId="0" borderId="14" xfId="0" applyFont="1"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wrapText="1"/>
      <protection locked="0"/>
    </xf>
    <xf numFmtId="9" fontId="2" fillId="0" borderId="1" xfId="1" applyFont="1" applyBorder="1" applyAlignment="1">
      <alignment horizontal="center" vertical="center" wrapText="1"/>
    </xf>
    <xf numFmtId="0" fontId="6" fillId="0" borderId="1" xfId="0" applyFont="1" applyBorder="1" applyAlignment="1">
      <alignment horizontal="justify" vertical="center" wrapText="1"/>
    </xf>
    <xf numFmtId="9" fontId="6" fillId="0" borderId="1" xfId="1" applyFont="1" applyBorder="1" applyAlignment="1">
      <alignment horizontal="justify" vertical="center" wrapText="1"/>
    </xf>
    <xf numFmtId="0" fontId="6" fillId="0" borderId="16" xfId="0" applyFont="1" applyBorder="1" applyAlignment="1" applyProtection="1">
      <alignment horizontal="justify" vertical="center" wrapText="1"/>
      <protection locked="0"/>
    </xf>
    <xf numFmtId="0" fontId="6" fillId="0" borderId="17" xfId="0" applyFont="1" applyBorder="1" applyAlignment="1" applyProtection="1">
      <alignment horizontal="justify" vertical="center" wrapText="1"/>
      <protection locked="0"/>
    </xf>
    <xf numFmtId="0" fontId="6" fillId="0" borderId="17" xfId="0" applyFont="1" applyBorder="1" applyAlignment="1">
      <alignment horizontal="justify" vertical="center" wrapText="1"/>
    </xf>
    <xf numFmtId="9" fontId="6" fillId="0" borderId="17" xfId="1" applyFont="1" applyBorder="1" applyAlignment="1">
      <alignment horizontal="justify" vertical="center" wrapText="1"/>
    </xf>
    <xf numFmtId="9" fontId="6" fillId="0" borderId="1" xfId="1" applyFont="1" applyBorder="1" applyAlignment="1">
      <alignment horizontal="center" vertical="center" wrapText="1"/>
    </xf>
    <xf numFmtId="9" fontId="6" fillId="0" borderId="1" xfId="0" applyNumberFormat="1" applyFont="1" applyBorder="1" applyAlignment="1" applyProtection="1">
      <alignment horizontal="justify" vertical="center" wrapText="1"/>
      <protection locked="0"/>
    </xf>
    <xf numFmtId="0" fontId="4"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applyAlignment="1">
      <alignment vertical="center" wrapText="1"/>
    </xf>
    <xf numFmtId="0" fontId="2" fillId="0" borderId="1" xfId="0" applyFont="1" applyBorder="1" applyAlignment="1">
      <alignment vertical="center"/>
    </xf>
    <xf numFmtId="9" fontId="12" fillId="8" borderId="1" xfId="0" applyNumberFormat="1" applyFont="1" applyFill="1" applyBorder="1" applyAlignment="1">
      <alignment vertical="center"/>
    </xf>
    <xf numFmtId="0" fontId="12" fillId="8" borderId="1" xfId="0" applyFont="1" applyFill="1" applyBorder="1" applyAlignment="1">
      <alignment vertical="center"/>
    </xf>
    <xf numFmtId="0" fontId="4" fillId="0" borderId="25" xfId="0" applyFont="1" applyBorder="1" applyAlignment="1">
      <alignment horizontal="center" vertical="center"/>
    </xf>
    <xf numFmtId="0" fontId="4" fillId="5" borderId="1" xfId="0" applyFont="1" applyFill="1" applyBorder="1" applyAlignment="1">
      <alignment vertical="center" wrapText="1"/>
    </xf>
    <xf numFmtId="0" fontId="2" fillId="0" borderId="21" xfId="0" applyFont="1" applyBorder="1" applyAlignment="1">
      <alignment vertical="center" wrapText="1"/>
    </xf>
    <xf numFmtId="0" fontId="2" fillId="7" borderId="1" xfId="0" applyFont="1" applyFill="1" applyBorder="1" applyAlignment="1">
      <alignment vertical="center" wrapText="1"/>
    </xf>
    <xf numFmtId="0" fontId="2" fillId="0" borderId="14" xfId="0" applyFont="1" applyBorder="1" applyAlignment="1">
      <alignment vertical="center" wrapText="1"/>
    </xf>
    <xf numFmtId="0" fontId="2" fillId="0" borderId="19"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9" borderId="14" xfId="0" applyFont="1" applyFill="1" applyBorder="1" applyAlignment="1">
      <alignment vertical="center" wrapText="1"/>
    </xf>
    <xf numFmtId="0" fontId="2" fillId="0" borderId="23" xfId="0" applyFont="1" applyBorder="1" applyAlignment="1">
      <alignment vertical="center"/>
    </xf>
    <xf numFmtId="0" fontId="11" fillId="8" borderId="21" xfId="0" applyFont="1" applyFill="1" applyBorder="1" applyAlignment="1" applyProtection="1">
      <alignment horizontal="justify" vertical="center" wrapText="1"/>
      <protection locked="0"/>
    </xf>
    <xf numFmtId="9" fontId="12" fillId="8" borderId="21" xfId="0" applyNumberFormat="1" applyFont="1" applyFill="1" applyBorder="1" applyAlignment="1">
      <alignment vertical="center"/>
    </xf>
    <xf numFmtId="0" fontId="4" fillId="0" borderId="14" xfId="0" applyFont="1" applyBorder="1" applyAlignment="1">
      <alignment vertical="center" wrapText="1"/>
    </xf>
    <xf numFmtId="0" fontId="9" fillId="0" borderId="14" xfId="0" applyFont="1" applyBorder="1" applyAlignment="1">
      <alignment vertical="center" wrapText="1"/>
    </xf>
    <xf numFmtId="9" fontId="6" fillId="0" borderId="19" xfId="0" applyNumberFormat="1" applyFont="1" applyBorder="1" applyAlignment="1" applyProtection="1">
      <alignment horizontal="justify" vertical="center" wrapText="1"/>
      <protection locked="0"/>
    </xf>
    <xf numFmtId="0" fontId="6" fillId="0" borderId="14" xfId="0" applyFont="1" applyBorder="1" applyAlignment="1">
      <alignment horizontal="justify" vertical="center" wrapText="1"/>
    </xf>
    <xf numFmtId="9" fontId="6" fillId="0" borderId="19" xfId="1" applyFont="1" applyBorder="1" applyAlignment="1">
      <alignment horizontal="justify" vertical="center" wrapText="1"/>
    </xf>
    <xf numFmtId="0" fontId="6" fillId="0" borderId="16" xfId="0" applyFont="1" applyBorder="1" applyAlignment="1">
      <alignment horizontal="justify" vertical="center" wrapText="1"/>
    </xf>
    <xf numFmtId="9" fontId="6" fillId="0" borderId="17" xfId="1" applyFont="1" applyBorder="1" applyAlignment="1">
      <alignment horizontal="center" vertical="center" wrapText="1"/>
    </xf>
    <xf numFmtId="9" fontId="6" fillId="0" borderId="18" xfId="1" applyFont="1" applyBorder="1" applyAlignment="1">
      <alignment horizontal="justify" vertical="center" wrapText="1"/>
    </xf>
    <xf numFmtId="0" fontId="2" fillId="0" borderId="14" xfId="0" applyFont="1" applyBorder="1" applyAlignment="1">
      <alignment vertical="center"/>
    </xf>
    <xf numFmtId="0" fontId="4" fillId="0" borderId="19" xfId="0" applyFont="1" applyBorder="1" applyAlignment="1">
      <alignment vertical="center" wrapText="1"/>
    </xf>
    <xf numFmtId="0" fontId="6" fillId="0" borderId="19" xfId="0" applyFont="1" applyBorder="1" applyAlignment="1" applyProtection="1">
      <alignment horizontal="justify" vertical="center" wrapText="1"/>
      <protection locked="0"/>
    </xf>
    <xf numFmtId="0" fontId="6" fillId="0" borderId="18" xfId="0" applyFont="1" applyBorder="1" applyAlignment="1" applyProtection="1">
      <alignment horizontal="justify" vertical="center" wrapText="1"/>
      <protection locked="0"/>
    </xf>
    <xf numFmtId="0" fontId="6" fillId="0" borderId="19" xfId="0" applyFont="1" applyBorder="1" applyAlignment="1" applyProtection="1">
      <alignment horizontal="center" vertical="center" wrapText="1"/>
      <protection locked="0"/>
    </xf>
    <xf numFmtId="0" fontId="2" fillId="0" borderId="20" xfId="0" applyFont="1" applyBorder="1" applyAlignment="1">
      <alignment vertical="center"/>
    </xf>
    <xf numFmtId="0" fontId="4" fillId="0" borderId="10" xfId="0" applyFont="1" applyBorder="1" applyAlignment="1">
      <alignment vertical="center" wrapText="1"/>
    </xf>
    <xf numFmtId="0" fontId="10" fillId="11" borderId="16" xfId="0" applyFont="1" applyFill="1" applyBorder="1" applyAlignment="1">
      <alignment horizontal="center" vertical="center" wrapText="1"/>
    </xf>
    <xf numFmtId="0" fontId="10" fillId="11" borderId="17" xfId="0" applyFont="1" applyFill="1" applyBorder="1" applyAlignment="1">
      <alignment horizontal="center" vertical="center" wrapText="1"/>
    </xf>
    <xf numFmtId="0" fontId="10" fillId="11" borderId="18" xfId="0" applyFont="1" applyFill="1" applyBorder="1" applyAlignment="1">
      <alignment horizontal="center" vertical="center" wrapText="1"/>
    </xf>
    <xf numFmtId="0" fontId="2" fillId="0" borderId="14" xfId="0" applyFont="1" applyFill="1" applyBorder="1" applyAlignment="1">
      <alignment vertical="center"/>
    </xf>
    <xf numFmtId="0" fontId="14" fillId="6" borderId="14"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6" borderId="19" xfId="0" applyFont="1" applyFill="1" applyBorder="1" applyAlignment="1">
      <alignment horizontal="center" vertical="center" wrapText="1"/>
    </xf>
    <xf numFmtId="0" fontId="9" fillId="0" borderId="21" xfId="0" applyFont="1" applyBorder="1" applyAlignment="1">
      <alignment horizontal="center" vertical="center" wrapText="1"/>
    </xf>
    <xf numFmtId="0" fontId="9" fillId="0" borderId="21" xfId="0"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2" fillId="0" borderId="0" xfId="0" applyFont="1" applyAlignment="1">
      <alignment horizontal="center" vertical="center"/>
    </xf>
    <xf numFmtId="0" fontId="2" fillId="11" borderId="1" xfId="0" applyFont="1" applyFill="1" applyBorder="1" applyAlignment="1">
      <alignment horizontal="center" vertical="center"/>
    </xf>
    <xf numFmtId="0" fontId="2" fillId="11" borderId="7" xfId="0" applyFont="1" applyFill="1" applyBorder="1" applyAlignment="1">
      <alignment horizontal="center" vertical="center"/>
    </xf>
    <xf numFmtId="0" fontId="2" fillId="11" borderId="1" xfId="0" applyFont="1" applyFill="1" applyBorder="1" applyAlignment="1">
      <alignment horizontal="center" vertical="center" wrapText="1"/>
    </xf>
    <xf numFmtId="10" fontId="2" fillId="11" borderId="1" xfId="0" applyNumberFormat="1" applyFont="1" applyFill="1" applyBorder="1" applyAlignment="1">
      <alignment horizontal="center" vertical="center"/>
    </xf>
    <xf numFmtId="0" fontId="2" fillId="11" borderId="25" xfId="0" applyFont="1" applyFill="1" applyBorder="1" applyAlignment="1">
      <alignment horizontal="center" vertical="center"/>
    </xf>
    <xf numFmtId="9" fontId="6" fillId="0" borderId="1" xfId="0" applyNumberFormat="1" applyFont="1" applyBorder="1" applyAlignment="1">
      <alignment horizontal="center" vertical="center" wrapText="1"/>
    </xf>
    <xf numFmtId="9" fontId="2" fillId="0" borderId="17" xfId="0" applyNumberFormat="1" applyFont="1" applyBorder="1" applyAlignment="1">
      <alignment horizontal="center" vertical="center"/>
    </xf>
    <xf numFmtId="0" fontId="2" fillId="0" borderId="21" xfId="0" applyFont="1" applyFill="1" applyBorder="1" applyAlignment="1">
      <alignment vertical="center"/>
    </xf>
    <xf numFmtId="0" fontId="2" fillId="0" borderId="1" xfId="0" applyFont="1" applyFill="1" applyBorder="1" applyAlignment="1">
      <alignment vertical="center"/>
    </xf>
    <xf numFmtId="9" fontId="2" fillId="0" borderId="1" xfId="0" applyNumberFormat="1" applyFont="1" applyFill="1" applyBorder="1" applyAlignment="1">
      <alignment vertical="center"/>
    </xf>
    <xf numFmtId="9" fontId="2" fillId="0" borderId="19" xfId="0" applyNumberFormat="1" applyFont="1" applyFill="1" applyBorder="1" applyAlignment="1">
      <alignment vertical="center"/>
    </xf>
    <xf numFmtId="0" fontId="2" fillId="0" borderId="19" xfId="0" applyFont="1" applyFill="1" applyBorder="1" applyAlignment="1">
      <alignment vertical="center"/>
    </xf>
    <xf numFmtId="0" fontId="2" fillId="0" borderId="25" xfId="0" applyFont="1" applyFill="1" applyBorder="1" applyAlignment="1">
      <alignment vertical="center"/>
    </xf>
    <xf numFmtId="0" fontId="2" fillId="0" borderId="26" xfId="0" applyFont="1" applyFill="1" applyBorder="1" applyAlignment="1">
      <alignment vertical="center"/>
    </xf>
    <xf numFmtId="0" fontId="2" fillId="0" borderId="1" xfId="0" applyFont="1" applyFill="1" applyBorder="1" applyAlignment="1">
      <alignment vertical="center" wrapText="1"/>
    </xf>
    <xf numFmtId="0" fontId="2" fillId="0" borderId="15" xfId="0" applyFont="1" applyBorder="1" applyAlignment="1">
      <alignment vertical="center"/>
    </xf>
    <xf numFmtId="9" fontId="2" fillId="0" borderId="1" xfId="1" applyFont="1" applyBorder="1" applyAlignment="1">
      <alignment vertical="center" wrapText="1"/>
    </xf>
    <xf numFmtId="0" fontId="2" fillId="0" borderId="0" xfId="0" applyFont="1" applyAlignment="1">
      <alignment vertical="center"/>
    </xf>
    <xf numFmtId="0" fontId="4" fillId="5" borderId="19" xfId="0" applyFont="1" applyFill="1" applyBorder="1" applyAlignment="1">
      <alignment vertical="center" wrapText="1"/>
    </xf>
    <xf numFmtId="0" fontId="4" fillId="5" borderId="1" xfId="0" applyFont="1" applyFill="1" applyBorder="1" applyAlignment="1">
      <alignment horizontal="center" vertical="center" wrapText="1"/>
    </xf>
    <xf numFmtId="0" fontId="4" fillId="5" borderId="14" xfId="0" applyFont="1" applyFill="1" applyBorder="1" applyAlignment="1">
      <alignment vertical="center" wrapText="1"/>
    </xf>
    <xf numFmtId="0" fontId="5" fillId="12" borderId="25" xfId="0" applyFont="1" applyFill="1" applyBorder="1" applyAlignment="1">
      <alignment horizontal="justify" vertical="center" wrapText="1"/>
    </xf>
    <xf numFmtId="0" fontId="2" fillId="0" borderId="21" xfId="0" applyFont="1" applyFill="1" applyBorder="1" applyAlignment="1">
      <alignment vertical="center" wrapText="1"/>
    </xf>
    <xf numFmtId="0" fontId="5" fillId="0" borderId="14" xfId="0" applyFont="1" applyFill="1" applyBorder="1" applyAlignment="1">
      <alignment horizontal="justify" vertical="center" wrapText="1"/>
    </xf>
    <xf numFmtId="0" fontId="9" fillId="0" borderId="14" xfId="0" applyFont="1" applyFill="1" applyBorder="1" applyAlignment="1">
      <alignment horizontal="justify" vertical="center" wrapText="1"/>
    </xf>
    <xf numFmtId="0" fontId="4" fillId="0" borderId="14" xfId="0" applyFont="1" applyFill="1" applyBorder="1" applyAlignment="1">
      <alignment vertical="center" wrapText="1"/>
    </xf>
    <xf numFmtId="0" fontId="5" fillId="12" borderId="1" xfId="0" applyFont="1" applyFill="1" applyBorder="1" applyAlignment="1">
      <alignment horizontal="justify" vertical="center" wrapText="1"/>
    </xf>
    <xf numFmtId="0" fontId="4" fillId="0" borderId="24" xfId="0" applyFont="1" applyFill="1" applyBorder="1" applyAlignment="1">
      <alignment vertical="center" wrapText="1"/>
    </xf>
    <xf numFmtId="0" fontId="2" fillId="0" borderId="39" xfId="0" applyFont="1" applyBorder="1" applyAlignment="1">
      <alignment vertical="center"/>
    </xf>
    <xf numFmtId="9" fontId="2" fillId="0" borderId="1" xfId="1" applyFont="1" applyFill="1" applyBorder="1" applyAlignment="1">
      <alignment horizontal="center" vertical="center" wrapText="1"/>
    </xf>
    <xf numFmtId="0" fontId="12" fillId="11"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2" fillId="0" borderId="0" xfId="0" applyFont="1" applyAlignment="1">
      <alignment vertical="center" wrapText="1"/>
    </xf>
    <xf numFmtId="9" fontId="12" fillId="0" borderId="1" xfId="1" applyFont="1" applyBorder="1" applyAlignment="1">
      <alignment horizontal="center" vertical="center" wrapText="1"/>
    </xf>
    <xf numFmtId="0" fontId="12" fillId="0" borderId="0" xfId="0" applyFont="1" applyAlignment="1">
      <alignment horizontal="center"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9" fontId="2" fillId="0" borderId="1" xfId="0" applyNumberFormat="1" applyFont="1" applyBorder="1" applyAlignment="1">
      <alignment vertical="center" wrapText="1"/>
    </xf>
    <xf numFmtId="0" fontId="19" fillId="14" borderId="42" xfId="0" applyFont="1" applyFill="1" applyBorder="1" applyAlignment="1">
      <alignment vertical="center" wrapText="1"/>
    </xf>
    <xf numFmtId="9" fontId="19" fillId="14" borderId="42" xfId="1" applyFont="1" applyFill="1" applyBorder="1" applyAlignment="1">
      <alignment horizontal="center" vertical="center" wrapText="1"/>
    </xf>
    <xf numFmtId="0" fontId="2" fillId="11" borderId="5" xfId="0" applyFont="1" applyFill="1" applyBorder="1" applyAlignment="1">
      <alignment vertical="center"/>
    </xf>
    <xf numFmtId="0" fontId="2" fillId="11" borderId="0" xfId="0" applyFont="1" applyFill="1" applyBorder="1" applyAlignment="1">
      <alignment vertical="center"/>
    </xf>
    <xf numFmtId="0" fontId="2" fillId="11" borderId="28" xfId="0" applyFont="1" applyFill="1" applyBorder="1" applyAlignment="1">
      <alignment vertical="center"/>
    </xf>
    <xf numFmtId="0" fontId="13" fillId="11" borderId="14" xfId="0" applyFont="1" applyFill="1" applyBorder="1" applyAlignment="1">
      <alignment vertical="center" wrapText="1"/>
    </xf>
    <xf numFmtId="0" fontId="2" fillId="11" borderId="1" xfId="0" applyFont="1" applyFill="1" applyBorder="1" applyAlignment="1">
      <alignment vertical="center"/>
    </xf>
    <xf numFmtId="0" fontId="2" fillId="11" borderId="1" xfId="0" applyFont="1" applyFill="1" applyBorder="1" applyAlignment="1">
      <alignment vertical="center" wrapText="1"/>
    </xf>
    <xf numFmtId="0" fontId="2" fillId="11" borderId="19" xfId="0" applyFont="1" applyFill="1" applyBorder="1" applyAlignment="1">
      <alignment vertical="center"/>
    </xf>
    <xf numFmtId="0" fontId="2" fillId="11" borderId="14" xfId="0" applyFont="1" applyFill="1" applyBorder="1" applyAlignment="1">
      <alignment vertical="center"/>
    </xf>
    <xf numFmtId="0" fontId="2" fillId="11" borderId="19" xfId="0" applyFont="1" applyFill="1" applyBorder="1" applyAlignment="1">
      <alignment vertical="center" wrapText="1"/>
    </xf>
    <xf numFmtId="0" fontId="2" fillId="11" borderId="13" xfId="0" applyFont="1" applyFill="1" applyBorder="1" applyAlignment="1">
      <alignment vertical="center"/>
    </xf>
    <xf numFmtId="0" fontId="2" fillId="11" borderId="14" xfId="0" applyFont="1" applyFill="1" applyBorder="1" applyAlignment="1">
      <alignment vertical="center" wrapText="1"/>
    </xf>
    <xf numFmtId="0" fontId="12" fillId="11" borderId="1" xfId="0" applyFont="1" applyFill="1" applyBorder="1" applyAlignment="1">
      <alignment horizontal="center" vertical="center" wrapText="1"/>
    </xf>
    <xf numFmtId="0" fontId="2" fillId="11" borderId="0" xfId="0" applyFont="1" applyFill="1" applyAlignment="1">
      <alignment vertical="center" wrapText="1"/>
    </xf>
    <xf numFmtId="0" fontId="2" fillId="11" borderId="0" xfId="0" applyFont="1" applyFill="1" applyAlignment="1">
      <alignment vertical="center"/>
    </xf>
    <xf numFmtId="0" fontId="2" fillId="0" borderId="1" xfId="0" applyFont="1" applyBorder="1" applyAlignment="1" applyProtection="1">
      <alignment vertical="center" wrapText="1"/>
      <protection locked="0"/>
    </xf>
    <xf numFmtId="0" fontId="2" fillId="0" borderId="19" xfId="0" applyFont="1" applyBorder="1" applyAlignment="1" applyProtection="1">
      <alignment vertical="center" wrapText="1"/>
      <protection locked="0"/>
    </xf>
    <xf numFmtId="0" fontId="2" fillId="11" borderId="1" xfId="0" applyFont="1" applyFill="1" applyBorder="1" applyAlignment="1" applyProtection="1">
      <alignment vertical="center" wrapText="1"/>
      <protection locked="0"/>
    </xf>
    <xf numFmtId="0" fontId="2" fillId="11" borderId="19" xfId="0" applyFont="1" applyFill="1" applyBorder="1" applyAlignment="1" applyProtection="1">
      <alignment vertical="center" wrapText="1"/>
      <protection locked="0"/>
    </xf>
    <xf numFmtId="0" fontId="2" fillId="0" borderId="17" xfId="0" applyFont="1" applyBorder="1" applyAlignment="1" applyProtection="1">
      <alignment vertical="center" wrapText="1"/>
      <protection locked="0"/>
    </xf>
    <xf numFmtId="0" fontId="2" fillId="0" borderId="18" xfId="0" applyFont="1" applyBorder="1" applyAlignment="1" applyProtection="1">
      <alignment vertical="center" wrapText="1"/>
      <protection locked="0"/>
    </xf>
    <xf numFmtId="0" fontId="12" fillId="0" borderId="0" xfId="0" applyFont="1" applyAlignment="1">
      <alignment vertical="center"/>
    </xf>
    <xf numFmtId="3" fontId="2" fillId="11" borderId="1" xfId="0" applyNumberFormat="1" applyFont="1" applyFill="1" applyBorder="1" applyAlignment="1">
      <alignment horizontal="center" vertical="center"/>
    </xf>
    <xf numFmtId="9" fontId="9" fillId="0" borderId="22" xfId="0" applyNumberFormat="1" applyFont="1" applyBorder="1" applyAlignment="1">
      <alignment horizontal="center" vertical="center" wrapText="1"/>
    </xf>
    <xf numFmtId="0" fontId="4" fillId="12" borderId="20" xfId="0" applyFont="1" applyFill="1" applyBorder="1" applyAlignment="1">
      <alignment horizontal="justify" vertical="center" wrapText="1"/>
    </xf>
    <xf numFmtId="3" fontId="2" fillId="11" borderId="21" xfId="0" applyNumberFormat="1" applyFont="1" applyFill="1" applyBorder="1" applyAlignment="1">
      <alignment horizontal="center" vertical="center"/>
    </xf>
    <xf numFmtId="0" fontId="2" fillId="5" borderId="21" xfId="0" applyFont="1" applyFill="1" applyBorder="1" applyAlignment="1">
      <alignment vertical="center"/>
    </xf>
    <xf numFmtId="0" fontId="2" fillId="5" borderId="21" xfId="0" applyFont="1" applyFill="1" applyBorder="1" applyAlignment="1">
      <alignment vertical="center" wrapText="1"/>
    </xf>
    <xf numFmtId="0" fontId="5" fillId="12" borderId="14" xfId="0" applyFont="1" applyFill="1" applyBorder="1" applyAlignment="1">
      <alignment horizontal="justify" vertical="center" wrapText="1"/>
    </xf>
    <xf numFmtId="0" fontId="2" fillId="5" borderId="1" xfId="0" applyFont="1" applyFill="1" applyBorder="1" applyAlignment="1">
      <alignment vertical="center"/>
    </xf>
    <xf numFmtId="0" fontId="2" fillId="5" borderId="1" xfId="0" applyFont="1" applyFill="1" applyBorder="1" applyAlignment="1">
      <alignment vertical="center" wrapText="1"/>
    </xf>
    <xf numFmtId="0" fontId="2" fillId="0" borderId="10" xfId="0" applyFont="1" applyBorder="1" applyAlignment="1">
      <alignment horizontal="center" vertical="center"/>
    </xf>
    <xf numFmtId="1" fontId="2" fillId="0" borderId="19" xfId="1" applyNumberFormat="1" applyFont="1" applyFill="1" applyBorder="1" applyAlignment="1">
      <alignment horizontal="center" vertical="center"/>
    </xf>
    <xf numFmtId="0" fontId="12" fillId="0" borderId="1" xfId="0" applyFont="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0" fontId="2" fillId="0" borderId="19" xfId="0" applyFont="1" applyBorder="1" applyAlignment="1" applyProtection="1">
      <alignment vertical="center" wrapText="1"/>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9" fontId="2" fillId="0" borderId="1" xfId="0" applyNumberFormat="1" applyFont="1" applyFill="1" applyBorder="1" applyAlignment="1">
      <alignment horizontal="center" vertical="center"/>
    </xf>
    <xf numFmtId="9" fontId="2" fillId="0" borderId="19" xfId="0" applyNumberFormat="1" applyFont="1" applyFill="1" applyBorder="1" applyAlignment="1">
      <alignment horizontal="center" vertical="center"/>
    </xf>
    <xf numFmtId="9" fontId="2" fillId="0" borderId="1" xfId="1" applyFont="1" applyFill="1" applyBorder="1" applyAlignment="1">
      <alignment horizontal="center" vertical="center"/>
    </xf>
    <xf numFmtId="0" fontId="2" fillId="0" borderId="21" xfId="0" applyFont="1" applyBorder="1" applyAlignment="1">
      <alignment horizontal="center" vertical="center"/>
    </xf>
    <xf numFmtId="3" fontId="2" fillId="0" borderId="21" xfId="0" applyNumberFormat="1" applyFont="1" applyBorder="1" applyAlignment="1">
      <alignment horizontal="center" vertical="center"/>
    </xf>
    <xf numFmtId="9" fontId="2" fillId="0" borderId="14" xfId="1" applyFont="1" applyBorder="1" applyAlignment="1">
      <alignment horizontal="center" vertical="center" wrapText="1"/>
    </xf>
    <xf numFmtId="9" fontId="15" fillId="0" borderId="1" xfId="0" applyNumberFormat="1" applyFont="1" applyFill="1" applyBorder="1" applyAlignment="1">
      <alignment horizontal="center" vertical="center"/>
    </xf>
    <xf numFmtId="0" fontId="2" fillId="0" borderId="1" xfId="0" applyFont="1" applyBorder="1" applyAlignment="1" applyProtection="1">
      <alignment horizontal="center" vertical="center" wrapText="1"/>
      <protection locked="0"/>
    </xf>
    <xf numFmtId="9" fontId="2" fillId="0" borderId="1" xfId="1"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9" fontId="12" fillId="11" borderId="1" xfId="1" applyFont="1" applyFill="1" applyBorder="1" applyAlignment="1">
      <alignment horizontal="center" vertical="center"/>
    </xf>
    <xf numFmtId="9" fontId="12" fillId="0" borderId="1" xfId="1" applyFont="1" applyBorder="1" applyAlignment="1" applyProtection="1">
      <alignment horizontal="center" vertical="center" wrapText="1"/>
      <protection locked="0"/>
    </xf>
    <xf numFmtId="0" fontId="22" fillId="0" borderId="1" xfId="0" applyFont="1" applyBorder="1" applyAlignment="1">
      <alignment vertical="center" wrapText="1"/>
    </xf>
    <xf numFmtId="0" fontId="5" fillId="0" borderId="1" xfId="0" applyFont="1" applyBorder="1" applyAlignment="1">
      <alignment wrapText="1"/>
    </xf>
    <xf numFmtId="0" fontId="2" fillId="0" borderId="14" xfId="0" applyFont="1" applyBorder="1" applyAlignment="1">
      <alignment horizontal="center" vertical="center"/>
    </xf>
    <xf numFmtId="9" fontId="4"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xf>
    <xf numFmtId="9" fontId="2" fillId="0" borderId="19" xfId="0" applyNumberFormat="1" applyFont="1" applyBorder="1" applyAlignment="1">
      <alignment horizontal="center" vertical="center"/>
    </xf>
    <xf numFmtId="0" fontId="2" fillId="0" borderId="41" xfId="0" applyFont="1" applyBorder="1" applyAlignment="1">
      <alignment vertical="center" wrapText="1"/>
    </xf>
    <xf numFmtId="0" fontId="2" fillId="0" borderId="5" xfId="0" applyFont="1" applyBorder="1" applyAlignment="1">
      <alignment horizontal="center" vertical="center"/>
    </xf>
    <xf numFmtId="0" fontId="2" fillId="0" borderId="29" xfId="0" applyFont="1" applyBorder="1" applyAlignment="1">
      <alignment horizontal="center" vertical="center"/>
    </xf>
    <xf numFmtId="0" fontId="2" fillId="0" borderId="1"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4" xfId="0" applyFont="1" applyBorder="1" applyAlignment="1">
      <alignment horizontal="center" vertical="center" wrapText="1"/>
    </xf>
    <xf numFmtId="0" fontId="2" fillId="0" borderId="19" xfId="0" applyFont="1" applyBorder="1" applyAlignment="1">
      <alignment horizontal="center" vertical="center" wrapText="1"/>
    </xf>
    <xf numFmtId="10" fontId="2" fillId="0" borderId="1" xfId="1" applyNumberFormat="1" applyFont="1" applyBorder="1" applyAlignment="1" applyProtection="1">
      <alignment horizontal="center" vertical="center" wrapText="1"/>
      <protection locked="0"/>
    </xf>
    <xf numFmtId="0" fontId="2" fillId="0" borderId="19" xfId="0" applyFont="1" applyFill="1" applyBorder="1" applyAlignment="1" applyProtection="1">
      <alignment vertical="center" wrapText="1"/>
      <protection locked="0"/>
    </xf>
    <xf numFmtId="0" fontId="23" fillId="0" borderId="1" xfId="0" applyFont="1" applyBorder="1" applyAlignment="1">
      <alignment vertical="center" wrapText="1"/>
    </xf>
    <xf numFmtId="0" fontId="24" fillId="0" borderId="1" xfId="0" applyFont="1" applyBorder="1" applyAlignment="1">
      <alignment horizontal="center" vertical="center" wrapText="1"/>
    </xf>
    <xf numFmtId="9" fontId="23" fillId="0" borderId="14" xfId="1" applyFont="1" applyBorder="1" applyAlignment="1">
      <alignment horizontal="center" vertical="center" wrapText="1"/>
    </xf>
    <xf numFmtId="0" fontId="23" fillId="0" borderId="23" xfId="0" applyFont="1" applyBorder="1" applyAlignment="1">
      <alignment vertical="center"/>
    </xf>
    <xf numFmtId="0" fontId="23" fillId="0" borderId="1" xfId="0" applyFont="1" applyBorder="1" applyAlignment="1" applyProtection="1">
      <alignment vertical="center" wrapText="1"/>
      <protection locked="0"/>
    </xf>
    <xf numFmtId="166" fontId="23" fillId="0" borderId="1" xfId="11" applyNumberFormat="1" applyFont="1" applyBorder="1" applyAlignment="1">
      <alignment vertical="center" wrapText="1"/>
    </xf>
    <xf numFmtId="0" fontId="23" fillId="0" borderId="1" xfId="1" applyNumberFormat="1" applyFont="1" applyBorder="1" applyAlignment="1">
      <alignment horizontal="center" vertical="center" wrapText="1"/>
    </xf>
    <xf numFmtId="1" fontId="25" fillId="0" borderId="19" xfId="0" applyNumberFormat="1" applyFont="1" applyBorder="1" applyAlignment="1" applyProtection="1">
      <alignment horizontal="center" vertical="center" wrapText="1"/>
      <protection locked="0"/>
    </xf>
    <xf numFmtId="9" fontId="6" fillId="0" borderId="1" xfId="0" applyNumberFormat="1" applyFont="1" applyBorder="1" applyAlignment="1" applyProtection="1">
      <alignment horizontal="center" vertical="center" wrapText="1"/>
      <protection locked="0"/>
    </xf>
    <xf numFmtId="9" fontId="23" fillId="0" borderId="1" xfId="1" applyFont="1" applyBorder="1" applyAlignment="1">
      <alignment horizontal="center" vertical="center" wrapText="1"/>
    </xf>
    <xf numFmtId="9" fontId="25" fillId="0" borderId="19" xfId="0" applyNumberFormat="1" applyFont="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9" fontId="24" fillId="0" borderId="1" xfId="1" applyFont="1" applyBorder="1" applyAlignment="1">
      <alignment horizontal="center" vertical="center" wrapText="1"/>
    </xf>
    <xf numFmtId="9" fontId="23" fillId="0" borderId="1" xfId="1" applyFont="1" applyBorder="1" applyAlignment="1" applyProtection="1">
      <alignment horizontal="center" vertical="center" wrapText="1"/>
      <protection locked="0"/>
    </xf>
    <xf numFmtId="0" fontId="23" fillId="0" borderId="1" xfId="0" applyFont="1" applyBorder="1" applyAlignment="1" applyProtection="1">
      <alignment horizontal="left" vertical="center" wrapText="1"/>
      <protection locked="0"/>
    </xf>
    <xf numFmtId="0" fontId="23" fillId="0" borderId="25" xfId="0" applyFont="1" applyBorder="1" applyAlignment="1">
      <alignment vertical="center" wrapText="1"/>
    </xf>
    <xf numFmtId="0" fontId="24" fillId="0" borderId="25" xfId="0" applyFont="1" applyBorder="1" applyAlignment="1">
      <alignment horizontal="center" vertical="center" wrapText="1"/>
    </xf>
    <xf numFmtId="0" fontId="12" fillId="13" borderId="1"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25" xfId="0" applyFont="1" applyBorder="1" applyAlignment="1">
      <alignment vertical="center"/>
    </xf>
    <xf numFmtId="0" fontId="2" fillId="0" borderId="0" xfId="0" applyFont="1" applyBorder="1" applyAlignment="1">
      <alignment horizontal="righ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1" xfId="0" applyFont="1" applyBorder="1" applyAlignment="1">
      <alignment horizontal="right" vertical="center"/>
    </xf>
    <xf numFmtId="0" fontId="12" fillId="9" borderId="1" xfId="0" applyFont="1" applyFill="1" applyBorder="1" applyAlignment="1">
      <alignment vertical="center" wrapText="1"/>
    </xf>
    <xf numFmtId="9" fontId="24" fillId="0" borderId="1" xfId="1" applyFont="1" applyBorder="1" applyAlignment="1" applyProtection="1">
      <alignment horizontal="center" vertical="center" wrapText="1"/>
      <protection locked="0"/>
    </xf>
    <xf numFmtId="0" fontId="12" fillId="11" borderId="1" xfId="0" applyFont="1" applyFill="1" applyBorder="1" applyAlignment="1" applyProtection="1">
      <alignment horizontal="center" vertical="center" wrapText="1"/>
      <protection locked="0"/>
    </xf>
    <xf numFmtId="9" fontId="12" fillId="0" borderId="1" xfId="1" applyNumberFormat="1" applyFont="1" applyFill="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2" fillId="0" borderId="2" xfId="0" applyFont="1" applyFill="1" applyBorder="1" applyAlignment="1">
      <alignment vertical="center" wrapText="1"/>
    </xf>
    <xf numFmtId="0" fontId="2" fillId="11" borderId="2" xfId="0" applyFont="1" applyFill="1" applyBorder="1" applyAlignment="1">
      <alignment vertical="center" wrapText="1"/>
    </xf>
    <xf numFmtId="0" fontId="23" fillId="0" borderId="2" xfId="0" applyFont="1" applyBorder="1" applyAlignment="1">
      <alignment vertical="center" wrapText="1"/>
    </xf>
    <xf numFmtId="0" fontId="19" fillId="14" borderId="45" xfId="0" applyFont="1" applyFill="1" applyBorder="1" applyAlignment="1">
      <alignment vertical="center" wrapText="1"/>
    </xf>
    <xf numFmtId="9" fontId="19" fillId="14" borderId="45" xfId="1" applyFont="1" applyFill="1" applyBorder="1" applyAlignment="1">
      <alignment horizontal="center" vertical="center" wrapText="1"/>
    </xf>
    <xf numFmtId="10" fontId="2" fillId="0" borderId="1" xfId="1" applyNumberFormat="1" applyFont="1" applyBorder="1" applyAlignment="1">
      <alignment horizontal="center" vertical="center" wrapText="1"/>
    </xf>
    <xf numFmtId="0" fontId="2" fillId="0" borderId="19" xfId="0" applyFont="1" applyBorder="1" applyAlignment="1" applyProtection="1">
      <alignment horizontal="center" vertical="center" wrapText="1"/>
      <protection locked="0"/>
    </xf>
    <xf numFmtId="0" fontId="22" fillId="0" borderId="19" xfId="0" applyFont="1" applyBorder="1" applyAlignment="1">
      <alignment vertical="center" wrapText="1"/>
    </xf>
    <xf numFmtId="9" fontId="2" fillId="0" borderId="14" xfId="1" applyFont="1" applyBorder="1" applyAlignment="1" applyProtection="1">
      <alignment horizontal="center" vertical="center" wrapText="1"/>
      <protection locked="0"/>
    </xf>
    <xf numFmtId="0" fontId="22" fillId="0" borderId="19" xfId="0" applyFont="1" applyBorder="1" applyAlignment="1">
      <alignment vertical="center"/>
    </xf>
    <xf numFmtId="0" fontId="23" fillId="0" borderId="19" xfId="0" applyFont="1" applyBorder="1" applyAlignment="1">
      <alignment vertical="center" wrapText="1"/>
    </xf>
    <xf numFmtId="0" fontId="23" fillId="0" borderId="14" xfId="0" applyFont="1" applyBorder="1" applyAlignment="1">
      <alignment vertical="center" wrapText="1"/>
    </xf>
    <xf numFmtId="0" fontId="23" fillId="0" borderId="14" xfId="0" applyFont="1" applyBorder="1" applyAlignment="1" applyProtection="1">
      <alignment vertical="center" wrapText="1"/>
      <protection locked="0"/>
    </xf>
    <xf numFmtId="0" fontId="23" fillId="0" borderId="19" xfId="0" applyFont="1" applyBorder="1" applyAlignment="1" applyProtection="1">
      <alignment vertical="center" wrapText="1"/>
      <protection locked="0"/>
    </xf>
    <xf numFmtId="9" fontId="23" fillId="0" borderId="16" xfId="1" applyFont="1" applyBorder="1" applyAlignment="1">
      <alignment horizontal="center" vertical="center" wrapText="1"/>
    </xf>
    <xf numFmtId="9" fontId="23" fillId="0" borderId="17" xfId="1" applyFont="1" applyBorder="1" applyAlignment="1">
      <alignment horizontal="center" vertical="center" wrapText="1"/>
    </xf>
    <xf numFmtId="9" fontId="24" fillId="0" borderId="17" xfId="1" applyFont="1" applyBorder="1" applyAlignment="1">
      <alignment horizontal="center" vertical="center" wrapText="1"/>
    </xf>
    <xf numFmtId="0" fontId="23" fillId="0" borderId="17" xfId="0" applyFont="1" applyBorder="1" applyAlignment="1" applyProtection="1">
      <alignment horizontal="left" vertical="center" wrapText="1"/>
      <protection locked="0"/>
    </xf>
    <xf numFmtId="0" fontId="23" fillId="0" borderId="18" xfId="0" applyFont="1" applyBorder="1" applyAlignment="1">
      <alignment vertical="center" wrapText="1"/>
    </xf>
    <xf numFmtId="0" fontId="12" fillId="13" borderId="14" xfId="0" applyFont="1" applyFill="1" applyBorder="1" applyAlignment="1">
      <alignment vertical="center" wrapText="1"/>
    </xf>
    <xf numFmtId="0" fontId="12" fillId="13" borderId="1" xfId="0" applyFont="1" applyFill="1" applyBorder="1" applyAlignment="1">
      <alignment vertical="center" wrapText="1"/>
    </xf>
    <xf numFmtId="0" fontId="12" fillId="13" borderId="2" xfId="0" applyFont="1" applyFill="1" applyBorder="1" applyAlignment="1">
      <alignment vertical="center" wrapText="1"/>
    </xf>
    <xf numFmtId="0" fontId="12" fillId="10" borderId="1" xfId="0" applyFont="1" applyFill="1" applyBorder="1" applyAlignment="1">
      <alignment vertical="center" wrapText="1"/>
    </xf>
    <xf numFmtId="0" fontId="12" fillId="10" borderId="19" xfId="0" applyFont="1" applyFill="1" applyBorder="1" applyAlignment="1">
      <alignment vertical="center" wrapText="1"/>
    </xf>
    <xf numFmtId="0" fontId="12" fillId="9" borderId="14" xfId="0" applyFont="1" applyFill="1" applyBorder="1" applyAlignment="1">
      <alignment vertical="center" wrapText="1"/>
    </xf>
    <xf numFmtId="0" fontId="12" fillId="9" borderId="19" xfId="0" applyFont="1" applyFill="1" applyBorder="1" applyAlignment="1">
      <alignment vertical="center" wrapText="1"/>
    </xf>
    <xf numFmtId="0" fontId="12" fillId="7" borderId="14" xfId="0" applyFont="1" applyFill="1" applyBorder="1" applyAlignment="1">
      <alignment vertical="center" wrapText="1"/>
    </xf>
    <xf numFmtId="0" fontId="12" fillId="7" borderId="1" xfId="0" applyFont="1" applyFill="1" applyBorder="1" applyAlignment="1">
      <alignment vertical="center" wrapText="1"/>
    </xf>
    <xf numFmtId="0" fontId="12" fillId="7" borderId="19" xfId="0" applyFont="1" applyFill="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2" fillId="10" borderId="3"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1" xfId="0" applyFont="1" applyBorder="1" applyAlignment="1">
      <alignment horizontal="center" vertical="center"/>
    </xf>
    <xf numFmtId="0" fontId="2" fillId="11" borderId="3" xfId="0" applyFont="1" applyFill="1" applyBorder="1" applyAlignment="1">
      <alignment horizontal="center" vertical="center" wrapText="1"/>
    </xf>
    <xf numFmtId="0" fontId="2" fillId="11" borderId="1" xfId="0" applyFont="1" applyFill="1" applyBorder="1" applyAlignment="1" applyProtection="1">
      <alignment horizontal="center" vertical="center" wrapText="1"/>
      <protection locked="0"/>
    </xf>
    <xf numFmtId="9" fontId="12" fillId="0" borderId="1" xfId="0" applyNumberFormat="1" applyFont="1" applyBorder="1" applyAlignment="1" applyProtection="1">
      <alignment horizontal="center" vertical="center" wrapText="1"/>
      <protection locked="0"/>
    </xf>
    <xf numFmtId="9" fontId="2" fillId="0" borderId="3" xfId="1" applyFont="1" applyBorder="1" applyAlignment="1">
      <alignment horizontal="center" vertical="center" wrapText="1"/>
    </xf>
    <xf numFmtId="9" fontId="2" fillId="0" borderId="1" xfId="0" applyNumberFormat="1" applyFont="1" applyBorder="1" applyAlignment="1" applyProtection="1">
      <alignment horizontal="center" vertical="center" wrapText="1"/>
      <protection locked="0"/>
    </xf>
    <xf numFmtId="10" fontId="2" fillId="0" borderId="1" xfId="0" applyNumberFormat="1" applyFont="1" applyBorder="1" applyAlignment="1" applyProtection="1">
      <alignment horizontal="center" vertical="center" wrapText="1"/>
      <protection locked="0"/>
    </xf>
    <xf numFmtId="0" fontId="23" fillId="0" borderId="1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8" xfId="0" applyFont="1" applyBorder="1" applyAlignment="1" applyProtection="1">
      <alignment vertical="center" wrapText="1"/>
      <protection locked="0"/>
    </xf>
    <xf numFmtId="9" fontId="23" fillId="0" borderId="3" xfId="1" applyFont="1" applyBorder="1" applyAlignment="1">
      <alignment horizontal="center" vertical="center" wrapText="1"/>
    </xf>
    <xf numFmtId="9" fontId="23" fillId="0" borderId="1" xfId="0" applyNumberFormat="1" applyFont="1" applyBorder="1" applyAlignment="1" applyProtection="1">
      <alignment horizontal="center" vertical="center" wrapText="1"/>
      <protection locked="0"/>
    </xf>
    <xf numFmtId="9" fontId="24" fillId="0" borderId="1" xfId="0" applyNumberFormat="1" applyFont="1" applyBorder="1" applyAlignment="1" applyProtection="1">
      <alignment horizontal="center" vertical="center" wrapText="1"/>
      <protection locked="0"/>
    </xf>
    <xf numFmtId="0" fontId="26" fillId="0" borderId="0" xfId="0" applyFont="1" applyAlignment="1">
      <alignment horizontal="justify" vertical="center"/>
    </xf>
    <xf numFmtId="9" fontId="23" fillId="0" borderId="40" xfId="1" applyFont="1" applyBorder="1" applyAlignment="1">
      <alignment horizontal="center" vertical="center" wrapText="1"/>
    </xf>
    <xf numFmtId="9" fontId="23" fillId="0" borderId="17" xfId="1" applyFont="1" applyBorder="1" applyAlignment="1" applyProtection="1">
      <alignment horizontal="center" vertical="center" wrapText="1"/>
      <protection locked="0"/>
    </xf>
    <xf numFmtId="9" fontId="24" fillId="0" borderId="17" xfId="1" applyFont="1" applyBorder="1" applyAlignment="1" applyProtection="1">
      <alignment horizontal="center" vertical="center" wrapText="1"/>
      <protection locked="0"/>
    </xf>
    <xf numFmtId="0" fontId="2" fillId="0" borderId="1" xfId="0" applyFont="1" applyBorder="1" applyAlignment="1" applyProtection="1">
      <alignment horizontal="justify" vertical="center" wrapText="1"/>
      <protection locked="0"/>
    </xf>
    <xf numFmtId="0" fontId="2" fillId="0" borderId="1" xfId="0" applyFont="1" applyBorder="1" applyAlignment="1">
      <alignment horizontal="justify" vertical="center" wrapText="1"/>
    </xf>
    <xf numFmtId="0" fontId="2" fillId="11" borderId="1" xfId="0" applyFont="1" applyFill="1" applyBorder="1" applyAlignment="1" applyProtection="1">
      <alignment horizontal="justify" vertical="center" wrapText="1"/>
      <protection locked="0"/>
    </xf>
    <xf numFmtId="0" fontId="23" fillId="0" borderId="1" xfId="0" applyFont="1" applyBorder="1" applyAlignment="1">
      <alignment horizontal="justify" vertical="center" wrapText="1"/>
    </xf>
    <xf numFmtId="0" fontId="23" fillId="0" borderId="1" xfId="0" applyFont="1" applyBorder="1" applyAlignment="1" applyProtection="1">
      <alignment horizontal="justify" vertical="center" wrapText="1"/>
      <protection locked="0"/>
    </xf>
    <xf numFmtId="0" fontId="23" fillId="0" borderId="17"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19" fillId="14" borderId="46" xfId="0" applyFont="1" applyFill="1" applyBorder="1" applyAlignment="1">
      <alignment horizontal="center" vertical="center" wrapText="1"/>
    </xf>
    <xf numFmtId="0" fontId="19" fillId="14" borderId="47"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41" xfId="0" applyFont="1" applyBorder="1" applyAlignment="1">
      <alignment horizontal="left" vertical="center" wrapText="1"/>
    </xf>
    <xf numFmtId="0" fontId="2" fillId="0" borderId="3" xfId="0" applyFont="1" applyBorder="1" applyAlignment="1">
      <alignment horizontal="left" vertical="center" wrapText="1"/>
    </xf>
    <xf numFmtId="0" fontId="12" fillId="0" borderId="0" xfId="0" applyFont="1" applyAlignment="1">
      <alignment horizontal="center" vertical="center"/>
    </xf>
    <xf numFmtId="0" fontId="12" fillId="11" borderId="1" xfId="0" applyFont="1" applyFill="1" applyBorder="1" applyAlignment="1">
      <alignment horizontal="center" vertical="center"/>
    </xf>
    <xf numFmtId="0" fontId="2" fillId="11" borderId="36" xfId="0" applyFont="1" applyFill="1" applyBorder="1" applyAlignment="1">
      <alignment horizontal="center" vertical="center"/>
    </xf>
    <xf numFmtId="0" fontId="2" fillId="11" borderId="33" xfId="0" applyFont="1" applyFill="1" applyBorder="1" applyAlignment="1">
      <alignment horizontal="center" vertical="center"/>
    </xf>
    <xf numFmtId="0" fontId="2" fillId="11" borderId="14" xfId="0" applyFont="1" applyFill="1" applyBorder="1" applyAlignment="1">
      <alignment horizontal="center" vertical="center"/>
    </xf>
    <xf numFmtId="0" fontId="2" fillId="11" borderId="19" xfId="0" applyFont="1" applyFill="1" applyBorder="1" applyAlignment="1">
      <alignment horizontal="center" vertical="center"/>
    </xf>
    <xf numFmtId="0" fontId="2" fillId="11" borderId="16" xfId="0" applyFont="1" applyFill="1" applyBorder="1" applyAlignment="1">
      <alignment horizontal="center" vertical="center"/>
    </xf>
    <xf numFmtId="0" fontId="2" fillId="11" borderId="18" xfId="0" applyFont="1" applyFill="1" applyBorder="1" applyAlignment="1">
      <alignment horizontal="center"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 xfId="0" applyFont="1" applyBorder="1" applyAlignment="1">
      <alignment horizontal="justify" vertical="center" wrapText="1"/>
    </xf>
    <xf numFmtId="0" fontId="10" fillId="11" borderId="36" xfId="0" applyFont="1" applyFill="1" applyBorder="1" applyAlignment="1">
      <alignment horizontal="center" vertical="center" wrapText="1"/>
    </xf>
    <xf numFmtId="0" fontId="10" fillId="11" borderId="32" xfId="0" applyFont="1" applyFill="1" applyBorder="1" applyAlignment="1">
      <alignment horizontal="center" vertical="center" wrapText="1"/>
    </xf>
    <xf numFmtId="0" fontId="10" fillId="11" borderId="14"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11" borderId="9" xfId="0" applyFont="1" applyFill="1" applyBorder="1" applyAlignment="1">
      <alignment horizontal="center" vertical="center"/>
    </xf>
    <xf numFmtId="0" fontId="10" fillId="11" borderId="37" xfId="0" applyFont="1" applyFill="1" applyBorder="1" applyAlignment="1">
      <alignment horizontal="center" vertical="center"/>
    </xf>
    <xf numFmtId="0" fontId="10" fillId="11" borderId="38" xfId="0" applyFont="1" applyFill="1" applyBorder="1" applyAlignment="1">
      <alignment horizontal="center" vertical="center"/>
    </xf>
    <xf numFmtId="0" fontId="10" fillId="11" borderId="36" xfId="0" applyFont="1" applyFill="1" applyBorder="1" applyAlignment="1">
      <alignment horizontal="center" vertical="center"/>
    </xf>
    <xf numFmtId="0" fontId="10" fillId="11" borderId="32" xfId="0" applyFont="1" applyFill="1" applyBorder="1" applyAlignment="1">
      <alignment horizontal="center" vertical="center"/>
    </xf>
    <xf numFmtId="0" fontId="10" fillId="11" borderId="33" xfId="0" applyFont="1" applyFill="1" applyBorder="1" applyAlignment="1">
      <alignment horizontal="center" vertical="center"/>
    </xf>
    <xf numFmtId="0" fontId="10" fillId="11" borderId="14" xfId="0" applyFont="1" applyFill="1" applyBorder="1" applyAlignment="1">
      <alignment horizontal="center" vertical="center"/>
    </xf>
    <xf numFmtId="0" fontId="10" fillId="11" borderId="1" xfId="0" applyFont="1" applyFill="1" applyBorder="1" applyAlignment="1">
      <alignment horizontal="center" vertical="center"/>
    </xf>
    <xf numFmtId="0" fontId="10" fillId="11" borderId="19"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11" xfId="0" applyFont="1" applyFill="1" applyBorder="1" applyAlignment="1">
      <alignment horizontal="center" vertical="center"/>
    </xf>
    <xf numFmtId="0" fontId="14" fillId="6" borderId="30" xfId="0" applyFont="1" applyFill="1" applyBorder="1" applyAlignment="1">
      <alignment horizontal="center" vertical="center"/>
    </xf>
    <xf numFmtId="0" fontId="14" fillId="6" borderId="6" xfId="0" applyFont="1" applyFill="1" applyBorder="1" applyAlignment="1">
      <alignment horizontal="center" vertical="center"/>
    </xf>
    <xf numFmtId="0" fontId="14" fillId="6" borderId="8" xfId="0" applyFont="1" applyFill="1" applyBorder="1" applyAlignment="1">
      <alignment horizontal="center" vertical="center"/>
    </xf>
    <xf numFmtId="0" fontId="14" fillId="6" borderId="31" xfId="0" applyFont="1" applyFill="1" applyBorder="1" applyAlignment="1">
      <alignment horizontal="center" vertical="center"/>
    </xf>
    <xf numFmtId="0" fontId="2" fillId="7" borderId="12"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7" borderId="27" xfId="0" applyFont="1" applyFill="1" applyBorder="1" applyAlignment="1">
      <alignment horizontal="center" vertical="center" wrapText="1"/>
    </xf>
    <xf numFmtId="0" fontId="12" fillId="9" borderId="36" xfId="0" applyFont="1" applyFill="1" applyBorder="1" applyAlignment="1">
      <alignment horizontal="center" vertical="center" wrapText="1"/>
    </xf>
    <xf numFmtId="0" fontId="12" fillId="9" borderId="32" xfId="0" applyFont="1" applyFill="1" applyBorder="1" applyAlignment="1">
      <alignment horizontal="center" vertical="center" wrapText="1"/>
    </xf>
    <xf numFmtId="0" fontId="12" fillId="9" borderId="33" xfId="0" applyFont="1" applyFill="1" applyBorder="1" applyAlignment="1">
      <alignment horizontal="center" vertical="center" wrapText="1"/>
    </xf>
    <xf numFmtId="0" fontId="12" fillId="10" borderId="44" xfId="0" applyFont="1" applyFill="1" applyBorder="1" applyAlignment="1">
      <alignment horizontal="center" vertical="center" wrapText="1"/>
    </xf>
    <xf numFmtId="0" fontId="12" fillId="10" borderId="35"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12" fillId="9" borderId="34" xfId="0" applyFont="1" applyFill="1" applyBorder="1" applyAlignment="1">
      <alignment horizontal="center" vertical="center" wrapText="1"/>
    </xf>
    <xf numFmtId="0" fontId="12" fillId="9" borderId="35"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12" fillId="7" borderId="36" xfId="0" applyFont="1" applyFill="1" applyBorder="1" applyAlignment="1">
      <alignment horizontal="center" vertical="center" wrapText="1"/>
    </xf>
    <xf numFmtId="0" fontId="12" fillId="7" borderId="32" xfId="0" applyFont="1" applyFill="1" applyBorder="1" applyAlignment="1">
      <alignment horizontal="center" vertical="center" wrapText="1"/>
    </xf>
    <xf numFmtId="0" fontId="12" fillId="7" borderId="33" xfId="0" applyFont="1" applyFill="1" applyBorder="1" applyAlignment="1">
      <alignment horizontal="center" vertical="center" wrapText="1"/>
    </xf>
    <xf numFmtId="0" fontId="12" fillId="13" borderId="14" xfId="0" applyFont="1" applyFill="1" applyBorder="1" applyAlignment="1">
      <alignment horizontal="center" vertical="center" wrapText="1"/>
    </xf>
    <xf numFmtId="0" fontId="12" fillId="13" borderId="1"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12" fillId="10" borderId="3"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2" fillId="10" borderId="19"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7" borderId="19" xfId="0" applyFont="1" applyFill="1" applyBorder="1" applyAlignment="1">
      <alignment horizontal="center" vertical="center" wrapText="1"/>
    </xf>
    <xf numFmtId="0" fontId="12" fillId="13" borderId="34" xfId="0" applyFont="1" applyFill="1" applyBorder="1" applyAlignment="1">
      <alignment horizontal="center" vertical="center" wrapText="1"/>
    </xf>
    <xf numFmtId="0" fontId="12" fillId="13" borderId="35" xfId="0" applyFont="1" applyFill="1" applyBorder="1" applyAlignment="1">
      <alignment horizontal="center" vertical="center" wrapText="1"/>
    </xf>
    <xf numFmtId="0" fontId="12" fillId="13" borderId="43" xfId="0" applyFont="1" applyFill="1" applyBorder="1" applyAlignment="1">
      <alignment horizontal="center" vertical="center" wrapText="1"/>
    </xf>
    <xf numFmtId="0" fontId="2" fillId="0" borderId="25" xfId="0" applyFont="1" applyBorder="1" applyAlignment="1">
      <alignment horizontal="left" vertical="center" wrapText="1"/>
    </xf>
    <xf numFmtId="0" fontId="16" fillId="0" borderId="36" xfId="0" applyFont="1" applyBorder="1" applyAlignment="1">
      <alignment horizontal="center"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21" fillId="0" borderId="1" xfId="0" applyFont="1" applyBorder="1" applyAlignment="1">
      <alignment horizontal="center" vertical="center" wrapText="1"/>
    </xf>
    <xf numFmtId="0" fontId="2" fillId="0" borderId="1" xfId="0" applyFont="1" applyBorder="1" applyAlignment="1">
      <alignment horizontal="left" vertical="center" wrapText="1"/>
    </xf>
  </cellXfs>
  <cellStyles count="15">
    <cellStyle name="Amarillo" xfId="3" xr:uid="{00000000-0005-0000-0000-000000000000}"/>
    <cellStyle name="Excel Built-in Comma [0]" xfId="12" xr:uid="{00000000-0005-0000-0000-000001000000}"/>
    <cellStyle name="Millares [0]" xfId="11" builtinId="6"/>
    <cellStyle name="Millares [0] 2" xfId="2" xr:uid="{00000000-0005-0000-0000-000003000000}"/>
    <cellStyle name="Millares [0] 2 2" xfId="13" xr:uid="{00000000-0005-0000-0000-000004000000}"/>
    <cellStyle name="Millares [0] 3" xfId="14" xr:uid="{00000000-0005-0000-0000-000005000000}"/>
    <cellStyle name="Millares 2" xfId="5" xr:uid="{00000000-0005-0000-0000-000006000000}"/>
    <cellStyle name="Millares 3" xfId="4" xr:uid="{00000000-0005-0000-0000-000007000000}"/>
    <cellStyle name="Normal" xfId="0" builtinId="0"/>
    <cellStyle name="Normal 2" xfId="6" xr:uid="{00000000-0005-0000-0000-000009000000}"/>
    <cellStyle name="Porcentaje" xfId="1" builtinId="5"/>
    <cellStyle name="Porcentaje 2" xfId="7" xr:uid="{00000000-0005-0000-0000-00000B000000}"/>
    <cellStyle name="Porcentual 2" xfId="8" xr:uid="{00000000-0005-0000-0000-00000C000000}"/>
    <cellStyle name="Rojo" xfId="9" xr:uid="{00000000-0005-0000-0000-00000D000000}"/>
    <cellStyle name="Verde" xfId="10"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Personalizado 1">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55"/>
  <sheetViews>
    <sheetView tabSelected="1" zoomScale="55" zoomScaleNormal="55" workbookViewId="0">
      <selection sqref="A1:K1"/>
    </sheetView>
  </sheetViews>
  <sheetFormatPr baseColWidth="10" defaultColWidth="0" defaultRowHeight="15" zeroHeight="1" x14ac:dyDescent="0.25"/>
  <cols>
    <col min="1" max="1" width="6.7109375" style="76" customWidth="1"/>
    <col min="2" max="2" width="27.28515625" style="76" customWidth="1"/>
    <col min="3" max="3" width="20.140625" style="76" customWidth="1"/>
    <col min="4" max="4" width="55.28515625" style="76" customWidth="1"/>
    <col min="5" max="5" width="14.140625" style="76" customWidth="1"/>
    <col min="6" max="6" width="16" style="76" customWidth="1"/>
    <col min="7" max="7" width="25.28515625" style="76" customWidth="1"/>
    <col min="8" max="8" width="43.140625" style="76" customWidth="1"/>
    <col min="9" max="9" width="11.42578125" style="76" customWidth="1"/>
    <col min="10" max="10" width="21.42578125" style="76" customWidth="1"/>
    <col min="11" max="11" width="13.42578125" style="16" customWidth="1"/>
    <col min="12" max="15" width="11.42578125" style="76" customWidth="1"/>
    <col min="16" max="16" width="17.7109375" style="76" customWidth="1"/>
    <col min="17" max="17" width="13.7109375" style="76" customWidth="1"/>
    <col min="18" max="18" width="15.5703125" style="16" customWidth="1"/>
    <col min="19" max="19" width="16.28515625" style="16" customWidth="1"/>
    <col min="20" max="20" width="20.5703125" style="16" customWidth="1"/>
    <col min="21" max="21" width="11.42578125" style="76" customWidth="1"/>
    <col min="22" max="22" width="17.42578125" style="16" customWidth="1"/>
    <col min="23" max="23" width="27" style="16" customWidth="1"/>
    <col min="24" max="24" width="21.140625" style="94" customWidth="1"/>
    <col min="25" max="25" width="26.42578125" style="16" customWidth="1"/>
    <col min="26" max="26" width="19.28515625" style="16" customWidth="1"/>
    <col min="27" max="27" width="18.5703125" style="16" customWidth="1"/>
    <col min="28" max="28" width="24.42578125" style="16" customWidth="1"/>
    <col min="29" max="29" width="20.85546875" style="94" customWidth="1"/>
    <col min="30" max="30" width="41.28515625" style="16" customWidth="1"/>
    <col min="31" max="31" width="21.42578125" style="16" customWidth="1"/>
    <col min="32" max="33" width="16.42578125" style="234" customWidth="1"/>
    <col min="34" max="34" width="16.42578125" style="94" customWidth="1"/>
    <col min="35" max="35" width="47.7109375" style="16" customWidth="1"/>
    <col min="36" max="36" width="19.5703125" style="16" customWidth="1"/>
    <col min="37" max="42" width="16.42578125" style="16" customWidth="1"/>
    <col min="43" max="43" width="17.85546875" style="16" customWidth="1"/>
    <col min="44" max="45" width="16.42578125" style="16" customWidth="1"/>
    <col min="46" max="46" width="32.140625" style="16" customWidth="1"/>
    <col min="47" max="47" width="16.42578125" style="16" customWidth="1"/>
    <col min="48" max="49" width="16.42578125" style="16" hidden="1" customWidth="1"/>
    <col min="50" max="16384" width="11.42578125" style="76" hidden="1"/>
  </cols>
  <sheetData>
    <row r="1" spans="1:11" ht="22.5" customHeight="1" x14ac:dyDescent="0.25">
      <c r="A1" s="268" t="s">
        <v>0</v>
      </c>
      <c r="B1" s="268"/>
      <c r="C1" s="268"/>
      <c r="D1" s="268"/>
      <c r="E1" s="268"/>
      <c r="F1" s="268"/>
      <c r="G1" s="268"/>
      <c r="H1" s="268"/>
      <c r="I1" s="268"/>
      <c r="J1" s="268"/>
      <c r="K1" s="268"/>
    </row>
    <row r="2" spans="1:11" ht="22.5" customHeight="1" x14ac:dyDescent="0.25">
      <c r="A2" s="268" t="s">
        <v>1</v>
      </c>
      <c r="B2" s="268"/>
      <c r="C2" s="268"/>
      <c r="D2" s="268"/>
      <c r="E2" s="268"/>
      <c r="F2" s="268"/>
      <c r="G2" s="268"/>
      <c r="H2" s="268"/>
      <c r="I2" s="268"/>
      <c r="J2" s="268"/>
      <c r="K2" s="268"/>
    </row>
    <row r="3" spans="1:11" ht="22.5" customHeight="1" x14ac:dyDescent="0.25">
      <c r="A3" s="268" t="s">
        <v>2</v>
      </c>
      <c r="B3" s="268"/>
      <c r="C3" s="268"/>
      <c r="D3" s="268"/>
      <c r="E3" s="268"/>
      <c r="F3" s="268"/>
      <c r="G3" s="268"/>
      <c r="H3" s="268"/>
      <c r="I3" s="268"/>
      <c r="J3" s="268"/>
      <c r="K3" s="268"/>
    </row>
    <row r="4" spans="1:11" ht="15.75" thickBot="1" x14ac:dyDescent="0.3">
      <c r="F4" s="269" t="s">
        <v>3</v>
      </c>
      <c r="G4" s="269"/>
      <c r="H4" s="269"/>
      <c r="I4" s="269"/>
      <c r="J4" s="269"/>
    </row>
    <row r="5" spans="1:11" ht="15.75" customHeight="1" x14ac:dyDescent="0.25">
      <c r="A5" s="270" t="s">
        <v>4</v>
      </c>
      <c r="B5" s="271"/>
      <c r="C5" s="267" t="s">
        <v>5</v>
      </c>
      <c r="D5" s="276"/>
      <c r="F5" s="89" t="s">
        <v>6</v>
      </c>
      <c r="G5" s="89" t="s">
        <v>7</v>
      </c>
      <c r="H5" s="269" t="s">
        <v>8</v>
      </c>
      <c r="I5" s="269"/>
      <c r="J5" s="269"/>
    </row>
    <row r="6" spans="1:11" ht="22.5" customHeight="1" x14ac:dyDescent="0.25">
      <c r="A6" s="272"/>
      <c r="B6" s="273"/>
      <c r="C6" s="277"/>
      <c r="D6" s="276"/>
      <c r="F6" s="17">
        <v>1</v>
      </c>
      <c r="G6" s="90" t="s">
        <v>9</v>
      </c>
      <c r="H6" s="278" t="s">
        <v>10</v>
      </c>
      <c r="I6" s="278"/>
      <c r="J6" s="278"/>
    </row>
    <row r="7" spans="1:11" ht="48" customHeight="1" x14ac:dyDescent="0.25">
      <c r="A7" s="272"/>
      <c r="B7" s="273"/>
      <c r="C7" s="277"/>
      <c r="D7" s="276"/>
      <c r="F7" s="17">
        <v>2</v>
      </c>
      <c r="G7" s="90" t="s">
        <v>11</v>
      </c>
      <c r="H7" s="279" t="s">
        <v>12</v>
      </c>
      <c r="I7" s="279"/>
      <c r="J7" s="279"/>
    </row>
    <row r="8" spans="1:11" ht="409.5" customHeight="1" thickBot="1" x14ac:dyDescent="0.3">
      <c r="A8" s="274"/>
      <c r="B8" s="275"/>
      <c r="C8" s="277"/>
      <c r="D8" s="276"/>
      <c r="F8" s="17">
        <v>3</v>
      </c>
      <c r="G8" s="90" t="s">
        <v>13</v>
      </c>
      <c r="H8" s="280" t="s">
        <v>201</v>
      </c>
      <c r="I8" s="281"/>
      <c r="J8" s="282"/>
    </row>
    <row r="9" spans="1:11" ht="246.75" customHeight="1" x14ac:dyDescent="0.25">
      <c r="F9" s="188">
        <v>4</v>
      </c>
      <c r="G9" s="188" t="s">
        <v>202</v>
      </c>
      <c r="H9" s="332" t="s">
        <v>204</v>
      </c>
      <c r="I9" s="332"/>
      <c r="J9" s="332"/>
    </row>
    <row r="10" spans="1:11" ht="80.25" customHeight="1" x14ac:dyDescent="0.25">
      <c r="F10" s="192">
        <v>5</v>
      </c>
      <c r="G10" s="186" t="s">
        <v>205</v>
      </c>
      <c r="H10" s="340" t="s">
        <v>206</v>
      </c>
      <c r="I10" s="340"/>
      <c r="J10" s="340"/>
    </row>
    <row r="11" spans="1:11" ht="183.75" customHeight="1" x14ac:dyDescent="0.25">
      <c r="F11" s="192">
        <v>6</v>
      </c>
      <c r="G11" s="186" t="s">
        <v>240</v>
      </c>
      <c r="H11" s="341" t="s">
        <v>249</v>
      </c>
      <c r="I11" s="341"/>
      <c r="J11" s="341"/>
    </row>
    <row r="12" spans="1:11" ht="382.5" customHeight="1" x14ac:dyDescent="0.25">
      <c r="F12" s="192">
        <v>7</v>
      </c>
      <c r="G12" s="229" t="s">
        <v>250</v>
      </c>
      <c r="H12" s="265" t="s">
        <v>255</v>
      </c>
      <c r="I12" s="266"/>
      <c r="J12" s="267"/>
    </row>
    <row r="13" spans="1:11" ht="51.75" customHeight="1" x14ac:dyDescent="0.25">
      <c r="F13" s="192">
        <v>8</v>
      </c>
      <c r="G13" s="230" t="s">
        <v>278</v>
      </c>
      <c r="H13" s="265" t="s">
        <v>277</v>
      </c>
      <c r="I13" s="266"/>
      <c r="J13" s="267"/>
    </row>
    <row r="14" spans="1:11" ht="72" customHeight="1" x14ac:dyDescent="0.25">
      <c r="F14" s="192">
        <v>8</v>
      </c>
      <c r="G14" s="233" t="s">
        <v>279</v>
      </c>
      <c r="H14" s="265" t="s">
        <v>281</v>
      </c>
      <c r="I14" s="266"/>
      <c r="J14" s="267"/>
    </row>
    <row r="15" spans="1:11" ht="102" customHeight="1" x14ac:dyDescent="0.25">
      <c r="F15" s="192">
        <v>9</v>
      </c>
      <c r="G15" s="262" t="s">
        <v>283</v>
      </c>
      <c r="H15" s="279" t="s">
        <v>284</v>
      </c>
      <c r="I15" s="279"/>
      <c r="J15" s="279"/>
    </row>
    <row r="16" spans="1:11" ht="160.5" customHeight="1" thickBot="1" x14ac:dyDescent="0.3">
      <c r="F16" s="189"/>
      <c r="G16" s="190"/>
      <c r="H16" s="191"/>
      <c r="I16" s="191"/>
      <c r="J16" s="191"/>
    </row>
    <row r="17" spans="1:49" s="120" customFormat="1" ht="18.75" customHeight="1" x14ac:dyDescent="0.25">
      <c r="A17" s="283" t="s">
        <v>14</v>
      </c>
      <c r="B17" s="284"/>
      <c r="C17" s="287" t="s">
        <v>15</v>
      </c>
      <c r="D17" s="290" t="s">
        <v>16</v>
      </c>
      <c r="E17" s="291"/>
      <c r="F17" s="291"/>
      <c r="G17" s="291"/>
      <c r="H17" s="291"/>
      <c r="I17" s="291"/>
      <c r="J17" s="291"/>
      <c r="K17" s="291"/>
      <c r="L17" s="291"/>
      <c r="M17" s="291"/>
      <c r="N17" s="291"/>
      <c r="O17" s="291"/>
      <c r="P17" s="292"/>
      <c r="Q17" s="296" t="s">
        <v>17</v>
      </c>
      <c r="R17" s="297"/>
      <c r="S17" s="297"/>
      <c r="T17" s="298"/>
      <c r="U17" s="302" t="s">
        <v>18</v>
      </c>
      <c r="V17" s="329" t="s">
        <v>19</v>
      </c>
      <c r="W17" s="330"/>
      <c r="X17" s="330"/>
      <c r="Y17" s="330"/>
      <c r="Z17" s="331"/>
      <c r="AA17" s="305" t="s">
        <v>19</v>
      </c>
      <c r="AB17" s="306"/>
      <c r="AC17" s="306"/>
      <c r="AD17" s="306"/>
      <c r="AE17" s="307"/>
      <c r="AF17" s="308" t="s">
        <v>19</v>
      </c>
      <c r="AG17" s="309"/>
      <c r="AH17" s="309"/>
      <c r="AI17" s="309"/>
      <c r="AJ17" s="310"/>
      <c r="AK17" s="311" t="s">
        <v>19</v>
      </c>
      <c r="AL17" s="312"/>
      <c r="AM17" s="312"/>
      <c r="AN17" s="312"/>
      <c r="AO17" s="313"/>
      <c r="AP17" s="314" t="s">
        <v>19</v>
      </c>
      <c r="AQ17" s="315"/>
      <c r="AR17" s="315"/>
      <c r="AS17" s="315"/>
      <c r="AT17" s="316"/>
      <c r="AU17" s="92"/>
      <c r="AV17" s="92"/>
      <c r="AW17" s="92"/>
    </row>
    <row r="18" spans="1:49" ht="21" customHeight="1" x14ac:dyDescent="0.25">
      <c r="A18" s="285"/>
      <c r="B18" s="286"/>
      <c r="C18" s="288"/>
      <c r="D18" s="293"/>
      <c r="E18" s="294"/>
      <c r="F18" s="294"/>
      <c r="G18" s="294"/>
      <c r="H18" s="294"/>
      <c r="I18" s="294"/>
      <c r="J18" s="294"/>
      <c r="K18" s="294"/>
      <c r="L18" s="294"/>
      <c r="M18" s="294"/>
      <c r="N18" s="294"/>
      <c r="O18" s="294"/>
      <c r="P18" s="295"/>
      <c r="Q18" s="299"/>
      <c r="R18" s="300"/>
      <c r="S18" s="300"/>
      <c r="T18" s="301"/>
      <c r="U18" s="303"/>
      <c r="V18" s="317" t="s">
        <v>20</v>
      </c>
      <c r="W18" s="318"/>
      <c r="X18" s="318"/>
      <c r="Y18" s="318"/>
      <c r="Z18" s="319"/>
      <c r="AA18" s="320" t="s">
        <v>21</v>
      </c>
      <c r="AB18" s="321"/>
      <c r="AC18" s="321"/>
      <c r="AD18" s="321"/>
      <c r="AE18" s="322"/>
      <c r="AF18" s="323" t="s">
        <v>22</v>
      </c>
      <c r="AG18" s="324"/>
      <c r="AH18" s="324"/>
      <c r="AI18" s="324"/>
      <c r="AJ18" s="325"/>
      <c r="AK18" s="320" t="s">
        <v>23</v>
      </c>
      <c r="AL18" s="321"/>
      <c r="AM18" s="321"/>
      <c r="AN18" s="321"/>
      <c r="AO18" s="322"/>
      <c r="AP18" s="326" t="s">
        <v>24</v>
      </c>
      <c r="AQ18" s="327"/>
      <c r="AR18" s="327"/>
      <c r="AS18" s="327"/>
      <c r="AT18" s="328"/>
    </row>
    <row r="19" spans="1:49" s="92" customFormat="1" ht="45.75" thickBot="1" x14ac:dyDescent="0.3">
      <c r="A19" s="47" t="s">
        <v>25</v>
      </c>
      <c r="B19" s="48" t="s">
        <v>26</v>
      </c>
      <c r="C19" s="289"/>
      <c r="D19" s="47" t="s">
        <v>27</v>
      </c>
      <c r="E19" s="48" t="s">
        <v>28</v>
      </c>
      <c r="F19" s="48" t="s">
        <v>29</v>
      </c>
      <c r="G19" s="48" t="s">
        <v>30</v>
      </c>
      <c r="H19" s="48" t="s">
        <v>31</v>
      </c>
      <c r="I19" s="48" t="s">
        <v>32</v>
      </c>
      <c r="J19" s="48" t="s">
        <v>33</v>
      </c>
      <c r="K19" s="48" t="s">
        <v>34</v>
      </c>
      <c r="L19" s="48" t="s">
        <v>35</v>
      </c>
      <c r="M19" s="48" t="s">
        <v>36</v>
      </c>
      <c r="N19" s="48" t="s">
        <v>37</v>
      </c>
      <c r="O19" s="48" t="s">
        <v>38</v>
      </c>
      <c r="P19" s="49" t="s">
        <v>39</v>
      </c>
      <c r="Q19" s="51" t="s">
        <v>40</v>
      </c>
      <c r="R19" s="52" t="s">
        <v>41</v>
      </c>
      <c r="S19" s="52" t="s">
        <v>42</v>
      </c>
      <c r="T19" s="53" t="s">
        <v>43</v>
      </c>
      <c r="U19" s="304"/>
      <c r="V19" s="219" t="s">
        <v>44</v>
      </c>
      <c r="W19" s="220" t="s">
        <v>45</v>
      </c>
      <c r="X19" s="182" t="s">
        <v>46</v>
      </c>
      <c r="Y19" s="220" t="s">
        <v>47</v>
      </c>
      <c r="Z19" s="221" t="s">
        <v>48</v>
      </c>
      <c r="AA19" s="183" t="s">
        <v>44</v>
      </c>
      <c r="AB19" s="184" t="s">
        <v>45</v>
      </c>
      <c r="AC19" s="184" t="s">
        <v>46</v>
      </c>
      <c r="AD19" s="184" t="s">
        <v>47</v>
      </c>
      <c r="AE19" s="185" t="s">
        <v>48</v>
      </c>
      <c r="AF19" s="231" t="s">
        <v>44</v>
      </c>
      <c r="AG19" s="232" t="s">
        <v>45</v>
      </c>
      <c r="AH19" s="232" t="s">
        <v>46</v>
      </c>
      <c r="AI19" s="222" t="s">
        <v>47</v>
      </c>
      <c r="AJ19" s="223" t="s">
        <v>48</v>
      </c>
      <c r="AK19" s="224" t="s">
        <v>44</v>
      </c>
      <c r="AL19" s="193" t="s">
        <v>45</v>
      </c>
      <c r="AM19" s="193" t="s">
        <v>46</v>
      </c>
      <c r="AN19" s="193" t="s">
        <v>47</v>
      </c>
      <c r="AO19" s="225" t="s">
        <v>48</v>
      </c>
      <c r="AP19" s="226" t="s">
        <v>30</v>
      </c>
      <c r="AQ19" s="227" t="s">
        <v>44</v>
      </c>
      <c r="AR19" s="227" t="s">
        <v>45</v>
      </c>
      <c r="AS19" s="227" t="s">
        <v>46</v>
      </c>
      <c r="AT19" s="228" t="s">
        <v>49</v>
      </c>
    </row>
    <row r="20" spans="1:49" ht="193.5" customHeight="1" x14ac:dyDescent="0.25">
      <c r="A20" s="45">
        <v>7</v>
      </c>
      <c r="B20" s="22" t="s">
        <v>50</v>
      </c>
      <c r="C20" s="46" t="s">
        <v>51</v>
      </c>
      <c r="D20" s="123" t="s">
        <v>212</v>
      </c>
      <c r="E20" s="122">
        <v>0.04</v>
      </c>
      <c r="F20" s="54" t="s">
        <v>78</v>
      </c>
      <c r="G20" s="55" t="s">
        <v>207</v>
      </c>
      <c r="H20" s="55" t="s">
        <v>208</v>
      </c>
      <c r="I20" s="124" t="s">
        <v>209</v>
      </c>
      <c r="J20" s="125" t="s">
        <v>52</v>
      </c>
      <c r="K20" s="126" t="s">
        <v>53</v>
      </c>
      <c r="L20" s="141">
        <v>0</v>
      </c>
      <c r="M20" s="141">
        <v>0</v>
      </c>
      <c r="N20" s="142">
        <v>0</v>
      </c>
      <c r="O20" s="141">
        <v>1</v>
      </c>
      <c r="P20" s="130">
        <v>1</v>
      </c>
      <c r="Q20" s="50" t="s">
        <v>54</v>
      </c>
      <c r="R20" s="15" t="s">
        <v>55</v>
      </c>
      <c r="S20" s="15" t="s">
        <v>56</v>
      </c>
      <c r="T20" s="25" t="s">
        <v>57</v>
      </c>
      <c r="U20" s="74" t="str">
        <f>IF(Q20="EFICACIA","SI","NO")</f>
        <v>SI</v>
      </c>
      <c r="V20" s="15" t="s">
        <v>58</v>
      </c>
      <c r="W20" s="15" t="s">
        <v>58</v>
      </c>
      <c r="X20" s="95" t="s">
        <v>58</v>
      </c>
      <c r="Y20" s="15" t="s">
        <v>58</v>
      </c>
      <c r="Z20" s="197" t="s">
        <v>58</v>
      </c>
      <c r="AA20" s="24" t="s">
        <v>58</v>
      </c>
      <c r="AB20" s="133" t="s">
        <v>58</v>
      </c>
      <c r="AC20" s="132" t="s">
        <v>58</v>
      </c>
      <c r="AD20" s="133" t="s">
        <v>58</v>
      </c>
      <c r="AE20" s="134" t="s">
        <v>58</v>
      </c>
      <c r="AF20" s="145" t="s">
        <v>58</v>
      </c>
      <c r="AG20" s="145" t="s">
        <v>58</v>
      </c>
      <c r="AH20" s="132" t="s">
        <v>58</v>
      </c>
      <c r="AI20" s="256" t="s">
        <v>58</v>
      </c>
      <c r="AJ20" s="133" t="s">
        <v>58</v>
      </c>
      <c r="AK20" s="24">
        <f>O20</f>
        <v>1</v>
      </c>
      <c r="AL20" s="114"/>
      <c r="AM20" s="114"/>
      <c r="AN20" s="114"/>
      <c r="AO20" s="115"/>
      <c r="AP20" s="24" t="str">
        <f>G20</f>
        <v>Línea base construida</v>
      </c>
      <c r="AQ20" s="15" t="e">
        <f>V20+AA20+AF20+AK20</f>
        <v>#VALUE!</v>
      </c>
      <c r="AR20" s="114" t="e">
        <f>W20+AB20+AG20+AL20</f>
        <v>#VALUE!</v>
      </c>
      <c r="AS20" s="114"/>
      <c r="AT20" s="115"/>
    </row>
    <row r="21" spans="1:49" ht="111.75" customHeight="1" x14ac:dyDescent="0.25">
      <c r="A21" s="40">
        <v>7</v>
      </c>
      <c r="B21" s="15" t="s">
        <v>50</v>
      </c>
      <c r="C21" s="41" t="s">
        <v>51</v>
      </c>
      <c r="D21" s="127" t="s">
        <v>210</v>
      </c>
      <c r="E21" s="122">
        <v>0.04</v>
      </c>
      <c r="F21" s="56" t="s">
        <v>78</v>
      </c>
      <c r="G21" s="55" t="s">
        <v>207</v>
      </c>
      <c r="H21" s="57" t="s">
        <v>211</v>
      </c>
      <c r="I21" s="124" t="s">
        <v>209</v>
      </c>
      <c r="J21" s="128" t="s">
        <v>52</v>
      </c>
      <c r="K21" s="129" t="s">
        <v>59</v>
      </c>
      <c r="L21" s="135">
        <v>0</v>
      </c>
      <c r="M21" s="135">
        <v>0</v>
      </c>
      <c r="N21" s="135">
        <v>1</v>
      </c>
      <c r="O21" s="135">
        <v>0</v>
      </c>
      <c r="P21" s="131">
        <v>1</v>
      </c>
      <c r="Q21" s="50" t="s">
        <v>54</v>
      </c>
      <c r="R21" s="15" t="s">
        <v>55</v>
      </c>
      <c r="S21" s="15" t="s">
        <v>56</v>
      </c>
      <c r="T21" s="25" t="s">
        <v>60</v>
      </c>
      <c r="U21" s="29" t="str">
        <f t="shared" ref="U21:U39" si="0">IF(Q21="EFICACIA","SI","NO")</f>
        <v>SI</v>
      </c>
      <c r="V21" s="15" t="s">
        <v>58</v>
      </c>
      <c r="W21" s="15" t="s">
        <v>58</v>
      </c>
      <c r="X21" s="95" t="s">
        <v>58</v>
      </c>
      <c r="Y21" s="15" t="s">
        <v>58</v>
      </c>
      <c r="Z21" s="197" t="s">
        <v>58</v>
      </c>
      <c r="AA21" s="24" t="s">
        <v>58</v>
      </c>
      <c r="AB21" s="133" t="s">
        <v>58</v>
      </c>
      <c r="AC21" s="132" t="s">
        <v>58</v>
      </c>
      <c r="AD21" s="133" t="s">
        <v>58</v>
      </c>
      <c r="AE21" s="134" t="s">
        <v>58</v>
      </c>
      <c r="AF21" s="235">
        <f t="shared" ref="AF21:AF46" si="1">N21</f>
        <v>1</v>
      </c>
      <c r="AG21" s="145">
        <v>1</v>
      </c>
      <c r="AH21" s="132">
        <v>1</v>
      </c>
      <c r="AI21" s="256" t="s">
        <v>256</v>
      </c>
      <c r="AJ21" s="115" t="s">
        <v>257</v>
      </c>
      <c r="AK21" s="24">
        <f t="shared" ref="AK21:AK46" si="2">O21</f>
        <v>0</v>
      </c>
      <c r="AL21" s="114"/>
      <c r="AM21" s="114"/>
      <c r="AN21" s="114"/>
      <c r="AO21" s="115"/>
      <c r="AP21" s="24" t="str">
        <f t="shared" ref="AP21:AP46" si="3">G21</f>
        <v>Línea base construida</v>
      </c>
      <c r="AQ21" s="15" t="e">
        <f t="shared" ref="AQ21:AR39" si="4">V21+AA21+AF21+AK21</f>
        <v>#VALUE!</v>
      </c>
      <c r="AR21" s="114" t="e">
        <f t="shared" si="4"/>
        <v>#VALUE!</v>
      </c>
      <c r="AS21" s="114"/>
      <c r="AT21" s="115"/>
    </row>
    <row r="22" spans="1:49" ht="277.5" customHeight="1" x14ac:dyDescent="0.25">
      <c r="A22" s="40">
        <v>6</v>
      </c>
      <c r="B22" s="15" t="s">
        <v>61</v>
      </c>
      <c r="C22" s="41" t="s">
        <v>51</v>
      </c>
      <c r="D22" s="82" t="s">
        <v>62</v>
      </c>
      <c r="E22" s="122">
        <v>0.04</v>
      </c>
      <c r="F22" s="14" t="s">
        <v>63</v>
      </c>
      <c r="G22" s="1" t="s">
        <v>64</v>
      </c>
      <c r="H22" s="1" t="s">
        <v>65</v>
      </c>
      <c r="I22" s="60" t="s">
        <v>66</v>
      </c>
      <c r="J22" s="66" t="s">
        <v>67</v>
      </c>
      <c r="K22" s="81" t="s">
        <v>68</v>
      </c>
      <c r="L22" s="140">
        <v>0</v>
      </c>
      <c r="M22" s="138">
        <v>1</v>
      </c>
      <c r="N22" s="138">
        <v>1</v>
      </c>
      <c r="O22" s="138">
        <v>1</v>
      </c>
      <c r="P22" s="139">
        <v>1</v>
      </c>
      <c r="Q22" s="50" t="s">
        <v>54</v>
      </c>
      <c r="R22" s="15" t="s">
        <v>69</v>
      </c>
      <c r="S22" s="15" t="s">
        <v>56</v>
      </c>
      <c r="T22" s="25"/>
      <c r="U22" s="29" t="str">
        <f t="shared" si="0"/>
        <v>SI</v>
      </c>
      <c r="V22" s="15" t="s">
        <v>58</v>
      </c>
      <c r="W22" s="15" t="s">
        <v>58</v>
      </c>
      <c r="X22" s="95" t="s">
        <v>58</v>
      </c>
      <c r="Y22" s="15" t="s">
        <v>58</v>
      </c>
      <c r="Z22" s="197" t="s">
        <v>58</v>
      </c>
      <c r="AA22" s="143">
        <v>1</v>
      </c>
      <c r="AB22" s="5">
        <v>1</v>
      </c>
      <c r="AC22" s="93">
        <v>1</v>
      </c>
      <c r="AD22" s="147" t="s">
        <v>239</v>
      </c>
      <c r="AE22" s="164" t="s">
        <v>230</v>
      </c>
      <c r="AF22" s="138">
        <v>1</v>
      </c>
      <c r="AG22" s="138">
        <v>1</v>
      </c>
      <c r="AH22" s="240">
        <v>1</v>
      </c>
      <c r="AI22" s="256" t="s">
        <v>263</v>
      </c>
      <c r="AJ22" s="115" t="s">
        <v>265</v>
      </c>
      <c r="AK22" s="24">
        <f t="shared" si="2"/>
        <v>1</v>
      </c>
      <c r="AL22" s="114"/>
      <c r="AM22" s="114"/>
      <c r="AN22" s="114"/>
      <c r="AO22" s="115"/>
      <c r="AP22" s="24" t="str">
        <f t="shared" si="3"/>
        <v xml:space="preserve">Porcentaje de cumplimiento del Plan de Acción para la implementación de los presupuestos participativos </v>
      </c>
      <c r="AQ22" s="15" t="e">
        <f t="shared" si="4"/>
        <v>#VALUE!</v>
      </c>
      <c r="AR22" s="114" t="e">
        <f t="shared" si="4"/>
        <v>#VALUE!</v>
      </c>
      <c r="AS22" s="114"/>
      <c r="AT22" s="115"/>
    </row>
    <row r="23" spans="1:49" ht="120" x14ac:dyDescent="0.25">
      <c r="A23" s="40">
        <v>6</v>
      </c>
      <c r="B23" s="15" t="s">
        <v>61</v>
      </c>
      <c r="C23" s="41" t="s">
        <v>51</v>
      </c>
      <c r="D23" s="83" t="s">
        <v>70</v>
      </c>
      <c r="E23" s="122">
        <v>0.04</v>
      </c>
      <c r="F23" s="14" t="s">
        <v>63</v>
      </c>
      <c r="G23" s="1" t="s">
        <v>71</v>
      </c>
      <c r="H23" s="1" t="s">
        <v>72</v>
      </c>
      <c r="I23" s="62">
        <v>0.70499999999999996</v>
      </c>
      <c r="J23" s="67" t="s">
        <v>73</v>
      </c>
      <c r="K23" s="73" t="s">
        <v>74</v>
      </c>
      <c r="L23" s="140">
        <v>0</v>
      </c>
      <c r="M23" s="140">
        <v>0</v>
      </c>
      <c r="N23" s="140">
        <v>0</v>
      </c>
      <c r="O23" s="144">
        <v>0.9</v>
      </c>
      <c r="P23" s="139">
        <v>0.9</v>
      </c>
      <c r="Q23" s="50" t="s">
        <v>54</v>
      </c>
      <c r="R23" s="15" t="s">
        <v>75</v>
      </c>
      <c r="S23" s="15" t="s">
        <v>56</v>
      </c>
      <c r="T23" s="25"/>
      <c r="U23" s="29" t="str">
        <f t="shared" si="0"/>
        <v>SI</v>
      </c>
      <c r="V23" s="15" t="s">
        <v>58</v>
      </c>
      <c r="W23" s="15" t="s">
        <v>58</v>
      </c>
      <c r="X23" s="95" t="s">
        <v>58</v>
      </c>
      <c r="Y23" s="136" t="s">
        <v>58</v>
      </c>
      <c r="Z23" s="198" t="s">
        <v>58</v>
      </c>
      <c r="AA23" s="161" t="s">
        <v>58</v>
      </c>
      <c r="AB23" s="145" t="s">
        <v>58</v>
      </c>
      <c r="AC23" s="132" t="s">
        <v>58</v>
      </c>
      <c r="AD23" s="145" t="s">
        <v>58</v>
      </c>
      <c r="AE23" s="206" t="s">
        <v>58</v>
      </c>
      <c r="AF23" s="145" t="s">
        <v>58</v>
      </c>
      <c r="AG23" s="145" t="s">
        <v>58</v>
      </c>
      <c r="AH23" s="132" t="s">
        <v>58</v>
      </c>
      <c r="AI23" s="256" t="s">
        <v>58</v>
      </c>
      <c r="AJ23" s="133" t="s">
        <v>58</v>
      </c>
      <c r="AK23" s="24">
        <f t="shared" si="2"/>
        <v>0.9</v>
      </c>
      <c r="AL23" s="114"/>
      <c r="AM23" s="114"/>
      <c r="AN23" s="114"/>
      <c r="AO23" s="115"/>
      <c r="AP23" s="24" t="str">
        <f t="shared" si="3"/>
        <v xml:space="preserve">Porcentaje de cumplimiento físico acumulado del Plan de Desarrollo Local </v>
      </c>
      <c r="AQ23" s="15" t="e">
        <f t="shared" si="4"/>
        <v>#VALUE!</v>
      </c>
      <c r="AR23" s="114" t="e">
        <f t="shared" si="4"/>
        <v>#VALUE!</v>
      </c>
      <c r="AS23" s="114"/>
      <c r="AT23" s="115"/>
    </row>
    <row r="24" spans="1:49" ht="140.25" customHeight="1" x14ac:dyDescent="0.25">
      <c r="A24" s="40">
        <v>6</v>
      </c>
      <c r="B24" s="15" t="s">
        <v>61</v>
      </c>
      <c r="C24" s="41" t="s">
        <v>76</v>
      </c>
      <c r="D24" s="32" t="s">
        <v>77</v>
      </c>
      <c r="E24" s="122">
        <v>0.04</v>
      </c>
      <c r="F24" s="14" t="s">
        <v>78</v>
      </c>
      <c r="G24" s="1" t="s">
        <v>79</v>
      </c>
      <c r="H24" s="1" t="s">
        <v>80</v>
      </c>
      <c r="I24" s="61" t="s">
        <v>81</v>
      </c>
      <c r="J24" s="67" t="s">
        <v>73</v>
      </c>
      <c r="K24" s="73" t="s">
        <v>82</v>
      </c>
      <c r="L24" s="140">
        <v>0</v>
      </c>
      <c r="M24" s="138">
        <v>0.2</v>
      </c>
      <c r="N24" s="140">
        <v>0</v>
      </c>
      <c r="O24" s="138">
        <v>0.92</v>
      </c>
      <c r="P24" s="139">
        <v>0.92</v>
      </c>
      <c r="Q24" s="50" t="s">
        <v>54</v>
      </c>
      <c r="R24" s="15" t="s">
        <v>83</v>
      </c>
      <c r="S24" s="15" t="s">
        <v>84</v>
      </c>
      <c r="T24" s="25"/>
      <c r="U24" s="29" t="str">
        <f t="shared" si="0"/>
        <v>SI</v>
      </c>
      <c r="V24" s="136" t="s">
        <v>58</v>
      </c>
      <c r="W24" s="136" t="s">
        <v>58</v>
      </c>
      <c r="X24" s="95" t="s">
        <v>58</v>
      </c>
      <c r="Y24" s="136" t="s">
        <v>58</v>
      </c>
      <c r="Z24" s="198" t="s">
        <v>58</v>
      </c>
      <c r="AA24" s="143">
        <f t="shared" ref="AA24:AC42" si="5">M24</f>
        <v>0.2</v>
      </c>
      <c r="AB24" s="205">
        <v>0.442</v>
      </c>
      <c r="AC24" s="93">
        <v>1</v>
      </c>
      <c r="AD24" s="147" t="s">
        <v>213</v>
      </c>
      <c r="AE24" s="206" t="s">
        <v>214</v>
      </c>
      <c r="AF24" s="145" t="s">
        <v>58</v>
      </c>
      <c r="AG24" s="145" t="s">
        <v>58</v>
      </c>
      <c r="AH24" s="132" t="s">
        <v>58</v>
      </c>
      <c r="AI24" s="256" t="s">
        <v>58</v>
      </c>
      <c r="AJ24" s="133" t="s">
        <v>58</v>
      </c>
      <c r="AK24" s="24">
        <f t="shared" si="2"/>
        <v>0.92</v>
      </c>
      <c r="AL24" s="114"/>
      <c r="AM24" s="114"/>
      <c r="AN24" s="114"/>
      <c r="AO24" s="115"/>
      <c r="AP24" s="24" t="str">
        <f t="shared" si="3"/>
        <v>Porcentaje de compromiso del presupuesto de inversión directa de la vigencia 2020</v>
      </c>
      <c r="AQ24" s="15" t="e">
        <f t="shared" si="4"/>
        <v>#VALUE!</v>
      </c>
      <c r="AR24" s="114" t="e">
        <f t="shared" si="4"/>
        <v>#VALUE!</v>
      </c>
      <c r="AS24" s="114"/>
      <c r="AT24" s="115"/>
    </row>
    <row r="25" spans="1:49" ht="120" x14ac:dyDescent="0.25">
      <c r="A25" s="40">
        <v>6</v>
      </c>
      <c r="B25" s="15" t="s">
        <v>61</v>
      </c>
      <c r="C25" s="41" t="s">
        <v>76</v>
      </c>
      <c r="D25" s="32" t="s">
        <v>251</v>
      </c>
      <c r="E25" s="122">
        <v>0.04</v>
      </c>
      <c r="F25" s="14" t="s">
        <v>78</v>
      </c>
      <c r="G25" s="1" t="s">
        <v>85</v>
      </c>
      <c r="H25" s="1" t="s">
        <v>86</v>
      </c>
      <c r="I25" s="62">
        <v>0.29820000000000002</v>
      </c>
      <c r="J25" s="67" t="s">
        <v>73</v>
      </c>
      <c r="K25" s="73" t="s">
        <v>87</v>
      </c>
      <c r="L25" s="140">
        <v>0</v>
      </c>
      <c r="M25" s="138">
        <v>0</v>
      </c>
      <c r="N25" s="140">
        <v>0</v>
      </c>
      <c r="O25" s="138">
        <v>0.45</v>
      </c>
      <c r="P25" s="139">
        <v>0.45</v>
      </c>
      <c r="Q25" s="50" t="s">
        <v>54</v>
      </c>
      <c r="R25" s="15" t="s">
        <v>83</v>
      </c>
      <c r="S25" s="15" t="s">
        <v>84</v>
      </c>
      <c r="T25" s="25"/>
      <c r="U25" s="29" t="str">
        <f t="shared" si="0"/>
        <v>SI</v>
      </c>
      <c r="V25" s="136" t="s">
        <v>58</v>
      </c>
      <c r="W25" s="136" t="s">
        <v>58</v>
      </c>
      <c r="X25" s="95" t="s">
        <v>58</v>
      </c>
      <c r="Y25" s="136" t="s">
        <v>58</v>
      </c>
      <c r="Z25" s="198" t="s">
        <v>58</v>
      </c>
      <c r="AA25" s="161" t="s">
        <v>58</v>
      </c>
      <c r="AB25" s="145" t="s">
        <v>58</v>
      </c>
      <c r="AC25" s="132" t="s">
        <v>58</v>
      </c>
      <c r="AD25" s="145" t="s">
        <v>58</v>
      </c>
      <c r="AE25" s="206" t="s">
        <v>58</v>
      </c>
      <c r="AF25" s="145" t="s">
        <v>58</v>
      </c>
      <c r="AG25" s="145" t="s">
        <v>58</v>
      </c>
      <c r="AH25" s="132" t="s">
        <v>58</v>
      </c>
      <c r="AI25" s="256" t="s">
        <v>58</v>
      </c>
      <c r="AJ25" s="133" t="s">
        <v>58</v>
      </c>
      <c r="AK25" s="24">
        <f t="shared" si="2"/>
        <v>0.45</v>
      </c>
      <c r="AL25" s="114"/>
      <c r="AM25" s="114"/>
      <c r="AN25" s="114"/>
      <c r="AO25" s="115"/>
      <c r="AP25" s="24" t="str">
        <f t="shared" si="3"/>
        <v>Porcentaje de Giros de la Vigencia 2019</v>
      </c>
      <c r="AQ25" s="15" t="e">
        <f t="shared" si="4"/>
        <v>#VALUE!</v>
      </c>
      <c r="AR25" s="114" t="e">
        <f t="shared" si="4"/>
        <v>#VALUE!</v>
      </c>
      <c r="AS25" s="114"/>
      <c r="AT25" s="115"/>
    </row>
    <row r="26" spans="1:49" ht="120" x14ac:dyDescent="0.25">
      <c r="A26" s="40">
        <v>6</v>
      </c>
      <c r="B26" s="15" t="s">
        <v>61</v>
      </c>
      <c r="C26" s="41" t="s">
        <v>76</v>
      </c>
      <c r="D26" s="32" t="s">
        <v>252</v>
      </c>
      <c r="E26" s="122">
        <v>0.04</v>
      </c>
      <c r="F26" s="14" t="s">
        <v>78</v>
      </c>
      <c r="G26" s="1" t="s">
        <v>88</v>
      </c>
      <c r="H26" s="1" t="s">
        <v>89</v>
      </c>
      <c r="I26" s="62">
        <v>0.79690000000000005</v>
      </c>
      <c r="J26" s="67" t="s">
        <v>73</v>
      </c>
      <c r="K26" s="73" t="s">
        <v>90</v>
      </c>
      <c r="L26" s="140">
        <v>0</v>
      </c>
      <c r="M26" s="138">
        <v>0</v>
      </c>
      <c r="N26" s="140">
        <v>0</v>
      </c>
      <c r="O26" s="138">
        <v>0.5</v>
      </c>
      <c r="P26" s="139">
        <v>0.5</v>
      </c>
      <c r="Q26" s="50" t="s">
        <v>54</v>
      </c>
      <c r="R26" s="15" t="s">
        <v>83</v>
      </c>
      <c r="S26" s="15" t="s">
        <v>84</v>
      </c>
      <c r="T26" s="25"/>
      <c r="U26" s="29" t="str">
        <f t="shared" si="0"/>
        <v>SI</v>
      </c>
      <c r="V26" s="15" t="s">
        <v>58</v>
      </c>
      <c r="W26" s="15" t="s">
        <v>58</v>
      </c>
      <c r="X26" s="95" t="s">
        <v>58</v>
      </c>
      <c r="Y26" s="136" t="s">
        <v>58</v>
      </c>
      <c r="Z26" s="198" t="s">
        <v>58</v>
      </c>
      <c r="AA26" s="161" t="s">
        <v>58</v>
      </c>
      <c r="AB26" s="145" t="s">
        <v>58</v>
      </c>
      <c r="AC26" s="132" t="s">
        <v>58</v>
      </c>
      <c r="AD26" s="145" t="s">
        <v>58</v>
      </c>
      <c r="AE26" s="206" t="s">
        <v>58</v>
      </c>
      <c r="AF26" s="145" t="s">
        <v>58</v>
      </c>
      <c r="AG26" s="145" t="s">
        <v>58</v>
      </c>
      <c r="AH26" s="132" t="s">
        <v>58</v>
      </c>
      <c r="AI26" s="256" t="s">
        <v>58</v>
      </c>
      <c r="AJ26" s="133" t="s">
        <v>58</v>
      </c>
      <c r="AK26" s="24">
        <f t="shared" si="2"/>
        <v>0.5</v>
      </c>
      <c r="AL26" s="114"/>
      <c r="AM26" s="114"/>
      <c r="AN26" s="114"/>
      <c r="AO26" s="115"/>
      <c r="AP26" s="24" t="str">
        <f t="shared" si="3"/>
        <v>Porcentaje de Giros de Obligaciones por Pagar 2019 y anteriores</v>
      </c>
      <c r="AQ26" s="15" t="e">
        <f t="shared" si="4"/>
        <v>#VALUE!</v>
      </c>
      <c r="AR26" s="114" t="e">
        <f t="shared" si="4"/>
        <v>#VALUE!</v>
      </c>
      <c r="AS26" s="114"/>
      <c r="AT26" s="115"/>
    </row>
    <row r="27" spans="1:49" ht="120" x14ac:dyDescent="0.25">
      <c r="A27" s="40">
        <v>6</v>
      </c>
      <c r="B27" s="15" t="s">
        <v>61</v>
      </c>
      <c r="C27" s="41" t="s">
        <v>76</v>
      </c>
      <c r="D27" s="33" t="s">
        <v>91</v>
      </c>
      <c r="E27" s="122">
        <v>0.04</v>
      </c>
      <c r="F27" s="14" t="s">
        <v>78</v>
      </c>
      <c r="G27" s="1" t="s">
        <v>92</v>
      </c>
      <c r="H27" s="1" t="s">
        <v>93</v>
      </c>
      <c r="I27" s="62">
        <v>0.44490000000000002</v>
      </c>
      <c r="J27" s="67" t="s">
        <v>73</v>
      </c>
      <c r="K27" s="73" t="s">
        <v>94</v>
      </c>
      <c r="L27" s="140">
        <v>0</v>
      </c>
      <c r="M27" s="138">
        <v>0</v>
      </c>
      <c r="N27" s="140">
        <v>0</v>
      </c>
      <c r="O27" s="138">
        <v>0.7</v>
      </c>
      <c r="P27" s="139">
        <v>0.7</v>
      </c>
      <c r="Q27" s="50" t="s">
        <v>54</v>
      </c>
      <c r="R27" s="15" t="s">
        <v>83</v>
      </c>
      <c r="S27" s="15" t="s">
        <v>84</v>
      </c>
      <c r="T27" s="25"/>
      <c r="U27" s="29" t="str">
        <f t="shared" si="0"/>
        <v>SI</v>
      </c>
      <c r="V27" s="15" t="s">
        <v>58</v>
      </c>
      <c r="W27" s="15" t="s">
        <v>58</v>
      </c>
      <c r="X27" s="95" t="s">
        <v>58</v>
      </c>
      <c r="Y27" s="136" t="s">
        <v>58</v>
      </c>
      <c r="Z27" s="198" t="s">
        <v>58</v>
      </c>
      <c r="AA27" s="161" t="s">
        <v>58</v>
      </c>
      <c r="AB27" s="186" t="s">
        <v>58</v>
      </c>
      <c r="AC27" s="95" t="s">
        <v>58</v>
      </c>
      <c r="AD27" s="186" t="s">
        <v>58</v>
      </c>
      <c r="AE27" s="162" t="s">
        <v>58</v>
      </c>
      <c r="AF27" s="145" t="s">
        <v>58</v>
      </c>
      <c r="AG27" s="145" t="s">
        <v>58</v>
      </c>
      <c r="AH27" s="132" t="s">
        <v>58</v>
      </c>
      <c r="AI27" s="256" t="s">
        <v>58</v>
      </c>
      <c r="AJ27" s="133" t="s">
        <v>58</v>
      </c>
      <c r="AK27" s="24">
        <f t="shared" si="2"/>
        <v>0.7</v>
      </c>
      <c r="AL27" s="114"/>
      <c r="AM27" s="114"/>
      <c r="AN27" s="114"/>
      <c r="AO27" s="115"/>
      <c r="AP27" s="24" t="str">
        <f t="shared" si="3"/>
        <v xml:space="preserve">Porcentaje de Giros de Obligaciones por Pagar </v>
      </c>
      <c r="AQ27" s="15" t="e">
        <f t="shared" si="4"/>
        <v>#VALUE!</v>
      </c>
      <c r="AR27" s="114" t="e">
        <f t="shared" si="4"/>
        <v>#VALUE!</v>
      </c>
      <c r="AS27" s="114"/>
      <c r="AT27" s="115"/>
    </row>
    <row r="28" spans="1:49" ht="327.75" customHeight="1" x14ac:dyDescent="0.25">
      <c r="A28" s="40">
        <v>6</v>
      </c>
      <c r="B28" s="15" t="s">
        <v>61</v>
      </c>
      <c r="C28" s="41" t="s">
        <v>76</v>
      </c>
      <c r="D28" s="32" t="s">
        <v>95</v>
      </c>
      <c r="E28" s="122">
        <v>0.04</v>
      </c>
      <c r="F28" s="14" t="s">
        <v>63</v>
      </c>
      <c r="G28" s="1" t="s">
        <v>96</v>
      </c>
      <c r="H28" s="21" t="s">
        <v>65</v>
      </c>
      <c r="I28" s="59" t="s">
        <v>66</v>
      </c>
      <c r="J28" s="67" t="s">
        <v>67</v>
      </c>
      <c r="K28" s="73"/>
      <c r="L28" s="140">
        <v>0</v>
      </c>
      <c r="M28" s="138">
        <v>1</v>
      </c>
      <c r="N28" s="138">
        <v>1</v>
      </c>
      <c r="O28" s="138">
        <v>1</v>
      </c>
      <c r="P28" s="139">
        <v>1</v>
      </c>
      <c r="Q28" s="50" t="s">
        <v>54</v>
      </c>
      <c r="R28" s="15" t="s">
        <v>97</v>
      </c>
      <c r="S28" s="15" t="s">
        <v>98</v>
      </c>
      <c r="T28" s="25"/>
      <c r="U28" s="74" t="str">
        <f t="shared" si="0"/>
        <v>SI</v>
      </c>
      <c r="V28" s="15" t="s">
        <v>99</v>
      </c>
      <c r="W28" s="15" t="s">
        <v>99</v>
      </c>
      <c r="X28" s="95" t="s">
        <v>99</v>
      </c>
      <c r="Y28" s="15" t="s">
        <v>99</v>
      </c>
      <c r="Z28" s="197" t="s">
        <v>99</v>
      </c>
      <c r="AA28" s="143">
        <v>1</v>
      </c>
      <c r="AB28" s="146">
        <v>1</v>
      </c>
      <c r="AC28" s="149">
        <v>1</v>
      </c>
      <c r="AD28" s="150" t="s">
        <v>215</v>
      </c>
      <c r="AE28" s="207" t="s">
        <v>216</v>
      </c>
      <c r="AF28" s="241">
        <f t="shared" si="1"/>
        <v>1</v>
      </c>
      <c r="AG28" s="242">
        <v>0.75</v>
      </c>
      <c r="AH28" s="240">
        <f>AG28/AF28</f>
        <v>0.75</v>
      </c>
      <c r="AI28" s="256" t="s">
        <v>264</v>
      </c>
      <c r="AJ28" s="115" t="s">
        <v>228</v>
      </c>
      <c r="AK28" s="24">
        <f t="shared" si="2"/>
        <v>1</v>
      </c>
      <c r="AL28" s="114"/>
      <c r="AM28" s="114"/>
      <c r="AN28" s="114"/>
      <c r="AO28" s="115"/>
      <c r="AP28" s="24" t="str">
        <f t="shared" si="3"/>
        <v>Porcentaje de ejecución del SIPSE local</v>
      </c>
      <c r="AQ28" s="15" t="e">
        <f t="shared" si="4"/>
        <v>#VALUE!</v>
      </c>
      <c r="AR28" s="114" t="e">
        <f t="shared" si="4"/>
        <v>#VALUE!</v>
      </c>
      <c r="AS28" s="114"/>
      <c r="AT28" s="115"/>
    </row>
    <row r="29" spans="1:49" ht="120" x14ac:dyDescent="0.25">
      <c r="A29" s="40">
        <v>6</v>
      </c>
      <c r="B29" s="15" t="s">
        <v>61</v>
      </c>
      <c r="C29" s="41" t="s">
        <v>76</v>
      </c>
      <c r="D29" s="32" t="s">
        <v>100</v>
      </c>
      <c r="E29" s="122">
        <v>0.04</v>
      </c>
      <c r="F29" s="14" t="s">
        <v>78</v>
      </c>
      <c r="G29" s="1" t="s">
        <v>101</v>
      </c>
      <c r="H29" s="21" t="s">
        <v>65</v>
      </c>
      <c r="I29" s="59" t="s">
        <v>66</v>
      </c>
      <c r="J29" s="67" t="s">
        <v>67</v>
      </c>
      <c r="K29" s="73" t="s">
        <v>68</v>
      </c>
      <c r="L29" s="140">
        <v>0</v>
      </c>
      <c r="M29" s="138">
        <v>1</v>
      </c>
      <c r="N29" s="138">
        <v>1</v>
      </c>
      <c r="O29" s="138">
        <v>1</v>
      </c>
      <c r="P29" s="139">
        <v>1</v>
      </c>
      <c r="Q29" s="50" t="s">
        <v>54</v>
      </c>
      <c r="R29" s="15" t="s">
        <v>102</v>
      </c>
      <c r="S29" s="15" t="s">
        <v>103</v>
      </c>
      <c r="T29" s="25"/>
      <c r="U29" s="29" t="str">
        <f t="shared" si="0"/>
        <v>SI</v>
      </c>
      <c r="V29" s="15" t="s">
        <v>99</v>
      </c>
      <c r="W29" s="15" t="s">
        <v>99</v>
      </c>
      <c r="X29" s="95" t="s">
        <v>99</v>
      </c>
      <c r="Y29" s="15" t="s">
        <v>99</v>
      </c>
      <c r="Z29" s="197" t="s">
        <v>99</v>
      </c>
      <c r="AA29" s="143">
        <v>1</v>
      </c>
      <c r="AB29" s="5">
        <v>1</v>
      </c>
      <c r="AC29" s="93">
        <v>1</v>
      </c>
      <c r="AD29" s="151" t="s">
        <v>217</v>
      </c>
      <c r="AE29" s="207" t="s">
        <v>218</v>
      </c>
      <c r="AF29" s="241">
        <f t="shared" si="1"/>
        <v>1</v>
      </c>
      <c r="AG29" s="242">
        <v>1</v>
      </c>
      <c r="AH29" s="240">
        <v>1</v>
      </c>
      <c r="AI29" s="256" t="s">
        <v>282</v>
      </c>
      <c r="AJ29" s="115" t="s">
        <v>266</v>
      </c>
      <c r="AK29" s="24">
        <f t="shared" si="2"/>
        <v>1</v>
      </c>
      <c r="AL29" s="114"/>
      <c r="AM29" s="114"/>
      <c r="AN29" s="114"/>
      <c r="AO29" s="115"/>
      <c r="AP29" s="24" t="str">
        <f t="shared" si="3"/>
        <v>Porcentaje de avance acumulado en el cumplimiento del Plan de Sostenibilidad contable programado</v>
      </c>
      <c r="AQ29" s="15" t="e">
        <f t="shared" si="4"/>
        <v>#VALUE!</v>
      </c>
      <c r="AR29" s="114" t="e">
        <f t="shared" si="4"/>
        <v>#VALUE!</v>
      </c>
      <c r="AS29" s="114"/>
      <c r="AT29" s="115"/>
    </row>
    <row r="30" spans="1:49" ht="78.75" x14ac:dyDescent="0.25">
      <c r="A30" s="152">
        <v>7</v>
      </c>
      <c r="B30" s="15" t="s">
        <v>50</v>
      </c>
      <c r="C30" s="41" t="s">
        <v>76</v>
      </c>
      <c r="D30" s="32" t="s">
        <v>219</v>
      </c>
      <c r="E30" s="153">
        <v>0.04</v>
      </c>
      <c r="F30" s="14" t="s">
        <v>78</v>
      </c>
      <c r="G30" s="1" t="s">
        <v>220</v>
      </c>
      <c r="H30" s="21" t="s">
        <v>221</v>
      </c>
      <c r="I30" s="59" t="s">
        <v>66</v>
      </c>
      <c r="J30" s="128" t="s">
        <v>67</v>
      </c>
      <c r="K30" s="129" t="s">
        <v>74</v>
      </c>
      <c r="L30" s="154">
        <v>0</v>
      </c>
      <c r="M30" s="154">
        <v>0</v>
      </c>
      <c r="N30" s="154">
        <v>0</v>
      </c>
      <c r="O30" s="154">
        <v>1</v>
      </c>
      <c r="P30" s="155">
        <v>1</v>
      </c>
      <c r="Q30" s="40" t="s">
        <v>54</v>
      </c>
      <c r="R30" s="15" t="s">
        <v>222</v>
      </c>
      <c r="S30" s="15" t="s">
        <v>223</v>
      </c>
      <c r="T30" s="25" t="s">
        <v>224</v>
      </c>
      <c r="U30" s="156"/>
      <c r="V30" s="15" t="s">
        <v>58</v>
      </c>
      <c r="W30" s="15" t="s">
        <v>58</v>
      </c>
      <c r="X30" s="95" t="s">
        <v>58</v>
      </c>
      <c r="Y30" s="136" t="s">
        <v>58</v>
      </c>
      <c r="Z30" s="197" t="s">
        <v>58</v>
      </c>
      <c r="AA30" s="24" t="s">
        <v>58</v>
      </c>
      <c r="AB30" s="15" t="s">
        <v>58</v>
      </c>
      <c r="AC30" s="95" t="s">
        <v>58</v>
      </c>
      <c r="AD30" s="186" t="s">
        <v>58</v>
      </c>
      <c r="AE30" s="162" t="s">
        <v>58</v>
      </c>
      <c r="AF30" s="161" t="s">
        <v>58</v>
      </c>
      <c r="AG30" s="230" t="s">
        <v>58</v>
      </c>
      <c r="AH30" s="95" t="s">
        <v>58</v>
      </c>
      <c r="AI30" s="257" t="s">
        <v>58</v>
      </c>
      <c r="AJ30" s="162" t="s">
        <v>58</v>
      </c>
      <c r="AK30" s="24"/>
      <c r="AL30" s="133"/>
      <c r="AM30" s="133"/>
      <c r="AN30" s="133"/>
      <c r="AO30" s="134"/>
      <c r="AP30" s="24"/>
      <c r="AQ30" s="15"/>
      <c r="AR30" s="133"/>
      <c r="AS30" s="133"/>
      <c r="AT30" s="134"/>
    </row>
    <row r="31" spans="1:49" ht="132" customHeight="1" x14ac:dyDescent="0.25">
      <c r="A31" s="40">
        <v>7</v>
      </c>
      <c r="B31" s="15" t="s">
        <v>50</v>
      </c>
      <c r="C31" s="77" t="s">
        <v>104</v>
      </c>
      <c r="D31" s="79" t="s">
        <v>105</v>
      </c>
      <c r="E31" s="122">
        <v>0.04</v>
      </c>
      <c r="F31" s="78" t="s">
        <v>78</v>
      </c>
      <c r="G31" s="21" t="s">
        <v>106</v>
      </c>
      <c r="H31" s="21" t="s">
        <v>107</v>
      </c>
      <c r="I31" s="59">
        <v>364</v>
      </c>
      <c r="J31" s="67" t="s">
        <v>73</v>
      </c>
      <c r="K31" s="73" t="s">
        <v>108</v>
      </c>
      <c r="L31" s="138">
        <v>0.25</v>
      </c>
      <c r="M31" s="138">
        <v>0.5</v>
      </c>
      <c r="N31" s="138">
        <v>0.75</v>
      </c>
      <c r="O31" s="138">
        <v>1</v>
      </c>
      <c r="P31" s="139">
        <v>1</v>
      </c>
      <c r="Q31" s="50" t="s">
        <v>54</v>
      </c>
      <c r="R31" s="15" t="s">
        <v>109</v>
      </c>
      <c r="S31" s="15" t="s">
        <v>110</v>
      </c>
      <c r="T31" s="25"/>
      <c r="U31" s="74" t="str">
        <f t="shared" si="0"/>
        <v>SI</v>
      </c>
      <c r="V31" s="75">
        <v>0.25</v>
      </c>
      <c r="W31" s="97">
        <v>0.14000000000000001</v>
      </c>
      <c r="X31" s="93">
        <f>W31/V31</f>
        <v>0.56000000000000005</v>
      </c>
      <c r="Y31" s="15" t="s">
        <v>200</v>
      </c>
      <c r="Z31" s="199" t="s">
        <v>111</v>
      </c>
      <c r="AA31" s="208">
        <v>0.5</v>
      </c>
      <c r="AB31" s="146">
        <v>0.38</v>
      </c>
      <c r="AC31" s="149">
        <v>0.77</v>
      </c>
      <c r="AD31" s="150" t="s">
        <v>225</v>
      </c>
      <c r="AE31" s="209" t="s">
        <v>226</v>
      </c>
      <c r="AF31" s="241">
        <f t="shared" si="1"/>
        <v>0.75</v>
      </c>
      <c r="AG31" s="242">
        <v>1.38</v>
      </c>
      <c r="AH31" s="240">
        <v>1</v>
      </c>
      <c r="AI31" s="256" t="s">
        <v>267</v>
      </c>
      <c r="AJ31" s="115"/>
      <c r="AK31" s="24">
        <f t="shared" si="2"/>
        <v>1</v>
      </c>
      <c r="AL31" s="114"/>
      <c r="AM31" s="114"/>
      <c r="AN31" s="114"/>
      <c r="AO31" s="115"/>
      <c r="AP31" s="24" t="str">
        <f t="shared" si="3"/>
        <v>Respuesta a los requerimiento de los ciudadanos</v>
      </c>
      <c r="AQ31" s="15">
        <f t="shared" si="4"/>
        <v>2.5</v>
      </c>
      <c r="AR31" s="114">
        <f t="shared" si="4"/>
        <v>1.9</v>
      </c>
      <c r="AS31" s="114"/>
      <c r="AT31" s="115"/>
    </row>
    <row r="32" spans="1:49" ht="120" x14ac:dyDescent="0.25">
      <c r="A32" s="152">
        <v>1</v>
      </c>
      <c r="B32" s="15" t="s">
        <v>112</v>
      </c>
      <c r="C32" s="77" t="s">
        <v>113</v>
      </c>
      <c r="D32" s="79" t="s">
        <v>114</v>
      </c>
      <c r="E32" s="122">
        <v>0.04</v>
      </c>
      <c r="F32" s="78" t="s">
        <v>78</v>
      </c>
      <c r="G32" s="21" t="s">
        <v>115</v>
      </c>
      <c r="H32" s="21" t="s">
        <v>116</v>
      </c>
      <c r="I32" s="59">
        <v>31</v>
      </c>
      <c r="J32" s="67" t="s">
        <v>52</v>
      </c>
      <c r="K32" s="73" t="s">
        <v>117</v>
      </c>
      <c r="L32" s="159">
        <v>5</v>
      </c>
      <c r="M32" s="159">
        <v>7</v>
      </c>
      <c r="N32" s="159">
        <v>7</v>
      </c>
      <c r="O32" s="159">
        <v>7</v>
      </c>
      <c r="P32" s="160">
        <f t="shared" ref="P32:P39" si="6">L32+M32+N32+O32</f>
        <v>26</v>
      </c>
      <c r="Q32" s="50" t="s">
        <v>54</v>
      </c>
      <c r="R32" s="15" t="s">
        <v>118</v>
      </c>
      <c r="S32" s="15" t="s">
        <v>119</v>
      </c>
      <c r="T32" s="25"/>
      <c r="U32" s="29" t="str">
        <f t="shared" si="0"/>
        <v>SI</v>
      </c>
      <c r="V32" s="161">
        <f t="shared" ref="V32:V38" si="7">L32</f>
        <v>5</v>
      </c>
      <c r="W32" s="137">
        <v>0</v>
      </c>
      <c r="X32" s="95">
        <v>0</v>
      </c>
      <c r="Y32" s="137">
        <v>0</v>
      </c>
      <c r="Z32" s="198">
        <v>0</v>
      </c>
      <c r="AA32" s="161">
        <v>7</v>
      </c>
      <c r="AB32" s="145">
        <v>11</v>
      </c>
      <c r="AC32" s="149">
        <v>1</v>
      </c>
      <c r="AD32" s="133" t="s">
        <v>242</v>
      </c>
      <c r="AE32" s="134" t="s">
        <v>246</v>
      </c>
      <c r="AF32" s="236">
        <f t="shared" si="1"/>
        <v>7</v>
      </c>
      <c r="AG32" s="237">
        <v>8</v>
      </c>
      <c r="AH32" s="149">
        <f>7/7</f>
        <v>1</v>
      </c>
      <c r="AI32" s="256" t="s">
        <v>258</v>
      </c>
      <c r="AJ32" s="134" t="s">
        <v>246</v>
      </c>
      <c r="AK32" s="24">
        <f t="shared" si="2"/>
        <v>7</v>
      </c>
      <c r="AL32" s="114"/>
      <c r="AM32" s="114"/>
      <c r="AN32" s="114"/>
      <c r="AO32" s="115"/>
      <c r="AP32" s="24" t="str">
        <f t="shared" si="3"/>
        <v>Acciones de control a las actuaciones de IVC control en materia actividad económica</v>
      </c>
      <c r="AQ32" s="15">
        <f t="shared" si="4"/>
        <v>26</v>
      </c>
      <c r="AR32" s="114">
        <f t="shared" si="4"/>
        <v>19</v>
      </c>
      <c r="AS32" s="114"/>
      <c r="AT32" s="115"/>
    </row>
    <row r="33" spans="1:49" ht="105" x14ac:dyDescent="0.25">
      <c r="A33" s="152">
        <v>1</v>
      </c>
      <c r="B33" s="15" t="s">
        <v>112</v>
      </c>
      <c r="C33" s="77" t="s">
        <v>113</v>
      </c>
      <c r="D33" s="79" t="s">
        <v>120</v>
      </c>
      <c r="E33" s="122">
        <v>0.04</v>
      </c>
      <c r="F33" s="78" t="s">
        <v>78</v>
      </c>
      <c r="G33" s="21" t="s">
        <v>121</v>
      </c>
      <c r="H33" s="21" t="s">
        <v>122</v>
      </c>
      <c r="I33" s="59">
        <v>18</v>
      </c>
      <c r="J33" s="67" t="s">
        <v>52</v>
      </c>
      <c r="K33" s="73" t="s">
        <v>117</v>
      </c>
      <c r="L33" s="67">
        <v>5</v>
      </c>
      <c r="M33" s="67">
        <v>6</v>
      </c>
      <c r="N33" s="67">
        <v>7</v>
      </c>
      <c r="O33" s="67">
        <v>6</v>
      </c>
      <c r="P33" s="70">
        <f t="shared" si="6"/>
        <v>24</v>
      </c>
      <c r="Q33" s="50" t="s">
        <v>54</v>
      </c>
      <c r="R33" s="15" t="s">
        <v>118</v>
      </c>
      <c r="S33" s="15" t="s">
        <v>119</v>
      </c>
      <c r="T33" s="25"/>
      <c r="U33" s="29" t="str">
        <f t="shared" si="0"/>
        <v>SI</v>
      </c>
      <c r="V33" s="161">
        <f t="shared" si="7"/>
        <v>5</v>
      </c>
      <c r="W33" s="137">
        <v>0</v>
      </c>
      <c r="X33" s="95">
        <v>0</v>
      </c>
      <c r="Y33" s="137">
        <v>0</v>
      </c>
      <c r="Z33" s="198">
        <v>0</v>
      </c>
      <c r="AA33" s="187">
        <f t="shared" si="5"/>
        <v>6</v>
      </c>
      <c r="AB33" s="145">
        <v>6</v>
      </c>
      <c r="AC33" s="149">
        <f t="shared" ref="AC33:AC35" si="8">AB33/AA33</f>
        <v>1</v>
      </c>
      <c r="AD33" s="133" t="s">
        <v>243</v>
      </c>
      <c r="AE33" s="134" t="s">
        <v>246</v>
      </c>
      <c r="AF33" s="235">
        <f t="shared" si="1"/>
        <v>7</v>
      </c>
      <c r="AG33" s="145">
        <v>7</v>
      </c>
      <c r="AH33" s="149">
        <f>7/7</f>
        <v>1</v>
      </c>
      <c r="AI33" s="256" t="s">
        <v>260</v>
      </c>
      <c r="AJ33" s="134" t="s">
        <v>246</v>
      </c>
      <c r="AK33" s="24">
        <f t="shared" si="2"/>
        <v>6</v>
      </c>
      <c r="AL33" s="114"/>
      <c r="AM33" s="114"/>
      <c r="AN33" s="114"/>
      <c r="AO33" s="115"/>
      <c r="AP33" s="24" t="str">
        <f t="shared" si="3"/>
        <v>Acciones de control a las actuaciones de IVC control en materia de  integridad del espacio publico.</v>
      </c>
      <c r="AQ33" s="15">
        <f t="shared" si="4"/>
        <v>24</v>
      </c>
      <c r="AR33" s="114">
        <f t="shared" si="4"/>
        <v>13</v>
      </c>
      <c r="AS33" s="114"/>
      <c r="AT33" s="115"/>
    </row>
    <row r="34" spans="1:49" ht="90" x14ac:dyDescent="0.25">
      <c r="A34" s="152">
        <v>1</v>
      </c>
      <c r="B34" s="15" t="s">
        <v>112</v>
      </c>
      <c r="C34" s="41" t="s">
        <v>113</v>
      </c>
      <c r="D34" s="32" t="s">
        <v>123</v>
      </c>
      <c r="E34" s="122">
        <v>0.04</v>
      </c>
      <c r="F34" s="14" t="s">
        <v>78</v>
      </c>
      <c r="G34" s="1" t="s">
        <v>124</v>
      </c>
      <c r="H34" s="1" t="s">
        <v>125</v>
      </c>
      <c r="I34" s="59">
        <v>18</v>
      </c>
      <c r="J34" s="67" t="s">
        <v>52</v>
      </c>
      <c r="K34" s="73" t="s">
        <v>117</v>
      </c>
      <c r="L34" s="67">
        <v>5</v>
      </c>
      <c r="M34" s="67">
        <v>6</v>
      </c>
      <c r="N34" s="67">
        <v>7</v>
      </c>
      <c r="O34" s="67">
        <v>6</v>
      </c>
      <c r="P34" s="70">
        <f t="shared" si="6"/>
        <v>24</v>
      </c>
      <c r="Q34" s="50" t="s">
        <v>54</v>
      </c>
      <c r="R34" s="15" t="s">
        <v>118</v>
      </c>
      <c r="S34" s="15" t="s">
        <v>119</v>
      </c>
      <c r="T34" s="25"/>
      <c r="U34" s="29" t="str">
        <f t="shared" si="0"/>
        <v>SI</v>
      </c>
      <c r="V34" s="24">
        <f t="shared" si="7"/>
        <v>5</v>
      </c>
      <c r="W34" s="15">
        <v>0</v>
      </c>
      <c r="X34" s="95">
        <v>0</v>
      </c>
      <c r="Y34" s="15">
        <v>0</v>
      </c>
      <c r="Z34" s="197">
        <v>0</v>
      </c>
      <c r="AA34" s="187">
        <f t="shared" ref="AA34" si="9">M34</f>
        <v>6</v>
      </c>
      <c r="AB34" s="145">
        <v>6</v>
      </c>
      <c r="AC34" s="149">
        <f t="shared" si="8"/>
        <v>1</v>
      </c>
      <c r="AD34" s="133" t="s">
        <v>244</v>
      </c>
      <c r="AE34" s="134" t="s">
        <v>247</v>
      </c>
      <c r="AF34" s="235">
        <f t="shared" si="1"/>
        <v>7</v>
      </c>
      <c r="AG34" s="145">
        <v>6</v>
      </c>
      <c r="AH34" s="149">
        <f>6/7</f>
        <v>0.8571428571428571</v>
      </c>
      <c r="AI34" s="256" t="s">
        <v>261</v>
      </c>
      <c r="AJ34" s="134" t="s">
        <v>246</v>
      </c>
      <c r="AK34" s="24">
        <f t="shared" si="2"/>
        <v>6</v>
      </c>
      <c r="AL34" s="114"/>
      <c r="AM34" s="114"/>
      <c r="AN34" s="114"/>
      <c r="AO34" s="115"/>
      <c r="AP34" s="24" t="str">
        <f t="shared" si="3"/>
        <v>Acciones de control  en materia de obras y urbanismo</v>
      </c>
      <c r="AQ34" s="15">
        <f t="shared" si="4"/>
        <v>24</v>
      </c>
      <c r="AR34" s="114">
        <f t="shared" si="4"/>
        <v>12</v>
      </c>
      <c r="AS34" s="114"/>
      <c r="AT34" s="115"/>
    </row>
    <row r="35" spans="1:49" ht="90" x14ac:dyDescent="0.25">
      <c r="A35" s="152">
        <v>1</v>
      </c>
      <c r="B35" s="15" t="s">
        <v>112</v>
      </c>
      <c r="C35" s="41" t="s">
        <v>113</v>
      </c>
      <c r="D35" s="33" t="s">
        <v>126</v>
      </c>
      <c r="E35" s="122">
        <v>0.04</v>
      </c>
      <c r="F35" s="14" t="s">
        <v>78</v>
      </c>
      <c r="G35" s="57" t="s">
        <v>127</v>
      </c>
      <c r="H35" s="57" t="s">
        <v>128</v>
      </c>
      <c r="I35" s="59">
        <v>1</v>
      </c>
      <c r="J35" s="67" t="s">
        <v>52</v>
      </c>
      <c r="K35" s="73" t="s">
        <v>117</v>
      </c>
      <c r="L35" s="67">
        <v>2</v>
      </c>
      <c r="M35" s="67">
        <v>2</v>
      </c>
      <c r="N35" s="67">
        <v>2</v>
      </c>
      <c r="O35" s="67">
        <v>2</v>
      </c>
      <c r="P35" s="70">
        <f t="shared" si="6"/>
        <v>8</v>
      </c>
      <c r="Q35" s="50" t="s">
        <v>54</v>
      </c>
      <c r="R35" s="15" t="s">
        <v>118</v>
      </c>
      <c r="S35" s="15" t="s">
        <v>119</v>
      </c>
      <c r="T35" s="25"/>
      <c r="U35" s="29" t="str">
        <f t="shared" si="0"/>
        <v>SI</v>
      </c>
      <c r="V35" s="24">
        <f t="shared" si="7"/>
        <v>2</v>
      </c>
      <c r="W35" s="15">
        <v>0</v>
      </c>
      <c r="X35" s="95">
        <v>0</v>
      </c>
      <c r="Y35" s="15">
        <v>0</v>
      </c>
      <c r="Z35" s="197">
        <v>0</v>
      </c>
      <c r="AA35" s="187">
        <v>2</v>
      </c>
      <c r="AB35" s="145">
        <v>2</v>
      </c>
      <c r="AC35" s="149">
        <f t="shared" si="8"/>
        <v>1</v>
      </c>
      <c r="AD35" s="133" t="s">
        <v>245</v>
      </c>
      <c r="AE35" s="134" t="s">
        <v>246</v>
      </c>
      <c r="AF35" s="235">
        <f t="shared" si="1"/>
        <v>2</v>
      </c>
      <c r="AG35" s="145">
        <v>2</v>
      </c>
      <c r="AH35" s="149">
        <f>2/2</f>
        <v>1</v>
      </c>
      <c r="AI35" s="256" t="s">
        <v>259</v>
      </c>
      <c r="AJ35" s="134" t="s">
        <v>246</v>
      </c>
      <c r="AK35" s="24">
        <f t="shared" si="2"/>
        <v>2</v>
      </c>
      <c r="AL35" s="114"/>
      <c r="AM35" s="114"/>
      <c r="AN35" s="114"/>
      <c r="AO35" s="115"/>
      <c r="AP35" s="24" t="str">
        <f t="shared" si="3"/>
        <v>Acciones de control para el cumplimiento de fallos judiciales - cerros de oriente</v>
      </c>
      <c r="AQ35" s="15">
        <f t="shared" si="4"/>
        <v>8</v>
      </c>
      <c r="AR35" s="114">
        <f t="shared" si="4"/>
        <v>4</v>
      </c>
      <c r="AS35" s="114"/>
      <c r="AT35" s="115"/>
    </row>
    <row r="36" spans="1:49" ht="90" x14ac:dyDescent="0.25">
      <c r="A36" s="152">
        <v>1</v>
      </c>
      <c r="B36" s="15" t="s">
        <v>112</v>
      </c>
      <c r="C36" s="41" t="s">
        <v>113</v>
      </c>
      <c r="D36" s="32" t="s">
        <v>253</v>
      </c>
      <c r="E36" s="122">
        <v>0.04</v>
      </c>
      <c r="F36" s="14" t="s">
        <v>78</v>
      </c>
      <c r="G36" s="1" t="s">
        <v>129</v>
      </c>
      <c r="H36" s="1" t="s">
        <v>130</v>
      </c>
      <c r="I36" s="121">
        <v>37997</v>
      </c>
      <c r="J36" s="67" t="s">
        <v>73</v>
      </c>
      <c r="K36" s="73" t="s">
        <v>131</v>
      </c>
      <c r="L36" s="138">
        <v>0</v>
      </c>
      <c r="M36" s="138">
        <v>0.15</v>
      </c>
      <c r="N36" s="138">
        <v>0.16</v>
      </c>
      <c r="O36" s="138">
        <v>0.17</v>
      </c>
      <c r="P36" s="139">
        <v>0.17</v>
      </c>
      <c r="Q36" s="50" t="s">
        <v>54</v>
      </c>
      <c r="R36" s="15" t="s">
        <v>132</v>
      </c>
      <c r="S36" s="15" t="s">
        <v>119</v>
      </c>
      <c r="T36" s="25"/>
      <c r="U36" s="29" t="str">
        <f t="shared" si="0"/>
        <v>SI</v>
      </c>
      <c r="V36" s="73" t="s">
        <v>99</v>
      </c>
      <c r="W36" s="73" t="s">
        <v>99</v>
      </c>
      <c r="X36" s="96" t="s">
        <v>99</v>
      </c>
      <c r="Y36" s="73" t="s">
        <v>99</v>
      </c>
      <c r="Z36" s="200" t="s">
        <v>99</v>
      </c>
      <c r="AA36" s="143">
        <f t="shared" si="5"/>
        <v>0.15</v>
      </c>
      <c r="AB36" s="163">
        <v>0.38030000000000003</v>
      </c>
      <c r="AC36" s="149">
        <v>1</v>
      </c>
      <c r="AD36" s="150" t="s">
        <v>227</v>
      </c>
      <c r="AE36" s="207" t="s">
        <v>228</v>
      </c>
      <c r="AF36" s="241">
        <f t="shared" si="1"/>
        <v>0.16</v>
      </c>
      <c r="AG36" s="243">
        <v>0.39510000000000001</v>
      </c>
      <c r="AH36" s="240">
        <v>1</v>
      </c>
      <c r="AI36" s="256" t="s">
        <v>268</v>
      </c>
      <c r="AJ36" s="115" t="s">
        <v>228</v>
      </c>
      <c r="AK36" s="24">
        <f t="shared" si="2"/>
        <v>0.17</v>
      </c>
      <c r="AL36" s="114"/>
      <c r="AM36" s="114"/>
      <c r="AN36" s="114"/>
      <c r="AO36" s="115"/>
      <c r="AP36" s="24" t="str">
        <f t="shared" si="3"/>
        <v xml:space="preserve">Porcentaje de expedientes de policía con impulso procesal </v>
      </c>
      <c r="AQ36" s="15" t="e">
        <f t="shared" si="4"/>
        <v>#VALUE!</v>
      </c>
      <c r="AR36" s="114" t="e">
        <f t="shared" si="4"/>
        <v>#VALUE!</v>
      </c>
      <c r="AS36" s="114"/>
      <c r="AT36" s="115"/>
    </row>
    <row r="37" spans="1:49" ht="105" x14ac:dyDescent="0.25">
      <c r="A37" s="152">
        <v>1</v>
      </c>
      <c r="B37" s="15" t="s">
        <v>112</v>
      </c>
      <c r="C37" s="41" t="s">
        <v>113</v>
      </c>
      <c r="D37" s="32" t="s">
        <v>254</v>
      </c>
      <c r="E37" s="122">
        <v>0.04</v>
      </c>
      <c r="F37" s="14" t="s">
        <v>78</v>
      </c>
      <c r="G37" s="1" t="s">
        <v>133</v>
      </c>
      <c r="H37" s="1" t="s">
        <v>134</v>
      </c>
      <c r="I37" s="121">
        <v>37997</v>
      </c>
      <c r="J37" s="67" t="s">
        <v>52</v>
      </c>
      <c r="K37" s="73" t="s">
        <v>135</v>
      </c>
      <c r="L37" s="68">
        <v>0.05</v>
      </c>
      <c r="M37" s="68">
        <v>0.05</v>
      </c>
      <c r="N37" s="68">
        <v>0.01</v>
      </c>
      <c r="O37" s="68">
        <v>0.01</v>
      </c>
      <c r="P37" s="69">
        <v>0.12</v>
      </c>
      <c r="Q37" s="50" t="s">
        <v>54</v>
      </c>
      <c r="R37" s="15" t="s">
        <v>132</v>
      </c>
      <c r="S37" s="15" t="s">
        <v>119</v>
      </c>
      <c r="T37" s="25"/>
      <c r="U37" s="74" t="str">
        <f t="shared" si="0"/>
        <v>SI</v>
      </c>
      <c r="V37" s="88">
        <f t="shared" si="7"/>
        <v>0.05</v>
      </c>
      <c r="W37" s="88">
        <v>9.9000000000000008E-3</v>
      </c>
      <c r="X37" s="196">
        <f>W37/V37</f>
        <v>0.19800000000000001</v>
      </c>
      <c r="Y37" s="73" t="s">
        <v>136</v>
      </c>
      <c r="Z37" s="200" t="s">
        <v>137</v>
      </c>
      <c r="AA37" s="143">
        <f t="shared" si="5"/>
        <v>0.05</v>
      </c>
      <c r="AB37" s="163">
        <v>5.5999999999999999E-3</v>
      </c>
      <c r="AC37" s="149">
        <v>0.11</v>
      </c>
      <c r="AD37" s="150" t="s">
        <v>229</v>
      </c>
      <c r="AE37" s="207" t="s">
        <v>228</v>
      </c>
      <c r="AF37" s="241">
        <f t="shared" si="1"/>
        <v>0.01</v>
      </c>
      <c r="AG37" s="243">
        <v>2.5600000000000001E-2</v>
      </c>
      <c r="AH37" s="240">
        <v>1</v>
      </c>
      <c r="AI37" s="256" t="s">
        <v>269</v>
      </c>
      <c r="AJ37" s="134" t="s">
        <v>228</v>
      </c>
      <c r="AK37" s="24">
        <f t="shared" si="2"/>
        <v>0.01</v>
      </c>
      <c r="AL37" s="114"/>
      <c r="AM37" s="114"/>
      <c r="AN37" s="114"/>
      <c r="AO37" s="115"/>
      <c r="AP37" s="24" t="str">
        <f t="shared" si="3"/>
        <v>Porcentaje de expedientes de policía con fallo de fondo</v>
      </c>
      <c r="AQ37" s="15">
        <f t="shared" si="4"/>
        <v>0.12</v>
      </c>
      <c r="AR37" s="114">
        <f t="shared" si="4"/>
        <v>4.1099999999999998E-2</v>
      </c>
      <c r="AS37" s="114"/>
      <c r="AT37" s="115"/>
    </row>
    <row r="38" spans="1:49" ht="90" x14ac:dyDescent="0.25">
      <c r="A38" s="152">
        <v>1</v>
      </c>
      <c r="B38" s="15" t="s">
        <v>112</v>
      </c>
      <c r="C38" s="41" t="s">
        <v>113</v>
      </c>
      <c r="D38" s="84" t="s">
        <v>138</v>
      </c>
      <c r="E38" s="122">
        <v>0.04</v>
      </c>
      <c r="F38" s="14" t="s">
        <v>78</v>
      </c>
      <c r="G38" s="1" t="s">
        <v>139</v>
      </c>
      <c r="H38" s="85" t="s">
        <v>140</v>
      </c>
      <c r="I38" s="59">
        <v>348</v>
      </c>
      <c r="J38" s="67" t="s">
        <v>52</v>
      </c>
      <c r="K38" s="73" t="s">
        <v>139</v>
      </c>
      <c r="L38" s="67">
        <v>5</v>
      </c>
      <c r="M38" s="67">
        <v>8</v>
      </c>
      <c r="N38" s="67">
        <v>8</v>
      </c>
      <c r="O38" s="67">
        <v>7</v>
      </c>
      <c r="P38" s="70">
        <f t="shared" si="6"/>
        <v>28</v>
      </c>
      <c r="Q38" s="50" t="s">
        <v>54</v>
      </c>
      <c r="R38" s="15" t="s">
        <v>132</v>
      </c>
      <c r="S38" s="15" t="s">
        <v>119</v>
      </c>
      <c r="T38" s="25"/>
      <c r="U38" s="74" t="str">
        <f t="shared" si="0"/>
        <v>SI</v>
      </c>
      <c r="V38" s="91">
        <f t="shared" si="7"/>
        <v>5</v>
      </c>
      <c r="W38" s="91">
        <v>5</v>
      </c>
      <c r="X38" s="93">
        <v>1</v>
      </c>
      <c r="Y38" s="15" t="s">
        <v>141</v>
      </c>
      <c r="Z38" s="197" t="s">
        <v>142</v>
      </c>
      <c r="AA38" s="161">
        <f t="shared" si="5"/>
        <v>8</v>
      </c>
      <c r="AB38" s="145">
        <v>18</v>
      </c>
      <c r="AC38" s="149">
        <v>1</v>
      </c>
      <c r="AD38" s="133" t="s">
        <v>248</v>
      </c>
      <c r="AE38" s="207" t="s">
        <v>228</v>
      </c>
      <c r="AF38" s="235">
        <f t="shared" si="1"/>
        <v>8</v>
      </c>
      <c r="AG38" s="145">
        <v>1</v>
      </c>
      <c r="AH38" s="132">
        <f>AG38/AF38</f>
        <v>0.125</v>
      </c>
      <c r="AI38" s="256" t="s">
        <v>270</v>
      </c>
      <c r="AJ38" s="134" t="s">
        <v>228</v>
      </c>
      <c r="AK38" s="24">
        <f t="shared" si="2"/>
        <v>7</v>
      </c>
      <c r="AL38" s="114"/>
      <c r="AM38" s="114"/>
      <c r="AN38" s="114"/>
      <c r="AO38" s="115"/>
      <c r="AP38" s="24" t="str">
        <f t="shared" si="3"/>
        <v>Actuaciones administrativas terminadas</v>
      </c>
      <c r="AQ38" s="15">
        <f t="shared" si="4"/>
        <v>28</v>
      </c>
      <c r="AR38" s="114">
        <f t="shared" si="4"/>
        <v>24</v>
      </c>
      <c r="AS38" s="114"/>
      <c r="AT38" s="115"/>
    </row>
    <row r="39" spans="1:49" ht="90" x14ac:dyDescent="0.25">
      <c r="A39" s="152">
        <v>1</v>
      </c>
      <c r="B39" s="15" t="s">
        <v>112</v>
      </c>
      <c r="C39" s="41" t="s">
        <v>113</v>
      </c>
      <c r="D39" s="86" t="s">
        <v>203</v>
      </c>
      <c r="E39" s="122">
        <v>0.04</v>
      </c>
      <c r="F39" s="20" t="s">
        <v>78</v>
      </c>
      <c r="G39" s="1" t="s">
        <v>143</v>
      </c>
      <c r="H39" s="80" t="s">
        <v>144</v>
      </c>
      <c r="I39" s="63" t="s">
        <v>66</v>
      </c>
      <c r="J39" s="71" t="s">
        <v>52</v>
      </c>
      <c r="K39" s="73" t="s">
        <v>145</v>
      </c>
      <c r="L39" s="71">
        <v>0</v>
      </c>
      <c r="M39" s="71">
        <v>0</v>
      </c>
      <c r="N39" s="71">
        <v>9</v>
      </c>
      <c r="O39" s="71">
        <v>19</v>
      </c>
      <c r="P39" s="72">
        <f t="shared" si="6"/>
        <v>28</v>
      </c>
      <c r="Q39" s="50" t="s">
        <v>54</v>
      </c>
      <c r="R39" s="15" t="s">
        <v>132</v>
      </c>
      <c r="S39" s="15" t="s">
        <v>119</v>
      </c>
      <c r="T39" s="25"/>
      <c r="U39" s="74" t="str">
        <f t="shared" si="0"/>
        <v>SI</v>
      </c>
      <c r="V39" s="15" t="s">
        <v>58</v>
      </c>
      <c r="W39" s="15" t="s">
        <v>58</v>
      </c>
      <c r="X39" s="95" t="s">
        <v>58</v>
      </c>
      <c r="Y39" s="15" t="s">
        <v>58</v>
      </c>
      <c r="Z39" s="197" t="s">
        <v>58</v>
      </c>
      <c r="AA39" s="24" t="s">
        <v>58</v>
      </c>
      <c r="AB39" s="133" t="s">
        <v>58</v>
      </c>
      <c r="AC39" s="132" t="s">
        <v>58</v>
      </c>
      <c r="AD39" s="132" t="s">
        <v>58</v>
      </c>
      <c r="AE39" s="134" t="s">
        <v>58</v>
      </c>
      <c r="AF39" s="235">
        <f t="shared" si="1"/>
        <v>9</v>
      </c>
      <c r="AG39" s="145">
        <v>3</v>
      </c>
      <c r="AH39" s="240">
        <f>AG39/AF39</f>
        <v>0.33333333333333331</v>
      </c>
      <c r="AI39" s="256" t="s">
        <v>280</v>
      </c>
      <c r="AJ39" s="134" t="s">
        <v>228</v>
      </c>
      <c r="AK39" s="24">
        <f t="shared" si="2"/>
        <v>19</v>
      </c>
      <c r="AL39" s="114"/>
      <c r="AM39" s="114"/>
      <c r="AN39" s="114"/>
      <c r="AO39" s="115"/>
      <c r="AP39" s="24" t="str">
        <f t="shared" si="3"/>
        <v>Actuaciones administrativas terminadas por agotamiento de la via gubernativa</v>
      </c>
      <c r="AQ39" s="15" t="e">
        <f t="shared" si="4"/>
        <v>#VALUE!</v>
      </c>
      <c r="AR39" s="114" t="e">
        <f t="shared" si="4"/>
        <v>#VALUE!</v>
      </c>
      <c r="AS39" s="114"/>
      <c r="AT39" s="115"/>
    </row>
    <row r="40" spans="1:49" s="113" customFormat="1" ht="24" customHeight="1" x14ac:dyDescent="0.25">
      <c r="A40" s="100"/>
      <c r="B40" s="101"/>
      <c r="C40" s="102"/>
      <c r="D40" s="103" t="s">
        <v>146</v>
      </c>
      <c r="E40" s="148">
        <f>SUM(E20:E39)</f>
        <v>0.80000000000000016</v>
      </c>
      <c r="F40" s="104"/>
      <c r="G40" s="104"/>
      <c r="H40" s="104"/>
      <c r="I40" s="59"/>
      <c r="J40" s="104"/>
      <c r="K40" s="105"/>
      <c r="L40" s="104"/>
      <c r="M40" s="104"/>
      <c r="N40" s="104"/>
      <c r="O40" s="104"/>
      <c r="P40" s="106"/>
      <c r="Q40" s="107"/>
      <c r="R40" s="105"/>
      <c r="S40" s="105"/>
      <c r="T40" s="108"/>
      <c r="U40" s="109"/>
      <c r="V40" s="110"/>
      <c r="W40" s="105"/>
      <c r="X40" s="111"/>
      <c r="Y40" s="105"/>
      <c r="Z40" s="201"/>
      <c r="AA40" s="110"/>
      <c r="AB40" s="116"/>
      <c r="AC40" s="195"/>
      <c r="AD40" s="116"/>
      <c r="AE40" s="117"/>
      <c r="AF40" s="238"/>
      <c r="AG40" s="239"/>
      <c r="AH40" s="195"/>
      <c r="AI40" s="258"/>
      <c r="AJ40" s="117"/>
      <c r="AK40" s="110">
        <f t="shared" si="2"/>
        <v>0</v>
      </c>
      <c r="AL40" s="116"/>
      <c r="AM40" s="116"/>
      <c r="AN40" s="116"/>
      <c r="AO40" s="117"/>
      <c r="AP40" s="110">
        <f t="shared" si="3"/>
        <v>0</v>
      </c>
      <c r="AQ40" s="105" t="e">
        <f>SUM(AQ20:AQ39)</f>
        <v>#VALUE!</v>
      </c>
      <c r="AR40" s="116" t="e">
        <f>SUM(AR20:AR39)</f>
        <v>#VALUE!</v>
      </c>
      <c r="AS40" s="116"/>
      <c r="AT40" s="117"/>
      <c r="AU40" s="112"/>
      <c r="AV40" s="112"/>
      <c r="AW40" s="112"/>
    </row>
    <row r="41" spans="1:49" ht="126" x14ac:dyDescent="0.25">
      <c r="A41" s="157">
        <v>6</v>
      </c>
      <c r="B41" s="3" t="s">
        <v>147</v>
      </c>
      <c r="C41" s="42" t="s">
        <v>148</v>
      </c>
      <c r="D41" s="2" t="s">
        <v>149</v>
      </c>
      <c r="E41" s="12">
        <v>0.04</v>
      </c>
      <c r="F41" s="3" t="s">
        <v>150</v>
      </c>
      <c r="G41" s="3" t="s">
        <v>151</v>
      </c>
      <c r="H41" s="3" t="s">
        <v>152</v>
      </c>
      <c r="I41" s="4">
        <v>0</v>
      </c>
      <c r="J41" s="4" t="s">
        <v>67</v>
      </c>
      <c r="K41" s="3" t="s">
        <v>153</v>
      </c>
      <c r="L41" s="173">
        <v>0</v>
      </c>
      <c r="M41" s="13">
        <v>0.7</v>
      </c>
      <c r="N41" s="173">
        <v>0</v>
      </c>
      <c r="O41" s="13">
        <v>0.7</v>
      </c>
      <c r="P41" s="34">
        <v>0.7</v>
      </c>
      <c r="Q41" s="2" t="s">
        <v>54</v>
      </c>
      <c r="R41" s="4" t="s">
        <v>154</v>
      </c>
      <c r="S41" s="4" t="s">
        <v>155</v>
      </c>
      <c r="T41" s="44" t="s">
        <v>156</v>
      </c>
      <c r="U41" s="29" t="s">
        <v>157</v>
      </c>
      <c r="V41" s="165" t="s">
        <v>58</v>
      </c>
      <c r="W41" s="165" t="s">
        <v>58</v>
      </c>
      <c r="X41" s="166" t="s">
        <v>58</v>
      </c>
      <c r="Y41" s="165" t="s">
        <v>58</v>
      </c>
      <c r="Z41" s="202" t="s">
        <v>58</v>
      </c>
      <c r="AA41" s="167">
        <f t="shared" si="5"/>
        <v>0.7</v>
      </c>
      <c r="AB41" s="174">
        <v>0.88</v>
      </c>
      <c r="AC41" s="177">
        <v>1</v>
      </c>
      <c r="AD41" s="165" t="s">
        <v>231</v>
      </c>
      <c r="AE41" s="210" t="s">
        <v>232</v>
      </c>
      <c r="AF41" s="244" t="s">
        <v>58</v>
      </c>
      <c r="AG41" s="245" t="s">
        <v>58</v>
      </c>
      <c r="AH41" s="166" t="s">
        <v>58</v>
      </c>
      <c r="AI41" s="259" t="s">
        <v>58</v>
      </c>
      <c r="AJ41" s="246" t="s">
        <v>58</v>
      </c>
      <c r="AK41" s="24">
        <f t="shared" si="2"/>
        <v>0.7</v>
      </c>
      <c r="AL41" s="114"/>
      <c r="AM41" s="114"/>
      <c r="AN41" s="114"/>
      <c r="AO41" s="115"/>
      <c r="AP41" s="24" t="str">
        <f t="shared" si="3"/>
        <v>Cumplimiento de criterios ambientales</v>
      </c>
      <c r="AQ41" s="15" t="e">
        <f t="shared" ref="AQ41:AR46" si="10">V41+AA41+AF41+AK41</f>
        <v>#VALUE!</v>
      </c>
      <c r="AR41" s="114" t="e">
        <f t="shared" si="10"/>
        <v>#VALUE!</v>
      </c>
      <c r="AS41" s="114"/>
      <c r="AT41" s="115"/>
    </row>
    <row r="42" spans="1:49" ht="126" x14ac:dyDescent="0.25">
      <c r="A42" s="157">
        <v>6</v>
      </c>
      <c r="B42" s="3" t="s">
        <v>147</v>
      </c>
      <c r="C42" s="42" t="s">
        <v>148</v>
      </c>
      <c r="D42" s="2" t="s">
        <v>158</v>
      </c>
      <c r="E42" s="12">
        <v>0.04</v>
      </c>
      <c r="F42" s="3" t="s">
        <v>150</v>
      </c>
      <c r="G42" s="3" t="s">
        <v>159</v>
      </c>
      <c r="H42" s="3" t="s">
        <v>160</v>
      </c>
      <c r="I42" s="4">
        <v>0</v>
      </c>
      <c r="J42" s="4" t="s">
        <v>67</v>
      </c>
      <c r="K42" s="3" t="s">
        <v>161</v>
      </c>
      <c r="L42" s="173">
        <v>0</v>
      </c>
      <c r="M42" s="174">
        <v>1</v>
      </c>
      <c r="N42" s="174">
        <v>1</v>
      </c>
      <c r="O42" s="174">
        <v>1</v>
      </c>
      <c r="P42" s="175">
        <v>1</v>
      </c>
      <c r="Q42" s="2" t="s">
        <v>54</v>
      </c>
      <c r="R42" s="4" t="s">
        <v>162</v>
      </c>
      <c r="S42" s="4" t="s">
        <v>163</v>
      </c>
      <c r="T42" s="44" t="s">
        <v>164</v>
      </c>
      <c r="U42" s="168" t="s">
        <v>157</v>
      </c>
      <c r="V42" s="165" t="s">
        <v>58</v>
      </c>
      <c r="W42" s="165" t="s">
        <v>58</v>
      </c>
      <c r="X42" s="166" t="s">
        <v>58</v>
      </c>
      <c r="Y42" s="165" t="s">
        <v>58</v>
      </c>
      <c r="Z42" s="202" t="s">
        <v>58</v>
      </c>
      <c r="AA42" s="167">
        <f t="shared" si="5"/>
        <v>1</v>
      </c>
      <c r="AB42" s="174">
        <f t="shared" si="5"/>
        <v>1</v>
      </c>
      <c r="AC42" s="177">
        <f t="shared" si="5"/>
        <v>1</v>
      </c>
      <c r="AD42" s="165" t="s">
        <v>241</v>
      </c>
      <c r="AE42" s="210" t="s">
        <v>233</v>
      </c>
      <c r="AF42" s="249">
        <f t="shared" si="1"/>
        <v>1</v>
      </c>
      <c r="AG42" s="250">
        <v>0.25</v>
      </c>
      <c r="AH42" s="251">
        <f>AG42/AF42</f>
        <v>0.25</v>
      </c>
      <c r="AI42" s="260" t="s">
        <v>271</v>
      </c>
      <c r="AJ42" s="213" t="s">
        <v>233</v>
      </c>
      <c r="AK42" s="24">
        <f t="shared" si="2"/>
        <v>1</v>
      </c>
      <c r="AL42" s="114"/>
      <c r="AM42" s="114"/>
      <c r="AN42" s="114"/>
      <c r="AO42" s="115"/>
      <c r="AP42" s="24" t="str">
        <f t="shared" si="3"/>
        <v>Nivel de participación en actividades de gestión documental</v>
      </c>
      <c r="AQ42" s="15" t="e">
        <f t="shared" si="10"/>
        <v>#VALUE!</v>
      </c>
      <c r="AR42" s="114" t="e">
        <f t="shared" si="10"/>
        <v>#VALUE!</v>
      </c>
      <c r="AS42" s="114"/>
      <c r="AT42" s="115"/>
    </row>
    <row r="43" spans="1:49" ht="126" x14ac:dyDescent="0.25">
      <c r="A43" s="157">
        <v>6</v>
      </c>
      <c r="B43" s="3" t="s">
        <v>147</v>
      </c>
      <c r="C43" s="42" t="s">
        <v>148</v>
      </c>
      <c r="D43" s="2" t="s">
        <v>165</v>
      </c>
      <c r="E43" s="12">
        <v>0.03</v>
      </c>
      <c r="F43" s="3" t="s">
        <v>150</v>
      </c>
      <c r="G43" s="3" t="s">
        <v>166</v>
      </c>
      <c r="H43" s="3" t="s">
        <v>167</v>
      </c>
      <c r="I43" s="4">
        <v>0</v>
      </c>
      <c r="J43" s="4" t="s">
        <v>52</v>
      </c>
      <c r="K43" s="3" t="s">
        <v>168</v>
      </c>
      <c r="L43" s="171">
        <v>0</v>
      </c>
      <c r="M43" s="171">
        <v>0</v>
      </c>
      <c r="N43" s="170">
        <v>0</v>
      </c>
      <c r="O43" s="170">
        <v>1</v>
      </c>
      <c r="P43" s="172">
        <v>1</v>
      </c>
      <c r="Q43" s="2" t="s">
        <v>54</v>
      </c>
      <c r="R43" s="4" t="s">
        <v>169</v>
      </c>
      <c r="S43" s="4" t="s">
        <v>155</v>
      </c>
      <c r="T43" s="44" t="s">
        <v>170</v>
      </c>
      <c r="U43" s="29" t="s">
        <v>157</v>
      </c>
      <c r="V43" s="165" t="s">
        <v>58</v>
      </c>
      <c r="W43" s="165" t="s">
        <v>58</v>
      </c>
      <c r="X43" s="166" t="s">
        <v>58</v>
      </c>
      <c r="Y43" s="165" t="s">
        <v>58</v>
      </c>
      <c r="Z43" s="202" t="s">
        <v>58</v>
      </c>
      <c r="AA43" s="211" t="s">
        <v>58</v>
      </c>
      <c r="AB43" s="165" t="s">
        <v>58</v>
      </c>
      <c r="AC43" s="166" t="s">
        <v>58</v>
      </c>
      <c r="AD43" s="165" t="s">
        <v>58</v>
      </c>
      <c r="AE43" s="210" t="s">
        <v>58</v>
      </c>
      <c r="AF43" s="244" t="s">
        <v>58</v>
      </c>
      <c r="AG43" s="245" t="s">
        <v>58</v>
      </c>
      <c r="AH43" s="166" t="s">
        <v>58</v>
      </c>
      <c r="AI43" s="259" t="s">
        <v>58</v>
      </c>
      <c r="AJ43" s="246" t="s">
        <v>58</v>
      </c>
      <c r="AK43" s="24" t="e">
        <f>#REF!</f>
        <v>#REF!</v>
      </c>
      <c r="AL43" s="114"/>
      <c r="AM43" s="114"/>
      <c r="AN43" s="114"/>
      <c r="AO43" s="115"/>
      <c r="AP43" s="24" t="str">
        <f t="shared" si="3"/>
        <v>Caracterización de levantada</v>
      </c>
      <c r="AQ43" s="15" t="e">
        <f t="shared" si="10"/>
        <v>#VALUE!</v>
      </c>
      <c r="AR43" s="114" t="e">
        <f t="shared" si="10"/>
        <v>#VALUE!</v>
      </c>
      <c r="AS43" s="114"/>
      <c r="AT43" s="115"/>
    </row>
    <row r="44" spans="1:49" ht="126" x14ac:dyDescent="0.25">
      <c r="A44" s="157">
        <v>6</v>
      </c>
      <c r="B44" s="3" t="s">
        <v>147</v>
      </c>
      <c r="C44" s="42" t="s">
        <v>148</v>
      </c>
      <c r="D44" s="2" t="s">
        <v>171</v>
      </c>
      <c r="E44" s="12">
        <v>0.03</v>
      </c>
      <c r="F44" s="3" t="s">
        <v>150</v>
      </c>
      <c r="G44" s="3" t="s">
        <v>172</v>
      </c>
      <c r="H44" s="3" t="s">
        <v>173</v>
      </c>
      <c r="I44" s="4">
        <v>2</v>
      </c>
      <c r="J44" s="4" t="s">
        <v>52</v>
      </c>
      <c r="K44" s="3" t="s">
        <v>174</v>
      </c>
      <c r="L44" s="171">
        <v>0</v>
      </c>
      <c r="M44" s="171">
        <v>0</v>
      </c>
      <c r="N44" s="171">
        <v>1</v>
      </c>
      <c r="O44" s="171">
        <v>0</v>
      </c>
      <c r="P44" s="172">
        <v>1</v>
      </c>
      <c r="Q44" s="2" t="s">
        <v>54</v>
      </c>
      <c r="R44" s="4" t="s">
        <v>175</v>
      </c>
      <c r="S44" s="4" t="s">
        <v>155</v>
      </c>
      <c r="T44" s="44" t="s">
        <v>176</v>
      </c>
      <c r="U44" s="29" t="s">
        <v>157</v>
      </c>
      <c r="V44" s="165" t="s">
        <v>58</v>
      </c>
      <c r="W44" s="165" t="s">
        <v>58</v>
      </c>
      <c r="X44" s="166" t="s">
        <v>58</v>
      </c>
      <c r="Y44" s="165" t="s">
        <v>58</v>
      </c>
      <c r="Z44" s="202" t="s">
        <v>58</v>
      </c>
      <c r="AA44" s="212" t="s">
        <v>58</v>
      </c>
      <c r="AB44" s="169" t="s">
        <v>58</v>
      </c>
      <c r="AC44" s="176" t="s">
        <v>58</v>
      </c>
      <c r="AD44" s="176" t="s">
        <v>58</v>
      </c>
      <c r="AE44" s="213" t="s">
        <v>58</v>
      </c>
      <c r="AF44" s="247">
        <f t="shared" si="1"/>
        <v>1</v>
      </c>
      <c r="AG44" s="247">
        <v>1</v>
      </c>
      <c r="AH44" s="251">
        <v>1</v>
      </c>
      <c r="AI44" s="260" t="s">
        <v>272</v>
      </c>
      <c r="AJ44" s="213" t="s">
        <v>273</v>
      </c>
      <c r="AK44" s="24">
        <f t="shared" si="2"/>
        <v>0</v>
      </c>
      <c r="AL44" s="114"/>
      <c r="AM44" s="114"/>
      <c r="AN44" s="114"/>
      <c r="AO44" s="115"/>
      <c r="AP44" s="24" t="str">
        <f t="shared" si="3"/>
        <v>Registro de buena práctica/idea innovadora</v>
      </c>
      <c r="AQ44" s="15" t="e">
        <f t="shared" si="10"/>
        <v>#VALUE!</v>
      </c>
      <c r="AR44" s="114" t="e">
        <f t="shared" si="10"/>
        <v>#VALUE!</v>
      </c>
      <c r="AS44" s="114"/>
      <c r="AT44" s="115"/>
    </row>
    <row r="45" spans="1:49" ht="126" x14ac:dyDescent="0.25">
      <c r="A45" s="157">
        <v>6</v>
      </c>
      <c r="B45" s="3" t="s">
        <v>147</v>
      </c>
      <c r="C45" s="42" t="s">
        <v>148</v>
      </c>
      <c r="D45" s="35" t="s">
        <v>177</v>
      </c>
      <c r="E45" s="12">
        <v>0.03</v>
      </c>
      <c r="F45" s="6" t="s">
        <v>150</v>
      </c>
      <c r="G45" s="6" t="s">
        <v>178</v>
      </c>
      <c r="H45" s="6" t="s">
        <v>179</v>
      </c>
      <c r="I45" s="64">
        <v>1</v>
      </c>
      <c r="J45" s="6" t="s">
        <v>67</v>
      </c>
      <c r="K45" s="6" t="s">
        <v>180</v>
      </c>
      <c r="L45" s="7">
        <v>1</v>
      </c>
      <c r="M45" s="7">
        <v>1</v>
      </c>
      <c r="N45" s="7">
        <v>1</v>
      </c>
      <c r="O45" s="7">
        <v>1</v>
      </c>
      <c r="P45" s="36">
        <v>1</v>
      </c>
      <c r="Q45" s="2" t="s">
        <v>54</v>
      </c>
      <c r="R45" s="3" t="s">
        <v>181</v>
      </c>
      <c r="S45" s="6" t="s">
        <v>155</v>
      </c>
      <c r="T45" s="42" t="s">
        <v>182</v>
      </c>
      <c r="U45" s="74" t="s">
        <v>157</v>
      </c>
      <c r="V45" s="174">
        <v>1</v>
      </c>
      <c r="W45" s="174">
        <v>1</v>
      </c>
      <c r="X45" s="177">
        <v>1</v>
      </c>
      <c r="Y45" s="165" t="s">
        <v>183</v>
      </c>
      <c r="Z45" s="202" t="s">
        <v>184</v>
      </c>
      <c r="AA45" s="167">
        <v>1</v>
      </c>
      <c r="AB45" s="178">
        <v>0.71</v>
      </c>
      <c r="AC45" s="194">
        <v>0.71</v>
      </c>
      <c r="AD45" s="179" t="s">
        <v>234</v>
      </c>
      <c r="AE45" s="210" t="s">
        <v>235</v>
      </c>
      <c r="AF45" s="249">
        <f t="shared" si="1"/>
        <v>1</v>
      </c>
      <c r="AG45" s="178">
        <v>0.81</v>
      </c>
      <c r="AH45" s="194">
        <f>AG45/AF45</f>
        <v>0.81</v>
      </c>
      <c r="AI45" s="252" t="s">
        <v>275</v>
      </c>
      <c r="AJ45" s="213" t="s">
        <v>274</v>
      </c>
      <c r="AK45" s="24">
        <f t="shared" si="2"/>
        <v>1</v>
      </c>
      <c r="AL45" s="114"/>
      <c r="AM45" s="114"/>
      <c r="AN45" s="114"/>
      <c r="AO45" s="115"/>
      <c r="AP45" s="24" t="str">
        <f t="shared" si="3"/>
        <v>Acciones correctivas documentadas y vigentes</v>
      </c>
      <c r="AQ45" s="15">
        <f t="shared" si="10"/>
        <v>4</v>
      </c>
      <c r="AR45" s="114">
        <f t="shared" si="10"/>
        <v>2.52</v>
      </c>
      <c r="AS45" s="114"/>
      <c r="AT45" s="115"/>
    </row>
    <row r="46" spans="1:49" ht="207.75" customHeight="1" thickBot="1" x14ac:dyDescent="0.3">
      <c r="A46" s="158">
        <v>6</v>
      </c>
      <c r="B46" s="9" t="s">
        <v>147</v>
      </c>
      <c r="C46" s="43" t="s">
        <v>148</v>
      </c>
      <c r="D46" s="37" t="s">
        <v>185</v>
      </c>
      <c r="E46" s="38">
        <v>0.03</v>
      </c>
      <c r="F46" s="10" t="s">
        <v>150</v>
      </c>
      <c r="G46" s="10" t="s">
        <v>186</v>
      </c>
      <c r="H46" s="10" t="s">
        <v>187</v>
      </c>
      <c r="I46" s="65" t="s">
        <v>66</v>
      </c>
      <c r="J46" s="10" t="s">
        <v>67</v>
      </c>
      <c r="K46" s="10" t="s">
        <v>188</v>
      </c>
      <c r="L46" s="11">
        <v>0</v>
      </c>
      <c r="M46" s="11">
        <v>1</v>
      </c>
      <c r="N46" s="11">
        <v>1</v>
      </c>
      <c r="O46" s="11">
        <v>1</v>
      </c>
      <c r="P46" s="39">
        <v>1</v>
      </c>
      <c r="Q46" s="8" t="s">
        <v>54</v>
      </c>
      <c r="R46" s="9" t="s">
        <v>189</v>
      </c>
      <c r="S46" s="10" t="s">
        <v>190</v>
      </c>
      <c r="T46" s="43" t="s">
        <v>191</v>
      </c>
      <c r="U46" s="87" t="s">
        <v>157</v>
      </c>
      <c r="V46" s="165" t="s">
        <v>99</v>
      </c>
      <c r="W46" s="180" t="s">
        <v>99</v>
      </c>
      <c r="X46" s="181" t="s">
        <v>99</v>
      </c>
      <c r="Y46" s="165" t="s">
        <v>99</v>
      </c>
      <c r="Z46" s="202" t="s">
        <v>99</v>
      </c>
      <c r="AA46" s="214">
        <v>1</v>
      </c>
      <c r="AB46" s="215">
        <v>0.97</v>
      </c>
      <c r="AC46" s="216">
        <v>0.97</v>
      </c>
      <c r="AD46" s="217" t="s">
        <v>236</v>
      </c>
      <c r="AE46" s="218" t="s">
        <v>238</v>
      </c>
      <c r="AF46" s="253">
        <f t="shared" si="1"/>
        <v>1</v>
      </c>
      <c r="AG46" s="254">
        <v>0.9</v>
      </c>
      <c r="AH46" s="255">
        <f>AG46/AF46</f>
        <v>0.9</v>
      </c>
      <c r="AI46" s="261" t="s">
        <v>276</v>
      </c>
      <c r="AJ46" s="248"/>
      <c r="AK46" s="26">
        <f t="shared" si="2"/>
        <v>1</v>
      </c>
      <c r="AL46" s="118"/>
      <c r="AM46" s="118"/>
      <c r="AN46" s="118"/>
      <c r="AO46" s="119"/>
      <c r="AP46" s="26" t="str">
        <f t="shared" si="3"/>
        <v>Porcentaje de cumplimiento publicación de información</v>
      </c>
      <c r="AQ46" s="27" t="e">
        <f t="shared" si="10"/>
        <v>#VALUE!</v>
      </c>
      <c r="AR46" s="118" t="e">
        <f t="shared" si="10"/>
        <v>#VALUE!</v>
      </c>
      <c r="AS46" s="118"/>
      <c r="AT46" s="119"/>
    </row>
    <row r="47" spans="1:49" ht="45.75" thickBot="1" x14ac:dyDescent="0.3">
      <c r="D47" s="30" t="s">
        <v>192</v>
      </c>
      <c r="E47" s="31">
        <f>SUM(E41:E46)</f>
        <v>0.2</v>
      </c>
      <c r="I47" s="58"/>
      <c r="J47" s="58"/>
      <c r="W47" s="98" t="s">
        <v>193</v>
      </c>
      <c r="X47" s="99">
        <f>+AVERAGE(X20:X46)</f>
        <v>0.34475</v>
      </c>
      <c r="AB47" s="203" t="s">
        <v>237</v>
      </c>
      <c r="AC47" s="204">
        <f>+AVERAGE(AC20:AC46)</f>
        <v>0.91</v>
      </c>
      <c r="AF47" s="263" t="s">
        <v>262</v>
      </c>
      <c r="AG47" s="264"/>
      <c r="AH47" s="204">
        <f>AVERAGE(AH20:AH46)</f>
        <v>0.82502801120448188</v>
      </c>
      <c r="AK47" s="76"/>
      <c r="AL47" s="28" t="s">
        <v>194</v>
      </c>
      <c r="AM47" s="16" t="e">
        <f>+AVERAGE(AL21:AL46)</f>
        <v>#DIV/0!</v>
      </c>
      <c r="AQ47" s="23" t="str">
        <f>AP18</f>
        <v>EVALUACIÓN FINAL PLAN DE GESTION</v>
      </c>
      <c r="AR47" s="16" t="e">
        <f>+AVERAGE(AR21:AR46)</f>
        <v>#VALUE!</v>
      </c>
    </row>
    <row r="48" spans="1:49" ht="24.75" customHeight="1" x14ac:dyDescent="0.25">
      <c r="D48" s="19" t="s">
        <v>195</v>
      </c>
      <c r="E48" s="18">
        <f>E47+E40</f>
        <v>1.0000000000000002</v>
      </c>
      <c r="I48" s="58"/>
      <c r="J48" s="58"/>
    </row>
    <row r="49" spans="8:18" x14ac:dyDescent="0.25">
      <c r="I49" s="58"/>
      <c r="J49" s="58"/>
    </row>
    <row r="50" spans="8:18" x14ac:dyDescent="0.25">
      <c r="I50" s="58"/>
      <c r="J50" s="58"/>
    </row>
    <row r="51" spans="8:18" ht="15.75" thickBot="1" x14ac:dyDescent="0.3">
      <c r="I51" s="58"/>
      <c r="J51" s="58"/>
    </row>
    <row r="52" spans="8:18" ht="26.25" x14ac:dyDescent="0.25">
      <c r="H52" s="333" t="s">
        <v>196</v>
      </c>
      <c r="I52" s="334"/>
      <c r="J52" s="334"/>
      <c r="K52" s="334"/>
      <c r="L52" s="334"/>
      <c r="M52" s="334" t="s">
        <v>197</v>
      </c>
      <c r="N52" s="334"/>
      <c r="O52" s="334"/>
      <c r="P52" s="334"/>
      <c r="Q52" s="334"/>
      <c r="R52" s="335"/>
    </row>
    <row r="53" spans="8:18" ht="132.75" customHeight="1" thickBot="1" x14ac:dyDescent="0.3">
      <c r="H53" s="336" t="s">
        <v>198</v>
      </c>
      <c r="I53" s="337"/>
      <c r="J53" s="337"/>
      <c r="K53" s="337"/>
      <c r="L53" s="337"/>
      <c r="M53" s="337" t="s">
        <v>199</v>
      </c>
      <c r="N53" s="338"/>
      <c r="O53" s="338"/>
      <c r="P53" s="338"/>
      <c r="Q53" s="338"/>
      <c r="R53" s="339"/>
    </row>
    <row r="54" spans="8:18" x14ac:dyDescent="0.25"/>
    <row r="55" spans="8:18" x14ac:dyDescent="0.25"/>
  </sheetData>
  <sheetProtection algorithmName="SHA-512" hashValue="FAIEcTiY+gIUBGGFZgFN5/1qh3ZFvkFUtDVIEjThpmyHAEqi1JVd+6Dm0XBCg4W6ro/BG/K1t8SnmeC6+EwXcg==" saltValue="i4pU4O1i7lmzO1RxsrCjHQ==" spinCount="100000" sheet="1" objects="1" scenarios="1"/>
  <mergeCells count="37">
    <mergeCell ref="H9:J9"/>
    <mergeCell ref="H52:L52"/>
    <mergeCell ref="M52:R52"/>
    <mergeCell ref="H53:L53"/>
    <mergeCell ref="M53:R53"/>
    <mergeCell ref="H10:J10"/>
    <mergeCell ref="H11:J11"/>
    <mergeCell ref="H12:J12"/>
    <mergeCell ref="H14:J14"/>
    <mergeCell ref="H15:J15"/>
    <mergeCell ref="U17:U19"/>
    <mergeCell ref="AA17:AE17"/>
    <mergeCell ref="AF17:AJ17"/>
    <mergeCell ref="AK17:AO17"/>
    <mergeCell ref="AP17:AT17"/>
    <mergeCell ref="V18:Z18"/>
    <mergeCell ref="AA18:AE18"/>
    <mergeCell ref="AF18:AJ18"/>
    <mergeCell ref="AK18:AO18"/>
    <mergeCell ref="AP18:AT18"/>
    <mergeCell ref="V17:Z17"/>
    <mergeCell ref="AF47:AG47"/>
    <mergeCell ref="H13:J13"/>
    <mergeCell ref="A1:K1"/>
    <mergeCell ref="A2:K2"/>
    <mergeCell ref="A3:K3"/>
    <mergeCell ref="F4:J4"/>
    <mergeCell ref="A5:B8"/>
    <mergeCell ref="C5:D8"/>
    <mergeCell ref="H5:J5"/>
    <mergeCell ref="H6:J6"/>
    <mergeCell ref="H7:J7"/>
    <mergeCell ref="H8:J8"/>
    <mergeCell ref="A17:B18"/>
    <mergeCell ref="C17:C19"/>
    <mergeCell ref="D17:P18"/>
    <mergeCell ref="Q17:T18"/>
  </mergeCells>
  <dataValidations disablePrompts="1" count="3">
    <dataValidation type="list" allowBlank="1" showInputMessage="1" showErrorMessage="1" error="Escriba un texto " promptTitle="Cualquier contenido" sqref="F41:F44" xr:uid="{00000000-0002-0000-0000-000000000000}">
      <formula1>META2</formula1>
    </dataValidation>
    <dataValidation type="list" allowBlank="1" showInputMessage="1" showErrorMessage="1" sqref="J45:J46" xr:uid="{00000000-0002-0000-0000-000001000000}">
      <formula1>PROGRAMACION</formula1>
    </dataValidation>
    <dataValidation type="list" allowBlank="1" showInputMessage="1" showErrorMessage="1" sqref="Q41:Q46" xr:uid="{00000000-0002-0000-0000-000002000000}">
      <formula1>INDICADOR</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6 TUNJUELITO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Martha Sofia Quiroga Ariza</dc:creator>
  <cp:keywords/>
  <dc:description/>
  <cp:lastModifiedBy>Liliana Patricia Casas Betancourt</cp:lastModifiedBy>
  <cp:revision/>
  <dcterms:created xsi:type="dcterms:W3CDTF">2020-04-16T16:02:46Z</dcterms:created>
  <dcterms:modified xsi:type="dcterms:W3CDTF">2020-12-01T13:39:53Z</dcterms:modified>
  <cp:category/>
  <cp:contentStatus/>
</cp:coreProperties>
</file>