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TELETRABAJO-SDG\PG\REPORTE II TRIMSTRE\AL\"/>
    </mc:Choice>
  </mc:AlternateContent>
  <xr:revisionPtr revIDLastSave="0" documentId="13_ncr:1_{FCAB677B-1B95-4058-8E74-541A0DAE9E60}" xr6:coauthVersionLast="45" xr6:coauthVersionMax="45" xr10:uidLastSave="{00000000-0000-0000-0000-000000000000}"/>
  <bookViews>
    <workbookView xWindow="780" yWindow="780" windowWidth="9180" windowHeight="11385" xr2:uid="{00000000-000D-0000-FFFF-FFFF00000000}"/>
  </bookViews>
  <sheets>
    <sheet name="2CHAPINERO" sheetId="4"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3" i="4" l="1"/>
  <c r="AC33" i="4" l="1"/>
  <c r="AA31" i="4" l="1"/>
  <c r="AA30" i="4"/>
  <c r="AC30" i="4" s="1"/>
  <c r="AA29" i="4"/>
  <c r="AQ43" i="4"/>
  <c r="AM43" i="4"/>
  <c r="AH43" i="4"/>
  <c r="E43" i="4"/>
  <c r="AR42" i="4"/>
  <c r="AP42" i="4"/>
  <c r="AK42" i="4"/>
  <c r="AF42" i="4"/>
  <c r="AR41" i="4"/>
  <c r="AP41" i="4"/>
  <c r="AK41" i="4"/>
  <c r="AF41" i="4"/>
  <c r="AR40" i="4"/>
  <c r="AP40" i="4"/>
  <c r="AK40" i="4"/>
  <c r="AF40" i="4"/>
  <c r="AQ40" i="4" s="1"/>
  <c r="AR39" i="4"/>
  <c r="AP39" i="4"/>
  <c r="AK39" i="4"/>
  <c r="AF39" i="4"/>
  <c r="AR38" i="4"/>
  <c r="AP38" i="4"/>
  <c r="AK38" i="4"/>
  <c r="AF38" i="4"/>
  <c r="AR37" i="4"/>
  <c r="AP37" i="4"/>
  <c r="AK37" i="4"/>
  <c r="AF37" i="4"/>
  <c r="AA37" i="4"/>
  <c r="AP36" i="4"/>
  <c r="AK36" i="4"/>
  <c r="AF36" i="4"/>
  <c r="AA36" i="4"/>
  <c r="V36" i="4"/>
  <c r="E36" i="4"/>
  <c r="AR35" i="4"/>
  <c r="AP35" i="4"/>
  <c r="AK35" i="4"/>
  <c r="AF35" i="4"/>
  <c r="U35" i="4"/>
  <c r="P35" i="4"/>
  <c r="AR34" i="4"/>
  <c r="AP34" i="4"/>
  <c r="AK34" i="4"/>
  <c r="AF34" i="4"/>
  <c r="AA34" i="4"/>
  <c r="V34" i="4"/>
  <c r="U34" i="4"/>
  <c r="P34" i="4"/>
  <c r="AR33" i="4"/>
  <c r="AP33" i="4"/>
  <c r="AK33" i="4"/>
  <c r="AF33" i="4"/>
  <c r="U33" i="4"/>
  <c r="AR32" i="4"/>
  <c r="AP32" i="4"/>
  <c r="AK32" i="4"/>
  <c r="AF32" i="4"/>
  <c r="AA32" i="4"/>
  <c r="U32" i="4"/>
  <c r="AR31" i="4"/>
  <c r="AP31" i="4"/>
  <c r="AK31" i="4"/>
  <c r="AF31" i="4"/>
  <c r="U31" i="4"/>
  <c r="P31" i="4"/>
  <c r="AR30" i="4"/>
  <c r="AP30" i="4"/>
  <c r="AK30" i="4"/>
  <c r="AF30" i="4"/>
  <c r="AQ30" i="4" s="1"/>
  <c r="U30" i="4"/>
  <c r="P30" i="4"/>
  <c r="AR29" i="4"/>
  <c r="AP29" i="4"/>
  <c r="AK29" i="4"/>
  <c r="AF29" i="4"/>
  <c r="U29" i="4"/>
  <c r="P29" i="4"/>
  <c r="AR28" i="4"/>
  <c r="AP28" i="4"/>
  <c r="AK28" i="4"/>
  <c r="AF28" i="4"/>
  <c r="AQ28" i="4" s="1"/>
  <c r="U28" i="4"/>
  <c r="P28" i="4"/>
  <c r="AR27" i="4"/>
  <c r="AP27" i="4"/>
  <c r="AK27" i="4"/>
  <c r="V27" i="4"/>
  <c r="U27" i="4"/>
  <c r="AR25" i="4"/>
  <c r="AP25" i="4"/>
  <c r="AK25" i="4"/>
  <c r="AF25" i="4"/>
  <c r="AQ25" i="4" s="1"/>
  <c r="U25" i="4"/>
  <c r="AR24" i="4"/>
  <c r="AP24" i="4"/>
  <c r="AK24" i="4"/>
  <c r="AF24" i="4"/>
  <c r="U24" i="4"/>
  <c r="AR23" i="4"/>
  <c r="AP23" i="4"/>
  <c r="AK23" i="4"/>
  <c r="AF23" i="4"/>
  <c r="U23" i="4"/>
  <c r="AR22" i="4"/>
  <c r="AP22" i="4"/>
  <c r="AK22" i="4"/>
  <c r="AQ22" i="4" s="1"/>
  <c r="AF22" i="4"/>
  <c r="U22" i="4"/>
  <c r="AR21" i="4"/>
  <c r="AP21" i="4"/>
  <c r="AK21" i="4"/>
  <c r="AF21" i="4"/>
  <c r="U21" i="4"/>
  <c r="AR20" i="4"/>
  <c r="AP20" i="4"/>
  <c r="AK20" i="4"/>
  <c r="AF20" i="4"/>
  <c r="U20" i="4"/>
  <c r="AR19" i="4"/>
  <c r="AP19" i="4"/>
  <c r="AK19" i="4"/>
  <c r="AQ19" i="4" s="1"/>
  <c r="AF19" i="4"/>
  <c r="U19" i="4"/>
  <c r="AR18" i="4"/>
  <c r="AP18" i="4"/>
  <c r="AK18" i="4"/>
  <c r="AF18" i="4"/>
  <c r="AQ18" i="4" s="1"/>
  <c r="U18" i="4"/>
  <c r="AR17" i="4"/>
  <c r="AR43" i="4" s="1"/>
  <c r="AP17" i="4"/>
  <c r="AK17" i="4"/>
  <c r="U17" i="4"/>
  <c r="P17" i="4"/>
  <c r="AR16" i="4"/>
  <c r="AP16" i="4"/>
  <c r="AK16" i="4"/>
  <c r="AF16" i="4"/>
  <c r="AQ16" i="4" s="1"/>
  <c r="U16" i="4"/>
  <c r="P16" i="4"/>
  <c r="AQ27" i="4" l="1"/>
  <c r="AQ31" i="4"/>
  <c r="AQ21" i="4"/>
  <c r="AQ17" i="4"/>
  <c r="AQ33" i="4"/>
  <c r="AQ34" i="4"/>
  <c r="AC34" i="4"/>
  <c r="AC43" i="4" s="1"/>
  <c r="E44" i="4"/>
  <c r="X27" i="4"/>
  <c r="X43" i="4" s="1"/>
  <c r="AQ32" i="4"/>
  <c r="AQ37" i="4"/>
  <c r="AQ42" i="4"/>
  <c r="AQ20" i="4"/>
  <c r="AQ39" i="4"/>
  <c r="AQ24" i="4"/>
  <c r="AQ29" i="4"/>
  <c r="AQ41" i="4"/>
  <c r="AQ23" i="4"/>
  <c r="AQ35" i="4"/>
  <c r="AQ38" i="4"/>
</calcChain>
</file>

<file path=xl/sharedStrings.xml><?xml version="1.0" encoding="utf-8"?>
<sst xmlns="http://schemas.openxmlformats.org/spreadsheetml/2006/main" count="602" uniqueCount="261">
  <si>
    <t xml:space="preserve">ALCALDÍA LOCAL DE CHAPINERO </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</si>
  <si>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</si>
  <si>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</si>
  <si>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</si>
  <si>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</si>
  <si>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</si>
  <si>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</si>
  <si>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</si>
  <si>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</si>
  <si>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</si>
  <si>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</si>
  <si>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</si>
  <si>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</si>
  <si>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</si>
  <si>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</si>
  <si>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</si>
  <si>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</si>
  <si>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</si>
  <si>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</si>
  <si>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</si>
  <si>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</si>
  <si>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</si>
  <si>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</si>
  <si>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</si>
  <si>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</si>
  <si>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</si>
  <si>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</si>
  <si>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</si>
  <si>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</si>
  <si>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</si>
  <si>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</si>
  <si>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</si>
  <si>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</si>
  <si>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</si>
  <si>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</si>
  <si>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</si>
  <si>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</si>
  <si>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</si>
  <si>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</si>
  <si>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</si>
  <si>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</si>
  <si>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</si>
  <si>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</si>
  <si>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</si>
  <si>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</si>
  <si>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</si>
  <si>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</si>
  <si>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</si>
  <si>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</si>
  <si>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</si>
  <si>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</si>
  <si>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 xml:space="preserve">Incrementar en 10% el número de participantes en los encuentros ciudadanos
</t>
  </si>
  <si>
    <t xml:space="preserve">RETADORA
</t>
  </si>
  <si>
    <t>Participación ciudadana en los encuentros ciudadanos</t>
  </si>
  <si>
    <t>((No. ciudadanos participantes en los Encuentros Ciudadanos vigencia 2020 - No. ciudadanos participantes en los Encuentros Ciudadanos Vigencia 2016) /  No. ciudadanos participantes en los Encuentros Ciudadanos Vigencia 2016)*100</t>
  </si>
  <si>
    <t>SUMA</t>
  </si>
  <si>
    <t>Participantes en encuentros ciudadanos</t>
  </si>
  <si>
    <t>EFICACIA</t>
  </si>
  <si>
    <t>Reportes de participantes</t>
  </si>
  <si>
    <t>Grupo Planeación - Alcaldía Local</t>
  </si>
  <si>
    <t>Consulta en la carpeta de encuentros ciudadanos 2020 o entregables del contrato</t>
  </si>
  <si>
    <t>META NO  PROGRAMADA</t>
  </si>
  <si>
    <t xml:space="preserve">Incrementar en 10% el número de participantes en los en audiencia de rendición de cuentas
</t>
  </si>
  <si>
    <t xml:space="preserve">RETADORA
</t>
  </si>
  <si>
    <t>Participación de los Ciudadanos en la Audiencia de Rendición de Cuentas</t>
  </si>
  <si>
    <t>((No. ciudadanos participantes en la audiencia de Rendición de Cuentas vigencia 2020 - No. ciudadanos participantes en la audiencia de Rendición de Cuentas Vigencia 2019) /  No. ciudadanos participantes en la audiencia de Rendición de Cuentas Vigencia 2019)*100</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</si>
  <si>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</si>
  <si>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</si>
  <si>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</si>
  <si>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</si>
  <si>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</si>
  <si>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</si>
  <si>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</si>
  <si>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</si>
  <si>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</si>
  <si>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</si>
  <si>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</si>
  <si>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</si>
  <si>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</si>
  <si>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</si>
  <si>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</si>
  <si>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</si>
  <si>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 xml:space="preserve">Gestión Corporativa Institucional </t>
  </si>
  <si>
    <t>Comprometer mínimo el 20% a 30 de junio y el 92% a 31 de diciembre de 2020 del presupuesto de inversión directa disponible a la vigencia para el FDL</t>
  </si>
  <si>
    <t>GESTIÓN</t>
  </si>
  <si>
    <t>Porcentaje de compromiso del presupuesto de inversión directa de la vigencia 2020</t>
  </si>
  <si>
    <t>(Valor de RP de inversión directa de la vigencia  / Valor total del presupuesto de inversión directa de la Vigencia)*100</t>
  </si>
  <si>
    <t>18,68% a 30 jun 
91,94% a 31 dic</t>
  </si>
  <si>
    <t>compromisos 2020</t>
  </si>
  <si>
    <t>Reporte PREDIS</t>
  </si>
  <si>
    <t>FDL - Alcaldía Local</t>
  </si>
  <si>
    <t>Informe PREDIS marzo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</si>
  <si>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</si>
  <si>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</si>
  <si>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</si>
  <si>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</si>
  <si>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</si>
  <si>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</si>
  <si>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</si>
  <si>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</si>
  <si>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</si>
  <si>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</si>
  <si>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</si>
  <si>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</si>
  <si>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</si>
  <si>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</si>
  <si>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</si>
  <si>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</si>
  <si>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</si>
  <si>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</si>
  <si>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</si>
  <si>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</si>
  <si>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</si>
  <si>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</si>
  <si>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</si>
  <si>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</si>
  <si>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</si>
  <si>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</si>
  <si>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Durante el primer trimestre de la vigencia 2020 la Alcaldía Local dio respuesta a 10 Requerimientos ciudadanos  del año 2019 los cuales representan un nivel de avance 7 %.</t>
  </si>
  <si>
    <t>REPORTE SAC APLICATIVO  CRONOS.</t>
  </si>
  <si>
    <t>Fortalecer la capacidad institucional y para el ejercicio de la función policiva por parte de las autoridades locales a cargo de la Secretaría Distrital de Gobierno</t>
  </si>
  <si>
    <t>Inspección Vigilancia y Control</t>
  </si>
  <si>
    <t xml:space="preserve">Realizar 173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</si>
  <si>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</si>
  <si>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</si>
  <si>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</si>
  <si>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</si>
  <si>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</si>
  <si>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Realizar 22 acciones de control u operativos en materia de  integridad del espacio publico.</t>
  </si>
  <si>
    <t>Acciones de control a las actuaciones de IVC control en materia de  integridad del espacio publico.</t>
  </si>
  <si>
    <t>No acciones realizadas de control en materia de  integridad del espacio publico.</t>
  </si>
  <si>
    <r>
      <t>Realizar</t>
    </r>
    <r>
      <rPr>
        <b/>
        <sz val="12"/>
        <color rgb="FFFF0000"/>
        <rFont val="Garamond"/>
        <family val="1"/>
      </rPr>
      <t xml:space="preserve"> </t>
    </r>
    <r>
      <rPr>
        <b/>
        <sz val="12"/>
        <rFont val="Garamond"/>
        <family val="1"/>
      </rPr>
      <t>326</t>
    </r>
    <r>
      <rPr>
        <sz val="12"/>
        <rFont val="Garamond"/>
        <family val="1"/>
      </rPr>
      <t xml:space="preserve">  acciones de control u operativos en materia de obras y urbanismo</t>
    </r>
  </si>
  <si>
    <t>Acciones de control  en materia de obras y urbanismo</t>
  </si>
  <si>
    <t>No acciones realizadas de control  en materia de obras y urbanismo</t>
  </si>
  <si>
    <t xml:space="preserve">Realizar 20 acciones de control u operativos para dar cumplimiento a los fallos de cerros orientales  </t>
  </si>
  <si>
    <t>Acciones de control para el cumplimiento de fallos judiciales - cerros de oriente</t>
  </si>
  <si>
    <t>No acciones de control para dar cumplimiento de fallos judiciales - cerros de oriente - rio Bogotá</t>
  </si>
  <si>
    <t>Se realizan 3 acciones de control u operativos para dar cumplimiento a los fallos de cerros orientales, en el predio situado en KR 2 ESTE 84C 55 Edificio Mirador RAD 20205210020492 por Cerramiento en Espacio Público</t>
  </si>
  <si>
    <t>Orfeo emitida con Rad 20205230038541</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</si>
  <si>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</si>
  <si>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</si>
  <si>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</si>
  <si>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</si>
  <si>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</si>
  <si>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</si>
  <si>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</si>
  <si>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</si>
  <si>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INFORME DGP</t>
  </si>
  <si>
    <t>Actuaciones administrativas terminadas</t>
  </si>
  <si>
    <t>No actuaciones administrativas terminadas durante el trimestre</t>
  </si>
  <si>
    <t>La Alcaldía Local  termino en el trimestre 49  actuaciones administrativas</t>
  </si>
  <si>
    <t>Reporte de la DGP</t>
  </si>
  <si>
    <t>Actuaciones administrativas terminadas hasta la primera instancia</t>
  </si>
  <si>
    <t>No de actuaciones administrativas terminadas  hasta la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</si>
  <si>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</si>
  <si>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</si>
  <si>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</si>
  <si>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</si>
  <si>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</si>
  <si>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</si>
  <si>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</si>
  <si>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</si>
  <si>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</si>
  <si>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</si>
  <si>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</si>
  <si>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</si>
  <si>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</si>
  <si>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</si>
  <si>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</si>
  <si>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</si>
  <si>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</si>
  <si>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</si>
  <si>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</si>
  <si>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</si>
  <si>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</si>
  <si>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</si>
  <si>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</si>
  <si>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</si>
  <si>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</si>
  <si>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</si>
  <si>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</si>
  <si>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</si>
  <si>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</si>
  <si>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</si>
  <si>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</si>
  <si>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</si>
  <si>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</si>
  <si>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</si>
  <si>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</si>
  <si>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</si>
  <si>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</si>
  <si>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13 %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</si>
  <si>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</si>
  <si>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</si>
  <si>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</si>
  <si>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</si>
  <si>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</si>
  <si>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</si>
  <si>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</si>
  <si>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</si>
  <si>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transversales</t>
  </si>
  <si>
    <t>CUMPLIMIENTO  TRIMESTRE I</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</si>
  <si>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</si>
  <si>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</si>
  <si>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</si>
  <si>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</si>
  <si>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</si>
  <si>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</si>
  <si>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Hernando José Quintero Maya
Alcalde Local de Chapinero
</t>
    </r>
    <r>
      <rPr>
        <b/>
        <sz val="16"/>
        <color theme="1"/>
        <rFont val="Garamond"/>
        <family val="1"/>
      </rPr>
      <t>Aprobado mediante caso HOLA N°</t>
    </r>
    <r>
      <rPr>
        <sz val="16"/>
        <color theme="1"/>
        <rFont val="Garamond"/>
        <family val="1"/>
      </rPr>
      <t xml:space="preserve"> </t>
    </r>
    <r>
      <rPr>
        <b/>
        <sz val="16"/>
        <color theme="1"/>
        <rFont val="Garamond"/>
        <family val="1"/>
      </rPr>
      <t>90757</t>
    </r>
  </si>
  <si>
    <r>
      <t xml:space="preserve">Para el primer trimestre de la vigencia 2020, el plan de gestión de la alcaldía local alcanzó un nivel de desempeño del </t>
    </r>
    <r>
      <rPr>
        <b/>
        <sz val="11"/>
        <color theme="1"/>
        <rFont val="Garamond"/>
        <family val="1"/>
      </rPr>
      <t>51%.</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</si>
  <si>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</si>
  <si>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Impulsar procesalmente (avocar, rechazar, enviar al competente), el 40% de los expedientes de policía a cargo de las inspecciones de policía, con corte a 31 de diciembre de 2019</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</si>
  <si>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126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</si>
  <si>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27.78%</t>
  </si>
  <si>
    <t>Se separan las metas relacionadas con operativos del proceso de IVC y se realizan ajustes de redacción en los indicadores, se actualizan las metas transversales y se complementan las líneas base.</t>
  </si>
  <si>
    <t>Página de Facebook Alcaldía Local de Chapinero, video de transmisión en vivo, suma de interacciones realizadas</t>
  </si>
  <si>
    <t>La Alcaldía Local comprometió a 30 de junio el 27,78 del presupuesto de inversión representado en 4,454,245,003.00</t>
  </si>
  <si>
    <t>2020. Ejecución de Ingresos JUNIO 30  NO APORTA,      2020. EJECUCIÓN PRESUPUESTAL DE GASTOS A  JUNIO  30 SIN FIRMA,</t>
  </si>
  <si>
    <t>La Alcaldía Local ejecutó el 100% de las actividades establecidas para el trimestre en materia de SIPSE local, entre las cuales se encuentra -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 ,</t>
  </si>
  <si>
    <t xml:space="preserve">Reporte cumplimiento plan de acción SIPSE Local remitido por la Dirección para la Gestión del Desarrollo Local.
</t>
  </si>
  <si>
    <t>Se ejecutó el 100% del plan de sostenibilidad contable, formulado para el primer trimestre de la vigencia 2020 para la Alcaldía Local de Chapinero,</t>
  </si>
  <si>
    <t>Plan de Sostenibilidad Contable de Chapinero</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</si>
  <si>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</si>
  <si>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</si>
  <si>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</si>
  <si>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</si>
  <si>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</si>
  <si>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</si>
  <si>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La Alcaldía Local de acuerdo con el reporte remitido ha dado respuesta a 76 requerimientos ciudadanos de los 71 programados para el trimestre, lo que representa un nivel de avance del 100% en el trimestre.</t>
  </si>
  <si>
    <t>Reporte SAC</t>
  </si>
  <si>
    <t>La Alcaldía Local impulso procesalmente a 4,017 expedientes allegados a 31 de diciembre de 2019</t>
  </si>
  <si>
    <t>Reporte Dirección para la Gestión Policiva</t>
  </si>
  <si>
    <t>La Alcaldía Local  terminó 54  actuaciónes administrativa durante el trimestre de 61 proyectadas,</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</si>
  <si>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</si>
  <si>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</si>
  <si>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</si>
  <si>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Reporte MIMEC y SIG Oficina Asesora de Planeación</t>
  </si>
  <si>
    <t>Reporte Oficina Asesora de Comunicaciones Ley 1712 de 2014.</t>
  </si>
  <si>
    <t>CUMPLIMIENTO  TRIMESTRE II</t>
  </si>
  <si>
    <t xml:space="preserve">Reporte Subsecretaria de Gestion Local </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</si>
  <si>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</si>
  <si>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29 de julio de 2020</t>
  </si>
  <si>
    <t>La Alcaldía Local falló de fondo en el trimestre 1 expedientes  de los 1.326 programados.</t>
  </si>
  <si>
    <t>La Alcaldía Local no fue convocada  por la Direccion Administrativa,</t>
  </si>
  <si>
    <t>se logró un incremento superior al esperado en el número de personas que participaron 393  de la Audiencia de Rendición de Cuentas de la vigencia 2019</t>
  </si>
  <si>
    <t>La Alcaldía Local falló de fondo el 1,53 % de los expedientes de policía a cargo de las inspecciones de policía con corte a 1-12-2019 programados para el trimestre.</t>
  </si>
  <si>
    <t>La Alcaldía Local de los cuatro (4) planes abiertos tiene la totalidad de acciones veintitres (23) abiertas vencidas a 30 de junio de 2020.</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</si>
  <si>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107 lo que representa un nivel de cumplimiento trimestral del 93%.</t>
  </si>
  <si>
    <t>Para segundo trimestre de la vigencia 2020, el plan de gestión de la alcaldía local alcanzó un nivel de desempeño del 84%.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</si>
  <si>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Las acciones de control y operativos en actividad económica, se han visto reducidas debido a los cierres de la mayoría de establecimientos comerciales. Sin embargo, la reapertura gradual de la economía irá permitiendo la intensificación progresiva y programada de operativos y acciones de control, por lo que aún es cumplible la meta anual definida.</t>
  </si>
  <si>
    <t>Las evidencias están en las carpetas físicas y digitalizadas que se llevan para registro, así mismo se llevan cargadas mes a mes en link de la Dirección para la Gestión Policiva.</t>
  </si>
  <si>
    <t>La meta trimestral en materia de Espacio Público se ha visto favorecida por las continuas acciones que los requerimientos ciudadanos han llevado a programar.</t>
  </si>
  <si>
    <t xml:space="preserve">Pese a que el control urbanístico viene creciendo progresivamente debido a la reapertura económica progresiva, la meta del trimestre se vio afectada por la suspensión en la ejecución de obras públicas y privadas. La meta, no obstante, aún es cumplible si los controles de aislamiento no se vuelven a rigurizar. </t>
  </si>
  <si>
    <t>La meta trimestral en el tema de Cerros Orientales se ha visto favorecida en este período, debido a las acciones de control que según cronograma articulado con nivel central se vienen ejecutando en los distintos polígonos con incidencia en Cerros Orientales.</t>
  </si>
  <si>
    <t>Lograr el 70% de cumplimiento físico acumulado del plan de desarrollo local.</t>
  </si>
  <si>
    <t>Girar mínimo el 40% del presupuesto de inversión directa comprometido en la vigencia 2020</t>
  </si>
  <si>
    <t>Girar mínimo el 45% del presupuesto comprometido constituido como obligaciones por pagar de la vigencia 2018 y anteriores (inversión).</t>
  </si>
  <si>
    <t>Terminar (archivar) 197  actuaciones administrativas activas</t>
  </si>
  <si>
    <t>Terminar 36  actuaciones hasta la primera instancia</t>
  </si>
  <si>
    <t>30 de septiembre de 2020</t>
  </si>
  <si>
    <t xml:space="preserve">En atención a  las solicitudes de modificación remitidas y aprobadas por la Subsecretaría de Gestión Institucional, Subsecretaría de Gestión Local, Dirección para la Gestión Policiva y el líder del equipo Políticas Públicas y Gestión del Conocimiento se  modifican las metas:
•  Lograr el 70% de cumplimiento físico acumulado del plan de desarrollo local. 
• Girar mínimo el 40% del presupuesto de inversión directa comprometido en la vigencia 2020. 
• Girar mínimo el 45% del presupuesto comprometido constituido como obligaciones por pagar de la vigencia 2018 y anteriores (inversión). 
• Diligenciar el 100% del formulario de indicadores sobre transparencia. Dejando la programación total a cuarto trimestre.
• Terminar (archivar) 197 actuaciones administrativas activas.  
• Terminar 36 actuaciones hasta la primera instancia.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</si>
</sst>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_-* #,##0_-;\-* #,##0_-;_-* \-_-;_-@_-"/>
  </numFmts>
  <fonts count="27"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b/>
      <sz val="12"/>
      <color rgb="FFFF0000"/>
      <name val="Garamond"/>
      <family val="1"/>
    </font>
    <font>
      <sz val="11"/>
      <color rgb="FF000000"/>
      <name val="Calibri"/>
      <family val="2"/>
      <charset val="1"/>
    </font>
    <font>
      <sz val="11"/>
      <color rgb="FF000000"/>
      <name val="Garamond"/>
      <family val="1"/>
    </font>
    <font>
      <sz val="11"/>
      <color rgb="FF0070C0"/>
      <name val="Garamond"/>
      <family val="1"/>
    </font>
    <font>
      <b/>
      <sz val="11"/>
      <color rgb="FF0070C0"/>
      <name val="Garamond"/>
      <family val="1"/>
    </font>
    <font>
      <sz val="10"/>
      <color rgb="FF0070C0"/>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41" fontId="1" fillId="0" borderId="0" applyFont="0" applyFill="0" applyBorder="0" applyAlignment="0" applyProtection="0"/>
    <xf numFmtId="167" fontId="22" fillId="0" borderId="0" applyBorder="0" applyProtection="0"/>
  </cellStyleXfs>
  <cellXfs count="310">
    <xf numFmtId="0" fontId="0" fillId="0" borderId="0" xfId="0"/>
    <xf numFmtId="0" fontId="4" fillId="0" borderId="1" xfId="0" applyFont="1" applyBorder="1" applyAlignment="1">
      <alignment vertical="center" wrapText="1"/>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6" fillId="0" borderId="1" xfId="0" applyFont="1" applyBorder="1" applyAlignment="1">
      <alignment horizontal="justify" vertical="center" wrapText="1"/>
    </xf>
    <xf numFmtId="9" fontId="6" fillId="0" borderId="1" xfId="1" applyFont="1" applyBorder="1" applyAlignment="1">
      <alignment horizontal="justify" vertical="center" wrapText="1"/>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7" xfId="0" applyFont="1" applyBorder="1" applyAlignment="1">
      <alignment horizontal="justify" vertical="center" wrapText="1"/>
    </xf>
    <xf numFmtId="9" fontId="6" fillId="0" borderId="17" xfId="1" applyFont="1" applyBorder="1" applyAlignment="1">
      <alignment horizontal="justify" vertical="center" wrapText="1"/>
    </xf>
    <xf numFmtId="9"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2" fillId="8" borderId="1" xfId="0" applyNumberFormat="1" applyFont="1" applyFill="1" applyBorder="1" applyAlignment="1">
      <alignment vertical="center"/>
    </xf>
    <xf numFmtId="0" fontId="12" fillId="8" borderId="1" xfId="0" applyFont="1" applyFill="1" applyBorder="1" applyAlignment="1">
      <alignment vertical="center"/>
    </xf>
    <xf numFmtId="0" fontId="2" fillId="5" borderId="1" xfId="0" applyFont="1" applyFill="1" applyBorder="1" applyAlignment="1">
      <alignment vertical="center"/>
    </xf>
    <xf numFmtId="0" fontId="4" fillId="0" borderId="24"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1" xfId="0" applyFont="1" applyFill="1" applyBorder="1" applyAlignment="1">
      <alignment vertical="center"/>
    </xf>
    <xf numFmtId="0" fontId="2" fillId="5" borderId="21" xfId="0" applyFont="1" applyFill="1" applyBorder="1" applyAlignment="1">
      <alignment vertical="center" wrapText="1"/>
    </xf>
    <xf numFmtId="0" fontId="2" fillId="5" borderId="24" xfId="0" applyFont="1" applyFill="1" applyBorder="1" applyAlignment="1">
      <alignment vertical="center"/>
    </xf>
    <xf numFmtId="0" fontId="2" fillId="0" borderId="21" xfId="0" applyFont="1" applyBorder="1" applyAlignment="1">
      <alignment vertical="center" wrapText="1"/>
    </xf>
    <xf numFmtId="0" fontId="2" fillId="13"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7" borderId="1" xfId="0" applyFont="1" applyFill="1" applyBorder="1" applyAlignment="1">
      <alignment vertical="center" wrapText="1"/>
    </xf>
    <xf numFmtId="0" fontId="2" fillId="7" borderId="14" xfId="0" applyFont="1" applyFill="1" applyBorder="1" applyAlignment="1">
      <alignment vertical="center" wrapText="1"/>
    </xf>
    <xf numFmtId="0" fontId="2" fillId="7" borderId="19"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9" borderId="14" xfId="0" applyFont="1" applyFill="1" applyBorder="1" applyAlignment="1">
      <alignment vertical="center" wrapText="1"/>
    </xf>
    <xf numFmtId="0" fontId="2" fillId="9" borderId="19" xfId="0" applyFont="1" applyFill="1" applyBorder="1" applyAlignment="1">
      <alignment vertical="center" wrapText="1"/>
    </xf>
    <xf numFmtId="0" fontId="2" fillId="10" borderId="14" xfId="0" applyFont="1" applyFill="1" applyBorder="1" applyAlignment="1">
      <alignment vertical="center" wrapText="1"/>
    </xf>
    <xf numFmtId="0" fontId="2" fillId="10" borderId="19" xfId="0" applyFont="1" applyFill="1" applyBorder="1" applyAlignment="1">
      <alignment vertical="center" wrapText="1"/>
    </xf>
    <xf numFmtId="0" fontId="2" fillId="13" borderId="14" xfId="0" applyFont="1" applyFill="1" applyBorder="1" applyAlignment="1">
      <alignment vertical="center" wrapText="1"/>
    </xf>
    <xf numFmtId="0" fontId="2" fillId="13" borderId="19" xfId="0" applyFont="1" applyFill="1" applyBorder="1" applyAlignment="1">
      <alignment vertical="center" wrapText="1"/>
    </xf>
    <xf numFmtId="0" fontId="2" fillId="0" borderId="22" xfId="0" applyFont="1" applyBorder="1" applyAlignment="1">
      <alignment vertical="center"/>
    </xf>
    <xf numFmtId="0" fontId="11" fillId="8" borderId="21" xfId="0" applyFont="1" applyFill="1" applyBorder="1" applyAlignment="1" applyProtection="1">
      <alignment horizontal="justify" vertical="center" wrapText="1"/>
      <protection locked="0"/>
    </xf>
    <xf numFmtId="9" fontId="12" fillId="8" borderId="21" xfId="0" applyNumberFormat="1" applyFont="1" applyFill="1" applyBorder="1" applyAlignment="1">
      <alignment vertical="center"/>
    </xf>
    <xf numFmtId="0" fontId="4" fillId="0" borderId="14" xfId="0" applyFont="1" applyBorder="1" applyAlignment="1">
      <alignment vertical="center" wrapText="1"/>
    </xf>
    <xf numFmtId="0" fontId="9" fillId="0" borderId="14" xfId="0" applyFont="1" applyBorder="1" applyAlignment="1">
      <alignment vertical="center" wrapText="1"/>
    </xf>
    <xf numFmtId="0" fontId="6" fillId="0" borderId="14" xfId="0" applyFont="1" applyBorder="1" applyAlignment="1">
      <alignment horizontal="justify" vertical="center" wrapText="1"/>
    </xf>
    <xf numFmtId="9" fontId="6" fillId="0" borderId="19" xfId="1" applyFont="1" applyBorder="1" applyAlignment="1">
      <alignment horizontal="justify" vertical="center" wrapText="1"/>
    </xf>
    <xf numFmtId="0" fontId="6" fillId="0" borderId="16" xfId="0" applyFont="1" applyBorder="1" applyAlignment="1">
      <alignment horizontal="justify" vertical="center" wrapText="1"/>
    </xf>
    <xf numFmtId="9" fontId="6" fillId="0" borderId="17" xfId="1" applyFont="1" applyBorder="1" applyAlignment="1">
      <alignment horizontal="center" vertical="center" wrapText="1"/>
    </xf>
    <xf numFmtId="9" fontId="6" fillId="0" borderId="18" xfId="1" applyFont="1" applyBorder="1" applyAlignment="1">
      <alignment horizontal="justify" vertical="center" wrapText="1"/>
    </xf>
    <xf numFmtId="0" fontId="4" fillId="0" borderId="19" xfId="0" applyFont="1" applyBorder="1" applyAlignment="1">
      <alignment vertical="center" wrapText="1"/>
    </xf>
    <xf numFmtId="0" fontId="6" fillId="0" borderId="19"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0" fontId="4" fillId="0" borderId="10" xfId="0" applyFont="1" applyBorder="1" applyAlignment="1">
      <alignment vertical="center" wrapText="1"/>
    </xf>
    <xf numFmtId="0" fontId="4" fillId="12" borderId="20" xfId="0" applyFont="1" applyFill="1" applyBorder="1" applyAlignment="1">
      <alignment horizontal="justify" vertical="center" wrapText="1"/>
    </xf>
    <xf numFmtId="0" fontId="10" fillId="11" borderId="16"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2" fillId="0" borderId="14" xfId="0" applyFont="1" applyFill="1" applyBorder="1" applyAlignment="1">
      <alignment vertical="center"/>
    </xf>
    <xf numFmtId="0" fontId="14"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9" fillId="12" borderId="14" xfId="0" applyFont="1" applyFill="1" applyBorder="1" applyAlignment="1">
      <alignment horizontal="justify"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4" xfId="0" applyFont="1" applyFill="1" applyBorder="1" applyAlignment="1">
      <alignment horizontal="center" vertical="center"/>
    </xf>
    <xf numFmtId="0" fontId="2" fillId="0" borderId="1" xfId="0" applyFont="1" applyFill="1" applyBorder="1" applyAlignment="1">
      <alignment vertical="center"/>
    </xf>
    <xf numFmtId="9" fontId="2" fillId="0" borderId="1" xfId="0" applyNumberFormat="1" applyFont="1" applyFill="1" applyBorder="1" applyAlignment="1">
      <alignment vertical="center"/>
    </xf>
    <xf numFmtId="9" fontId="2" fillId="0" borderId="19" xfId="0" applyNumberFormat="1" applyFont="1" applyFill="1" applyBorder="1" applyAlignment="1">
      <alignment vertical="center"/>
    </xf>
    <xf numFmtId="0" fontId="2" fillId="0" borderId="19"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Border="1" applyAlignment="1">
      <alignment vertical="center"/>
    </xf>
    <xf numFmtId="0" fontId="2" fillId="0" borderId="3"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wrapText="1"/>
    </xf>
    <xf numFmtId="0" fontId="2" fillId="13" borderId="1" xfId="0" applyFont="1" applyFill="1" applyBorder="1" applyAlignment="1">
      <alignment horizontal="right" vertical="center" wrapText="1"/>
    </xf>
    <xf numFmtId="0" fontId="2" fillId="5" borderId="20"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15" fillId="11" borderId="21" xfId="0" applyFont="1" applyFill="1" applyBorder="1" applyAlignment="1">
      <alignment horizontal="center" vertical="center"/>
    </xf>
    <xf numFmtId="0" fontId="2" fillId="5" borderId="14" xfId="0" applyFont="1" applyFill="1" applyBorder="1" applyAlignment="1">
      <alignment horizontal="center" vertical="center"/>
    </xf>
    <xf numFmtId="0" fontId="4" fillId="5" borderId="19" xfId="0" applyFont="1" applyFill="1" applyBorder="1" applyAlignment="1">
      <alignment vertical="center" wrapText="1"/>
    </xf>
    <xf numFmtId="0" fontId="9" fillId="5" borderId="14"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2" fillId="5" borderId="14" xfId="0" applyFont="1" applyFill="1" applyBorder="1" applyAlignment="1">
      <alignment vertical="center"/>
    </xf>
    <xf numFmtId="0" fontId="2" fillId="5" borderId="19" xfId="0" applyFont="1" applyFill="1" applyBorder="1" applyAlignment="1">
      <alignment vertical="center" wrapText="1"/>
    </xf>
    <xf numFmtId="0" fontId="2" fillId="5" borderId="22" xfId="0" applyFont="1" applyFill="1" applyBorder="1" applyAlignment="1">
      <alignment vertical="center"/>
    </xf>
    <xf numFmtId="0" fontId="2" fillId="5" borderId="14" xfId="0" applyFont="1" applyFill="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4" fillId="5" borderId="14" xfId="0" applyFont="1" applyFill="1" applyBorder="1" applyAlignment="1">
      <alignment vertical="center" wrapText="1"/>
    </xf>
    <xf numFmtId="0" fontId="9" fillId="5" borderId="14" xfId="0" applyFont="1" applyFill="1" applyBorder="1" applyAlignment="1">
      <alignment vertical="center" wrapText="1"/>
    </xf>
    <xf numFmtId="0" fontId="9" fillId="0" borderId="14"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2" fillId="5" borderId="19" xfId="0" applyFont="1" applyFill="1" applyBorder="1" applyAlignment="1">
      <alignment vertical="center"/>
    </xf>
    <xf numFmtId="0" fontId="5" fillId="5" borderId="1" xfId="0" applyFont="1" applyFill="1" applyBorder="1" applyAlignment="1">
      <alignment horizontal="justify" vertical="center" wrapText="1"/>
    </xf>
    <xf numFmtId="0" fontId="2" fillId="0" borderId="14" xfId="0" applyFont="1" applyBorder="1" applyAlignment="1">
      <alignment horizontal="center" vertical="center"/>
    </xf>
    <xf numFmtId="0" fontId="9" fillId="5" borderId="23" xfId="0" applyFont="1" applyFill="1" applyBorder="1" applyAlignment="1">
      <alignment vertical="center" wrapText="1"/>
    </xf>
    <xf numFmtId="0" fontId="5" fillId="12" borderId="24" xfId="0" applyFont="1" applyFill="1" applyBorder="1" applyAlignment="1">
      <alignment horizontal="justify" vertical="center" wrapText="1"/>
    </xf>
    <xf numFmtId="9" fontId="6" fillId="0" borderId="1" xfId="0" applyNumberFormat="1" applyFont="1" applyBorder="1" applyAlignment="1">
      <alignment horizontal="justify" vertical="center" wrapText="1"/>
    </xf>
    <xf numFmtId="0" fontId="4" fillId="0" borderId="14"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5" borderId="15" xfId="0" applyFont="1" applyFill="1" applyBorder="1" applyAlignment="1">
      <alignment vertical="center"/>
    </xf>
    <xf numFmtId="0" fontId="2" fillId="5" borderId="3" xfId="0" applyFont="1" applyFill="1" applyBorder="1" applyAlignment="1">
      <alignment vertical="center" wrapText="1"/>
    </xf>
    <xf numFmtId="1" fontId="2" fillId="5" borderId="1" xfId="0" applyNumberFormat="1" applyFont="1" applyFill="1" applyBorder="1" applyAlignment="1">
      <alignment horizontal="center" vertical="center" wrapText="1"/>
    </xf>
    <xf numFmtId="0" fontId="2" fillId="5" borderId="14" xfId="1"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6" fillId="0" borderId="37" xfId="0" applyFont="1" applyBorder="1" applyAlignment="1" applyProtection="1">
      <alignment horizontal="justify" vertical="center" wrapText="1"/>
      <protection locked="0"/>
    </xf>
    <xf numFmtId="0" fontId="2" fillId="0" borderId="3" xfId="0" applyFont="1" applyFill="1" applyBorder="1" applyAlignment="1">
      <alignment vertical="center" wrapText="1"/>
    </xf>
    <xf numFmtId="0" fontId="2" fillId="0" borderId="15" xfId="0" applyFont="1" applyFill="1" applyBorder="1" applyAlignment="1">
      <alignment vertical="center"/>
    </xf>
    <xf numFmtId="0" fontId="2" fillId="5" borderId="26" xfId="0" applyFont="1" applyFill="1" applyBorder="1" applyAlignment="1">
      <alignment vertical="center"/>
    </xf>
    <xf numFmtId="0" fontId="2" fillId="5" borderId="2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12" fillId="0" borderId="1" xfId="1" applyFont="1" applyBorder="1" applyAlignment="1">
      <alignment horizontal="center" vertical="center" wrapText="1"/>
    </xf>
    <xf numFmtId="9" fontId="12" fillId="5" borderId="1" xfId="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9" fontId="12" fillId="5" borderId="2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2" fillId="11" borderId="5" xfId="0" applyFont="1" applyFill="1" applyBorder="1" applyAlignment="1">
      <alignment horizontal="center" vertical="center"/>
    </xf>
    <xf numFmtId="0" fontId="2" fillId="11" borderId="0" xfId="0" applyFont="1" applyFill="1" applyBorder="1" applyAlignment="1">
      <alignment vertical="center"/>
    </xf>
    <xf numFmtId="0" fontId="2" fillId="11" borderId="27" xfId="0" applyFont="1" applyFill="1" applyBorder="1" applyAlignment="1">
      <alignment vertical="center"/>
    </xf>
    <xf numFmtId="0" fontId="13" fillId="11" borderId="14" xfId="0" applyFont="1" applyFill="1" applyBorder="1" applyAlignment="1">
      <alignment vertical="center" wrapText="1"/>
    </xf>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2" fillId="11" borderId="19" xfId="0" applyFont="1" applyFill="1" applyBorder="1" applyAlignment="1">
      <alignment vertical="center"/>
    </xf>
    <xf numFmtId="0" fontId="2" fillId="11" borderId="14" xfId="0" applyFont="1" applyFill="1" applyBorder="1" applyAlignment="1">
      <alignment vertical="center"/>
    </xf>
    <xf numFmtId="0" fontId="2" fillId="11" borderId="19" xfId="0" applyFont="1" applyFill="1" applyBorder="1" applyAlignment="1">
      <alignment vertical="center" wrapText="1"/>
    </xf>
    <xf numFmtId="0" fontId="2" fillId="11" borderId="13" xfId="0" applyFont="1" applyFill="1" applyBorder="1" applyAlignment="1">
      <alignment vertical="center"/>
    </xf>
    <xf numFmtId="0" fontId="2" fillId="11" borderId="14" xfId="0" applyFont="1" applyFill="1" applyBorder="1" applyAlignment="1">
      <alignment vertical="center" wrapText="1"/>
    </xf>
    <xf numFmtId="0" fontId="2" fillId="11" borderId="1" xfId="0" applyFont="1" applyFill="1" applyBorder="1" applyAlignment="1">
      <alignment horizontal="right" vertical="center" wrapText="1"/>
    </xf>
    <xf numFmtId="0" fontId="12" fillId="11" borderId="1" xfId="0" applyFont="1" applyFill="1" applyBorder="1" applyAlignment="1">
      <alignment horizontal="center" vertical="center" wrapText="1"/>
    </xf>
    <xf numFmtId="0" fontId="2" fillId="11" borderId="0" xfId="0" applyFont="1" applyFill="1" applyAlignment="1">
      <alignment vertical="center" wrapText="1"/>
    </xf>
    <xf numFmtId="0" fontId="2" fillId="11" borderId="0" xfId="0" applyFont="1" applyFill="1" applyAlignment="1">
      <alignment vertical="center"/>
    </xf>
    <xf numFmtId="9" fontId="19" fillId="14" borderId="39" xfId="1" applyFont="1" applyFill="1" applyBorder="1" applyAlignment="1">
      <alignment horizontal="center" vertical="center" wrapText="1"/>
    </xf>
    <xf numFmtId="0" fontId="20" fillId="14" borderId="39" xfId="0" applyFont="1" applyFill="1" applyBorder="1" applyAlignment="1">
      <alignment vertical="center" wrapText="1"/>
    </xf>
    <xf numFmtId="0" fontId="2" fillId="0" borderId="1"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2" fillId="5" borderId="19"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11" borderId="1" xfId="0" applyFont="1" applyFill="1" applyBorder="1" applyAlignment="1" applyProtection="1">
      <alignment vertical="center" wrapText="1"/>
      <protection locked="0"/>
    </xf>
    <xf numFmtId="0" fontId="2" fillId="11" borderId="19" xfId="0" applyFont="1" applyFill="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9" fontId="4" fillId="0" borderId="36" xfId="0" applyNumberFormat="1" applyFont="1" applyBorder="1" applyAlignment="1">
      <alignment horizontal="center" vertical="center" wrapText="1"/>
    </xf>
    <xf numFmtId="0" fontId="12" fillId="13" borderId="1" xfId="0" applyFont="1" applyFill="1" applyBorder="1" applyAlignment="1">
      <alignment horizontal="center" vertical="center" wrapText="1"/>
    </xf>
    <xf numFmtId="0" fontId="12" fillId="11"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2" fillId="0" borderId="21" xfId="1" applyFont="1" applyFill="1" applyBorder="1" applyAlignment="1">
      <alignment horizontal="center" vertical="center"/>
    </xf>
    <xf numFmtId="9" fontId="2" fillId="0" borderId="10" xfId="1" applyFont="1" applyFill="1" applyBorder="1" applyAlignment="1">
      <alignment horizontal="center" vertical="center"/>
    </xf>
    <xf numFmtId="9" fontId="2" fillId="0" borderId="1" xfId="11" applyNumberFormat="1" applyFont="1" applyFill="1" applyBorder="1" applyAlignment="1">
      <alignment horizontal="center" vertical="center"/>
    </xf>
    <xf numFmtId="9" fontId="2" fillId="0" borderId="19" xfId="1"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5" borderId="19" xfId="0" applyNumberFormat="1" applyFont="1" applyFill="1" applyBorder="1" applyAlignment="1">
      <alignment horizontal="center" vertical="center"/>
    </xf>
    <xf numFmtId="9" fontId="2" fillId="5" borderId="14" xfId="1" applyFont="1" applyFill="1" applyBorder="1" applyAlignment="1">
      <alignment horizontal="center" vertical="center" wrapText="1"/>
    </xf>
    <xf numFmtId="9" fontId="2" fillId="0" borderId="14" xfId="1" applyFont="1" applyBorder="1" applyAlignment="1">
      <alignment horizontal="center" vertical="center" wrapText="1"/>
    </xf>
    <xf numFmtId="9" fontId="2" fillId="0" borderId="1"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9" fontId="15" fillId="5" borderId="1" xfId="0" applyNumberFormat="1" applyFont="1" applyFill="1" applyBorder="1" applyAlignment="1">
      <alignment horizontal="center" vertical="center"/>
    </xf>
    <xf numFmtId="0" fontId="2" fillId="5" borderId="1" xfId="0" applyFont="1" applyFill="1" applyBorder="1" applyAlignment="1" applyProtection="1">
      <alignment horizontal="center" vertical="center" wrapText="1"/>
      <protection locked="0"/>
    </xf>
    <xf numFmtId="0" fontId="23" fillId="0" borderId="0" xfId="0" applyFont="1" applyAlignment="1">
      <alignment vertical="center"/>
    </xf>
    <xf numFmtId="0" fontId="2" fillId="0" borderId="14" xfId="0" applyFont="1" applyBorder="1" applyAlignment="1">
      <alignment vertical="center"/>
    </xf>
    <xf numFmtId="0" fontId="2" fillId="0" borderId="38" xfId="0" applyFont="1" applyBorder="1" applyAlignment="1">
      <alignment vertical="center" wrapText="1"/>
    </xf>
    <xf numFmtId="9" fontId="2" fillId="0" borderId="1" xfId="0" applyNumberFormat="1" applyFont="1" applyBorder="1" applyAlignment="1">
      <alignment horizontal="center" vertical="center"/>
    </xf>
    <xf numFmtId="9" fontId="2" fillId="0" borderId="19" xfId="0" applyNumberFormat="1" applyFont="1" applyBorder="1" applyAlignment="1">
      <alignment horizontal="center" vertical="center"/>
    </xf>
    <xf numFmtId="9" fontId="12" fillId="11" borderId="1" xfId="1" applyFont="1" applyFill="1" applyBorder="1" applyAlignment="1">
      <alignment horizontal="center" vertical="center"/>
    </xf>
    <xf numFmtId="9" fontId="2" fillId="0" borderId="1" xfId="0" applyNumberFormat="1" applyFont="1" applyBorder="1" applyAlignment="1">
      <alignment horizontal="center" vertical="center" wrapText="1"/>
    </xf>
    <xf numFmtId="0" fontId="23" fillId="0" borderId="1" xfId="0" applyFont="1" applyBorder="1" applyAlignment="1">
      <alignment vertical="center"/>
    </xf>
    <xf numFmtId="0" fontId="2" fillId="0" borderId="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locked="0"/>
    </xf>
    <xf numFmtId="0" fontId="12" fillId="0" borderId="1" xfId="0" applyFont="1" applyBorder="1" applyAlignment="1">
      <alignment vertical="center" wrapText="1"/>
    </xf>
    <xf numFmtId="9" fontId="6" fillId="0" borderId="1" xfId="0" applyNumberFormat="1" applyFont="1" applyBorder="1" applyAlignment="1" applyProtection="1">
      <alignment horizontal="center" vertical="center" wrapText="1"/>
      <protection locked="0"/>
    </xf>
    <xf numFmtId="9" fontId="6" fillId="0" borderId="19" xfId="0" applyNumberFormat="1" applyFont="1" applyBorder="1" applyAlignment="1" applyProtection="1">
      <alignment horizontal="center" vertical="center" wrapText="1"/>
      <protection locked="0"/>
    </xf>
    <xf numFmtId="0" fontId="24" fillId="0" borderId="0" xfId="0" applyFont="1" applyAlignment="1">
      <alignment vertical="center"/>
    </xf>
    <xf numFmtId="0" fontId="24" fillId="0" borderId="1" xfId="0" applyFont="1" applyBorder="1" applyAlignment="1">
      <alignment vertical="center" wrapText="1"/>
    </xf>
    <xf numFmtId="0" fontId="25" fillId="0" borderId="1" xfId="0" applyFont="1" applyBorder="1" applyAlignment="1">
      <alignment horizontal="center" vertical="center" wrapText="1"/>
    </xf>
    <xf numFmtId="9" fontId="24" fillId="0" borderId="14" xfId="1" applyFont="1" applyBorder="1" applyAlignment="1">
      <alignment horizontal="center" vertical="center" wrapText="1"/>
    </xf>
    <xf numFmtId="9" fontId="24" fillId="0" borderId="1" xfId="1" applyFont="1" applyBorder="1" applyAlignment="1" applyProtection="1">
      <alignment horizontal="center" vertical="center" wrapText="1"/>
      <protection locked="0"/>
    </xf>
    <xf numFmtId="0" fontId="24" fillId="0" borderId="22" xfId="0" applyFont="1" applyBorder="1" applyAlignment="1">
      <alignment vertical="center"/>
    </xf>
    <xf numFmtId="0" fontId="24" fillId="0" borderId="1" xfId="0" applyFont="1" applyBorder="1" applyAlignment="1">
      <alignment vertical="center"/>
    </xf>
    <xf numFmtId="9" fontId="24" fillId="0" borderId="23" xfId="1" applyFont="1" applyBorder="1" applyAlignment="1">
      <alignment vertical="center" wrapText="1"/>
    </xf>
    <xf numFmtId="9" fontId="24" fillId="0" borderId="24" xfId="1" applyFont="1" applyBorder="1" applyAlignment="1">
      <alignment horizontal="center" vertical="center" wrapText="1"/>
    </xf>
    <xf numFmtId="9" fontId="25" fillId="0" borderId="24" xfId="1" applyFont="1" applyBorder="1" applyAlignment="1">
      <alignment horizontal="center" vertical="center" wrapText="1"/>
    </xf>
    <xf numFmtId="0" fontId="24" fillId="0" borderId="0" xfId="0" applyFont="1" applyAlignment="1">
      <alignment vertical="center" wrapText="1"/>
    </xf>
    <xf numFmtId="0" fontId="24" fillId="0" borderId="19" xfId="0" applyFont="1" applyBorder="1" applyAlignment="1">
      <alignment vertical="center" wrapText="1"/>
    </xf>
    <xf numFmtId="0" fontId="24" fillId="0" borderId="24" xfId="0" applyFont="1" applyBorder="1" applyAlignment="1">
      <alignment vertical="center" wrapText="1"/>
    </xf>
    <xf numFmtId="0" fontId="25" fillId="0" borderId="24" xfId="0" applyFont="1" applyBorder="1" applyAlignment="1">
      <alignment horizontal="center" vertical="center" wrapText="1"/>
    </xf>
    <xf numFmtId="0" fontId="24" fillId="0" borderId="1" xfId="1" applyNumberFormat="1" applyFont="1" applyBorder="1" applyAlignment="1">
      <alignment horizontal="center" vertical="center" wrapText="1"/>
    </xf>
    <xf numFmtId="166" fontId="24" fillId="0" borderId="1" xfId="11" applyNumberFormat="1" applyFont="1" applyBorder="1" applyAlignment="1">
      <alignment horizontal="center" vertical="center" wrapText="1"/>
    </xf>
    <xf numFmtId="1" fontId="26" fillId="0" borderId="19" xfId="0" applyNumberFormat="1" applyFont="1" applyBorder="1" applyAlignment="1" applyProtection="1">
      <alignment horizontal="center" vertical="center" wrapText="1"/>
      <protection locked="0"/>
    </xf>
    <xf numFmtId="9" fontId="26" fillId="0" borderId="19" xfId="0" applyNumberFormat="1" applyFont="1" applyBorder="1" applyAlignment="1" applyProtection="1">
      <alignment horizontal="center" vertical="center" wrapText="1"/>
      <protection locked="0"/>
    </xf>
    <xf numFmtId="9" fontId="6" fillId="0" borderId="1" xfId="1" applyFont="1" applyBorder="1" applyAlignment="1">
      <alignment horizontal="center" vertical="center"/>
    </xf>
    <xf numFmtId="0" fontId="24" fillId="0" borderId="1" xfId="0" applyFont="1" applyBorder="1" applyAlignment="1" applyProtection="1">
      <alignment horizontal="justify" vertical="center" wrapText="1"/>
      <protection locked="0"/>
    </xf>
    <xf numFmtId="9" fontId="12" fillId="0" borderId="1" xfId="1" applyFont="1" applyBorder="1" applyAlignment="1" applyProtection="1">
      <alignment horizontal="center" vertical="center" wrapText="1"/>
      <protection locked="0"/>
    </xf>
    <xf numFmtId="9" fontId="12" fillId="5" borderId="14" xfId="1" applyFont="1" applyFill="1" applyBorder="1" applyAlignment="1">
      <alignment horizontal="center" vertical="center" wrapText="1"/>
    </xf>
    <xf numFmtId="9" fontId="25" fillId="0" borderId="1" xfId="1" applyFont="1" applyBorder="1" applyAlignment="1" applyProtection="1">
      <alignment horizontal="center" vertical="center" wrapText="1"/>
      <protection locked="0"/>
    </xf>
    <xf numFmtId="9" fontId="25" fillId="0" borderId="14" xfId="1" applyFont="1" applyBorder="1" applyAlignment="1">
      <alignment horizontal="center" vertical="center" wrapText="1"/>
    </xf>
    <xf numFmtId="0" fontId="25" fillId="0" borderId="1" xfId="0" applyFont="1" applyBorder="1" applyAlignment="1">
      <alignment vertical="center" wrapText="1"/>
    </xf>
    <xf numFmtId="9" fontId="24" fillId="0" borderId="17" xfId="0" applyNumberFormat="1" applyFont="1" applyBorder="1" applyAlignment="1">
      <alignment horizontal="center" vertical="center"/>
    </xf>
    <xf numFmtId="0" fontId="20" fillId="14" borderId="39" xfId="0" applyFont="1" applyFill="1" applyBorder="1" applyAlignment="1">
      <alignment horizontal="center" vertical="center" wrapText="1"/>
    </xf>
    <xf numFmtId="0" fontId="24" fillId="0" borderId="5" xfId="0" applyFont="1" applyBorder="1" applyAlignment="1">
      <alignment horizontal="center" vertical="center"/>
    </xf>
    <xf numFmtId="0" fontId="24" fillId="0" borderId="28"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0" borderId="0" xfId="0" applyFont="1" applyAlignment="1">
      <alignment horizontal="center" vertical="center" wrapText="1"/>
    </xf>
    <xf numFmtId="0" fontId="2" fillId="9" borderId="1"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 fillId="11" borderId="1"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 fillId="0" borderId="24" xfId="0" applyFont="1" applyBorder="1" applyAlignment="1">
      <alignment vertical="center"/>
    </xf>
    <xf numFmtId="0" fontId="2" fillId="0" borderId="24" xfId="0" applyFont="1" applyBorder="1" applyAlignment="1">
      <alignment horizontal="center" vertical="center"/>
    </xf>
    <xf numFmtId="0" fontId="12" fillId="0" borderId="0" xfId="0" applyFont="1" applyAlignment="1">
      <alignment horizontal="center" vertical="center"/>
    </xf>
    <xf numFmtId="0" fontId="12" fillId="11" borderId="1" xfId="0" applyFont="1" applyFill="1" applyBorder="1" applyAlignment="1">
      <alignment horizontal="center" vertical="center"/>
    </xf>
    <xf numFmtId="0" fontId="2" fillId="11" borderId="35" xfId="0" applyFont="1" applyFill="1" applyBorder="1" applyAlignment="1">
      <alignment horizontal="center" vertical="center"/>
    </xf>
    <xf numFmtId="0" fontId="2" fillId="11" borderId="32"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8" xfId="0" applyFont="1" applyBorder="1" applyAlignment="1">
      <alignment horizontal="left" vertical="center" wrapText="1"/>
    </xf>
    <xf numFmtId="0" fontId="2" fillId="0" borderId="1" xfId="0" applyFont="1" applyBorder="1" applyAlignment="1">
      <alignment horizontal="left" vertical="center" wrapText="1"/>
    </xf>
    <xf numFmtId="0" fontId="10" fillId="11" borderId="35" xfId="0" applyFont="1" applyFill="1" applyBorder="1" applyAlignment="1">
      <alignment horizontal="center" vertical="center" wrapText="1"/>
    </xf>
    <xf numFmtId="0" fontId="10" fillId="11" borderId="31"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2"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8"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30" xfId="0" applyFont="1" applyFill="1" applyBorder="1" applyAlignment="1">
      <alignment horizontal="center" vertical="center"/>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29" xfId="0" applyFont="1" applyBorder="1" applyAlignment="1">
      <alignment horizontal="left" vertical="center" wrapText="1"/>
    </xf>
    <xf numFmtId="0" fontId="2" fillId="9" borderId="33"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 fillId="13" borderId="33"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6" xfId="0" applyFont="1" applyFill="1" applyBorder="1" applyAlignment="1">
      <alignment horizontal="center" vertical="center" wrapText="1"/>
    </xf>
  </cellXfs>
  <cellStyles count="13">
    <cellStyle name="Amarillo" xfId="3" xr:uid="{00000000-0005-0000-0000-000000000000}"/>
    <cellStyle name="Excel Built-in Comma [0]" xfId="12" xr:uid="{00000000-0005-0000-0000-000001000000}"/>
    <cellStyle name="Millares [0]" xfId="11" builtinId="6"/>
    <cellStyle name="Millares [0] 2" xfId="2" xr:uid="{00000000-0005-0000-0000-000003000000}"/>
    <cellStyle name="Millares 2" xfId="5" xr:uid="{00000000-0005-0000-0000-000004000000}"/>
    <cellStyle name="Millares 3" xfId="4" xr:uid="{00000000-0005-0000-0000-000005000000}"/>
    <cellStyle name="Normal" xfId="0" builtinId="0"/>
    <cellStyle name="Normal 2" xfId="6" xr:uid="{00000000-0005-0000-0000-000007000000}"/>
    <cellStyle name="Porcentaje" xfId="1" builtinId="5"/>
    <cellStyle name="Porcentaje 2" xfId="7" xr:uid="{00000000-0005-0000-0000-000009000000}"/>
    <cellStyle name="Porcentual 2" xfId="8" xr:uid="{00000000-0005-0000-0000-00000A000000}"/>
    <cellStyle name="Rojo" xfId="9" xr:uid="{00000000-0005-0000-0000-00000B000000}"/>
    <cellStyle name="Verde"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9"/>
  <sheetViews>
    <sheetView tabSelected="1" topLeftCell="A10" zoomScale="60" zoomScaleNormal="60" workbookViewId="0">
      <selection activeCell="D11" sqref="D11"/>
    </sheetView>
  </sheetViews>
  <sheetFormatPr baseColWidth="10" defaultColWidth="11.42578125" defaultRowHeight="15" x14ac:dyDescent="0.25"/>
  <cols>
    <col min="1" max="1" width="6.7109375" style="84" customWidth="1"/>
    <col min="2" max="2" width="27.28515625" style="84" customWidth="1"/>
    <col min="3" max="3" width="20.140625" style="84" customWidth="1"/>
    <col min="4" max="4" width="55.28515625" style="84" customWidth="1"/>
    <col min="5" max="5" width="14.140625" style="84" customWidth="1"/>
    <col min="6" max="6" width="16" style="84" customWidth="1"/>
    <col min="7" max="7" width="25.28515625" style="84" customWidth="1"/>
    <col min="8" max="8" width="43.140625" style="84" customWidth="1"/>
    <col min="9" max="9" width="11.42578125" style="84"/>
    <col min="10" max="10" width="16.28515625" style="84" customWidth="1"/>
    <col min="11" max="11" width="13.42578125" style="15" customWidth="1"/>
    <col min="12" max="15" width="11.42578125" style="84"/>
    <col min="16" max="16" width="17.7109375" style="84" customWidth="1"/>
    <col min="17" max="17" width="13.7109375" style="84" customWidth="1"/>
    <col min="18" max="18" width="15.5703125" style="15" customWidth="1"/>
    <col min="19" max="19" width="16.28515625" style="15" customWidth="1"/>
    <col min="20" max="20" width="20.5703125" style="15" customWidth="1"/>
    <col min="21" max="21" width="11.42578125" style="84"/>
    <col min="22" max="22" width="18" style="15" customWidth="1"/>
    <col min="23" max="23" width="24.85546875" style="85" customWidth="1"/>
    <col min="24" max="24" width="16.42578125" style="135" customWidth="1"/>
    <col min="25" max="25" width="42.140625" style="15" customWidth="1"/>
    <col min="26" max="27" width="16.42578125" style="15" customWidth="1"/>
    <col min="28" max="28" width="25.140625" style="15" customWidth="1"/>
    <col min="29" max="29" width="16.42578125" style="15" customWidth="1"/>
    <col min="30" max="30" width="46.140625" style="232" customWidth="1"/>
    <col min="31" max="31" width="46.140625" style="15" customWidth="1"/>
    <col min="32" max="34" width="16.42578125" style="15" customWidth="1"/>
    <col min="35" max="36" width="46.140625" style="15" customWidth="1"/>
    <col min="37" max="39" width="16.42578125" style="15" customWidth="1"/>
    <col min="40" max="41" width="46.140625" style="15" customWidth="1"/>
    <col min="42" max="42" width="16.42578125" style="15" customWidth="1"/>
    <col min="43" max="43" width="17.85546875" style="15" customWidth="1"/>
    <col min="44" max="44" width="16.42578125" style="15" customWidth="1"/>
    <col min="45" max="46" width="46.140625" style="15" customWidth="1"/>
    <col min="47" max="49" width="16.42578125" style="15" customWidth="1"/>
    <col min="50" max="16384" width="11.42578125" style="84"/>
  </cols>
  <sheetData>
    <row r="1" spans="1:46" ht="22.5" customHeight="1" x14ac:dyDescent="0.25">
      <c r="A1" s="240" t="s">
        <v>0</v>
      </c>
      <c r="B1" s="240"/>
      <c r="C1" s="240"/>
      <c r="D1" s="240"/>
      <c r="E1" s="240"/>
      <c r="F1" s="240"/>
      <c r="G1" s="240"/>
      <c r="H1" s="240"/>
      <c r="I1" s="240"/>
      <c r="J1" s="240"/>
      <c r="K1" s="240"/>
    </row>
    <row r="2" spans="1:46" ht="22.5" customHeight="1" x14ac:dyDescent="0.25">
      <c r="A2" s="240" t="s">
        <v>1</v>
      </c>
      <c r="B2" s="240"/>
      <c r="C2" s="240"/>
      <c r="D2" s="240"/>
      <c r="E2" s="240"/>
      <c r="F2" s="240"/>
      <c r="G2" s="240"/>
      <c r="H2" s="240"/>
      <c r="I2" s="240"/>
      <c r="J2" s="240"/>
      <c r="K2" s="240"/>
    </row>
    <row r="3" spans="1:46" ht="22.5" customHeight="1" x14ac:dyDescent="0.25">
      <c r="A3" s="240" t="s">
        <v>2</v>
      </c>
      <c r="B3" s="240"/>
      <c r="C3" s="240"/>
      <c r="D3" s="240"/>
      <c r="E3" s="240"/>
      <c r="F3" s="240"/>
      <c r="G3" s="240"/>
      <c r="H3" s="240"/>
      <c r="I3" s="240"/>
      <c r="J3" s="240"/>
      <c r="K3" s="240"/>
    </row>
    <row r="4" spans="1:46" ht="15.75" thickBot="1" x14ac:dyDescent="0.3">
      <c r="F4" s="241" t="s">
        <v>3</v>
      </c>
      <c r="G4" s="241"/>
      <c r="H4" s="241"/>
      <c r="I4" s="241"/>
      <c r="J4" s="241"/>
    </row>
    <row r="5" spans="1:46" ht="15.75" customHeight="1" x14ac:dyDescent="0.25">
      <c r="A5" s="242" t="s">
        <v>4</v>
      </c>
      <c r="B5" s="243"/>
      <c r="C5" s="248" t="s">
        <v>5</v>
      </c>
      <c r="D5" s="249"/>
      <c r="F5" s="166" t="s">
        <v>6</v>
      </c>
      <c r="G5" s="166" t="s">
        <v>7</v>
      </c>
      <c r="H5" s="241" t="s">
        <v>8</v>
      </c>
      <c r="I5" s="241"/>
      <c r="J5" s="241"/>
    </row>
    <row r="6" spans="1:46" ht="22.5" customHeight="1" x14ac:dyDescent="0.25">
      <c r="A6" s="244"/>
      <c r="B6" s="245"/>
      <c r="C6" s="250"/>
      <c r="D6" s="249"/>
      <c r="F6" s="16">
        <v>1</v>
      </c>
      <c r="G6" s="167" t="s">
        <v>9</v>
      </c>
      <c r="H6" s="251" t="s">
        <v>10</v>
      </c>
      <c r="I6" s="251"/>
      <c r="J6" s="251"/>
    </row>
    <row r="7" spans="1:46" ht="52.5" customHeight="1" x14ac:dyDescent="0.25">
      <c r="A7" s="244"/>
      <c r="B7" s="245"/>
      <c r="C7" s="250"/>
      <c r="D7" s="249"/>
      <c r="F7" s="16">
        <v>2</v>
      </c>
      <c r="G7" s="167" t="s">
        <v>11</v>
      </c>
      <c r="H7" s="252" t="s">
        <v>214</v>
      </c>
      <c r="I7" s="252"/>
      <c r="J7" s="252"/>
    </row>
    <row r="8" spans="1:46" ht="408.75" customHeight="1" thickBot="1" x14ac:dyDescent="0.3">
      <c r="A8" s="246"/>
      <c r="B8" s="247"/>
      <c r="C8" s="250"/>
      <c r="D8" s="249"/>
      <c r="F8" s="16">
        <v>3</v>
      </c>
      <c r="G8" s="167" t="s">
        <v>12</v>
      </c>
      <c r="H8" s="253" t="s">
        <v>209</v>
      </c>
      <c r="I8" s="254"/>
      <c r="J8" s="248"/>
    </row>
    <row r="9" spans="1:46" ht="226.5" customHeight="1" thickBot="1" x14ac:dyDescent="0.3">
      <c r="F9" s="16">
        <v>4</v>
      </c>
      <c r="G9" s="16" t="s">
        <v>210</v>
      </c>
      <c r="H9" s="255" t="s">
        <v>212</v>
      </c>
      <c r="I9" s="249"/>
      <c r="J9" s="249"/>
    </row>
    <row r="10" spans="1:46" ht="177.75" customHeight="1" x14ac:dyDescent="0.25">
      <c r="F10" s="238">
        <v>5</v>
      </c>
      <c r="G10" s="239" t="s">
        <v>241</v>
      </c>
      <c r="H10" s="273" t="s">
        <v>248</v>
      </c>
      <c r="I10" s="274"/>
      <c r="J10" s="275"/>
    </row>
    <row r="11" spans="1:46" ht="380.25" customHeight="1" x14ac:dyDescent="0.25">
      <c r="F11" s="16">
        <v>6</v>
      </c>
      <c r="G11" s="14" t="s">
        <v>259</v>
      </c>
      <c r="H11" s="255" t="s">
        <v>260</v>
      </c>
      <c r="I11" s="255"/>
      <c r="J11" s="255"/>
    </row>
    <row r="12" spans="1:46" ht="18.75" customHeight="1" thickBot="1" x14ac:dyDescent="0.3"/>
    <row r="13" spans="1:46" ht="18.75" customHeight="1" x14ac:dyDescent="0.25">
      <c r="A13" s="256" t="s">
        <v>13</v>
      </c>
      <c r="B13" s="257"/>
      <c r="C13" s="260" t="s">
        <v>14</v>
      </c>
      <c r="D13" s="263" t="s">
        <v>15</v>
      </c>
      <c r="E13" s="264"/>
      <c r="F13" s="264"/>
      <c r="G13" s="264"/>
      <c r="H13" s="264"/>
      <c r="I13" s="264"/>
      <c r="J13" s="264"/>
      <c r="K13" s="264"/>
      <c r="L13" s="264"/>
      <c r="M13" s="264"/>
      <c r="N13" s="264"/>
      <c r="O13" s="264"/>
      <c r="P13" s="260"/>
      <c r="Q13" s="267" t="s">
        <v>16</v>
      </c>
      <c r="R13" s="268"/>
      <c r="S13" s="268"/>
      <c r="T13" s="269"/>
      <c r="U13" s="307" t="s">
        <v>17</v>
      </c>
      <c r="V13" s="304" t="s">
        <v>18</v>
      </c>
      <c r="W13" s="305"/>
      <c r="X13" s="305"/>
      <c r="Y13" s="305"/>
      <c r="Z13" s="306"/>
      <c r="AA13" s="276" t="s">
        <v>18</v>
      </c>
      <c r="AB13" s="277"/>
      <c r="AC13" s="277"/>
      <c r="AD13" s="277"/>
      <c r="AE13" s="278"/>
      <c r="AF13" s="279" t="s">
        <v>18</v>
      </c>
      <c r="AG13" s="280"/>
      <c r="AH13" s="280"/>
      <c r="AI13" s="280"/>
      <c r="AJ13" s="281"/>
      <c r="AK13" s="276" t="s">
        <v>18</v>
      </c>
      <c r="AL13" s="277"/>
      <c r="AM13" s="277"/>
      <c r="AN13" s="277"/>
      <c r="AO13" s="278"/>
      <c r="AP13" s="282" t="s">
        <v>18</v>
      </c>
      <c r="AQ13" s="283"/>
      <c r="AR13" s="283"/>
      <c r="AS13" s="283"/>
      <c r="AT13" s="284"/>
    </row>
    <row r="14" spans="1:46" ht="21" customHeight="1" x14ac:dyDescent="0.25">
      <c r="A14" s="258"/>
      <c r="B14" s="259"/>
      <c r="C14" s="261"/>
      <c r="D14" s="265"/>
      <c r="E14" s="266"/>
      <c r="F14" s="266"/>
      <c r="G14" s="266"/>
      <c r="H14" s="266"/>
      <c r="I14" s="266"/>
      <c r="J14" s="266"/>
      <c r="K14" s="266"/>
      <c r="L14" s="266"/>
      <c r="M14" s="266"/>
      <c r="N14" s="266"/>
      <c r="O14" s="266"/>
      <c r="P14" s="261"/>
      <c r="Q14" s="270"/>
      <c r="R14" s="271"/>
      <c r="S14" s="271"/>
      <c r="T14" s="272"/>
      <c r="U14" s="308"/>
      <c r="V14" s="285" t="s">
        <v>19</v>
      </c>
      <c r="W14" s="286"/>
      <c r="X14" s="286"/>
      <c r="Y14" s="286"/>
      <c r="Z14" s="287"/>
      <c r="AA14" s="288" t="s">
        <v>20</v>
      </c>
      <c r="AB14" s="289"/>
      <c r="AC14" s="289"/>
      <c r="AD14" s="289"/>
      <c r="AE14" s="290"/>
      <c r="AF14" s="291" t="s">
        <v>21</v>
      </c>
      <c r="AG14" s="292"/>
      <c r="AH14" s="292"/>
      <c r="AI14" s="292"/>
      <c r="AJ14" s="293"/>
      <c r="AK14" s="288" t="s">
        <v>22</v>
      </c>
      <c r="AL14" s="289"/>
      <c r="AM14" s="289"/>
      <c r="AN14" s="289"/>
      <c r="AO14" s="290"/>
      <c r="AP14" s="294" t="s">
        <v>23</v>
      </c>
      <c r="AQ14" s="295"/>
      <c r="AR14" s="295"/>
      <c r="AS14" s="295"/>
      <c r="AT14" s="296"/>
    </row>
    <row r="15" spans="1:46" s="15" customFormat="1" ht="45.75" thickBot="1" x14ac:dyDescent="0.3">
      <c r="A15" s="59" t="s">
        <v>24</v>
      </c>
      <c r="B15" s="60" t="s">
        <v>25</v>
      </c>
      <c r="C15" s="262"/>
      <c r="D15" s="59" t="s">
        <v>26</v>
      </c>
      <c r="E15" s="60" t="s">
        <v>27</v>
      </c>
      <c r="F15" s="60" t="s">
        <v>28</v>
      </c>
      <c r="G15" s="60" t="s">
        <v>29</v>
      </c>
      <c r="H15" s="60" t="s">
        <v>30</v>
      </c>
      <c r="I15" s="60" t="s">
        <v>31</v>
      </c>
      <c r="J15" s="60" t="s">
        <v>32</v>
      </c>
      <c r="K15" s="60" t="s">
        <v>33</v>
      </c>
      <c r="L15" s="60" t="s">
        <v>34</v>
      </c>
      <c r="M15" s="60" t="s">
        <v>35</v>
      </c>
      <c r="N15" s="60" t="s">
        <v>36</v>
      </c>
      <c r="O15" s="60" t="s">
        <v>37</v>
      </c>
      <c r="P15" s="61" t="s">
        <v>38</v>
      </c>
      <c r="Q15" s="63" t="s">
        <v>39</v>
      </c>
      <c r="R15" s="64" t="s">
        <v>40</v>
      </c>
      <c r="S15" s="64" t="s">
        <v>41</v>
      </c>
      <c r="T15" s="65" t="s">
        <v>42</v>
      </c>
      <c r="U15" s="309"/>
      <c r="V15" s="41" t="s">
        <v>43</v>
      </c>
      <c r="W15" s="86" t="s">
        <v>44</v>
      </c>
      <c r="X15" s="165" t="s">
        <v>45</v>
      </c>
      <c r="Y15" s="27" t="s">
        <v>46</v>
      </c>
      <c r="Z15" s="42" t="s">
        <v>47</v>
      </c>
      <c r="AA15" s="37" t="s">
        <v>43</v>
      </c>
      <c r="AB15" s="28" t="s">
        <v>44</v>
      </c>
      <c r="AC15" s="28" t="s">
        <v>45</v>
      </c>
      <c r="AD15" s="233" t="s">
        <v>46</v>
      </c>
      <c r="AE15" s="38" t="s">
        <v>47</v>
      </c>
      <c r="AF15" s="39" t="s">
        <v>43</v>
      </c>
      <c r="AG15" s="29" t="s">
        <v>44</v>
      </c>
      <c r="AH15" s="29" t="s">
        <v>45</v>
      </c>
      <c r="AI15" s="29" t="s">
        <v>46</v>
      </c>
      <c r="AJ15" s="40" t="s">
        <v>47</v>
      </c>
      <c r="AK15" s="37" t="s">
        <v>43</v>
      </c>
      <c r="AL15" s="28" t="s">
        <v>44</v>
      </c>
      <c r="AM15" s="28" t="s">
        <v>45</v>
      </c>
      <c r="AN15" s="28" t="s">
        <v>46</v>
      </c>
      <c r="AO15" s="38" t="s">
        <v>47</v>
      </c>
      <c r="AP15" s="31" t="s">
        <v>29</v>
      </c>
      <c r="AQ15" s="30" t="s">
        <v>43</v>
      </c>
      <c r="AR15" s="30" t="s">
        <v>44</v>
      </c>
      <c r="AS15" s="30" t="s">
        <v>45</v>
      </c>
      <c r="AT15" s="32" t="s">
        <v>48</v>
      </c>
    </row>
    <row r="16" spans="1:46" ht="94.5" x14ac:dyDescent="0.25">
      <c r="A16" s="87">
        <v>7</v>
      </c>
      <c r="B16" s="26" t="s">
        <v>49</v>
      </c>
      <c r="C16" s="57" t="s">
        <v>50</v>
      </c>
      <c r="D16" s="58" t="s">
        <v>51</v>
      </c>
      <c r="E16" s="164">
        <v>0.04</v>
      </c>
      <c r="F16" s="88" t="s">
        <v>52</v>
      </c>
      <c r="G16" s="89" t="s">
        <v>53</v>
      </c>
      <c r="H16" s="89" t="s">
        <v>54</v>
      </c>
      <c r="I16" s="90">
        <v>603</v>
      </c>
      <c r="J16" s="19" t="s">
        <v>55</v>
      </c>
      <c r="K16" s="24" t="s">
        <v>56</v>
      </c>
      <c r="L16" s="169">
        <v>0</v>
      </c>
      <c r="M16" s="169">
        <v>0</v>
      </c>
      <c r="N16" s="169">
        <v>0.1</v>
      </c>
      <c r="O16" s="169">
        <v>0</v>
      </c>
      <c r="P16" s="170">
        <f>L16+M16+N16+O16</f>
        <v>0.1</v>
      </c>
      <c r="Q16" s="62" t="s">
        <v>57</v>
      </c>
      <c r="R16" s="79" t="s">
        <v>58</v>
      </c>
      <c r="S16" s="79" t="s">
        <v>59</v>
      </c>
      <c r="T16" s="80" t="s">
        <v>60</v>
      </c>
      <c r="U16" s="81" t="str">
        <f>IF(Q16="EFICACIA","SI","NO")</f>
        <v>SI</v>
      </c>
      <c r="V16" s="14" t="s">
        <v>61</v>
      </c>
      <c r="W16" s="14" t="s">
        <v>61</v>
      </c>
      <c r="X16" s="136" t="s">
        <v>61</v>
      </c>
      <c r="Y16" s="14" t="s">
        <v>61</v>
      </c>
      <c r="Z16" s="14" t="s">
        <v>61</v>
      </c>
      <c r="AA16" s="14" t="s">
        <v>61</v>
      </c>
      <c r="AB16" s="14" t="s">
        <v>61</v>
      </c>
      <c r="AC16" s="194" t="s">
        <v>61</v>
      </c>
      <c r="AD16" s="226" t="s">
        <v>61</v>
      </c>
      <c r="AE16" s="14" t="s">
        <v>61</v>
      </c>
      <c r="AF16" s="33">
        <f>N16</f>
        <v>0.1</v>
      </c>
      <c r="AG16" s="154"/>
      <c r="AH16" s="154"/>
      <c r="AI16" s="154"/>
      <c r="AJ16" s="155"/>
      <c r="AK16" s="33">
        <f>O16</f>
        <v>0</v>
      </c>
      <c r="AL16" s="154"/>
      <c r="AM16" s="154"/>
      <c r="AN16" s="154"/>
      <c r="AO16" s="155"/>
      <c r="AP16" s="33" t="str">
        <f>G16</f>
        <v>Participación ciudadana en los encuentros ciudadanos</v>
      </c>
      <c r="AQ16" s="14" t="e">
        <f>V16+AA16+AF16+AK16</f>
        <v>#VALUE!</v>
      </c>
      <c r="AR16" s="154" t="e">
        <f>W16+AB16+AG16+AL16</f>
        <v>#VALUE!</v>
      </c>
      <c r="AS16" s="154"/>
      <c r="AT16" s="155"/>
    </row>
    <row r="17" spans="1:49" ht="110.25" x14ac:dyDescent="0.25">
      <c r="A17" s="91">
        <v>7</v>
      </c>
      <c r="B17" s="14" t="s">
        <v>49</v>
      </c>
      <c r="C17" s="53" t="s">
        <v>50</v>
      </c>
      <c r="D17" s="66" t="s">
        <v>62</v>
      </c>
      <c r="E17" s="164">
        <v>0.04</v>
      </c>
      <c r="F17" s="13" t="s">
        <v>63</v>
      </c>
      <c r="G17" s="1" t="s">
        <v>64</v>
      </c>
      <c r="H17" s="1" t="s">
        <v>65</v>
      </c>
      <c r="I17" s="68">
        <v>242</v>
      </c>
      <c r="J17" s="19" t="s">
        <v>55</v>
      </c>
      <c r="K17" s="22" t="s">
        <v>66</v>
      </c>
      <c r="L17" s="169">
        <v>0</v>
      </c>
      <c r="M17" s="171">
        <v>0.1</v>
      </c>
      <c r="N17" s="169">
        <v>0</v>
      </c>
      <c r="O17" s="169">
        <v>0</v>
      </c>
      <c r="P17" s="172">
        <f t="shared" ref="P17:P35" si="0">L17+M17+N17+O17</f>
        <v>0.1</v>
      </c>
      <c r="Q17" s="62" t="s">
        <v>57</v>
      </c>
      <c r="R17" s="79" t="s">
        <v>58</v>
      </c>
      <c r="S17" s="79" t="s">
        <v>59</v>
      </c>
      <c r="T17" s="80" t="s">
        <v>67</v>
      </c>
      <c r="U17" s="43" t="str">
        <f t="shared" ref="U17:U35" si="1">IF(Q17="EFICACIA","SI","NO")</f>
        <v>SI</v>
      </c>
      <c r="V17" s="14" t="s">
        <v>61</v>
      </c>
      <c r="W17" s="14" t="s">
        <v>61</v>
      </c>
      <c r="X17" s="136" t="s">
        <v>61</v>
      </c>
      <c r="Y17" s="14" t="s">
        <v>61</v>
      </c>
      <c r="Z17" s="14" t="s">
        <v>61</v>
      </c>
      <c r="AA17" s="5">
        <v>0</v>
      </c>
      <c r="AB17" s="14" t="s">
        <v>61</v>
      </c>
      <c r="AC17" s="194" t="s">
        <v>61</v>
      </c>
      <c r="AD17" s="226" t="s">
        <v>61</v>
      </c>
      <c r="AE17" s="14" t="s">
        <v>61</v>
      </c>
      <c r="AF17" s="82">
        <v>1</v>
      </c>
      <c r="AG17" s="168">
        <v>1</v>
      </c>
      <c r="AH17" s="5">
        <v>1</v>
      </c>
      <c r="AI17" s="14" t="s">
        <v>244</v>
      </c>
      <c r="AJ17" s="14" t="s">
        <v>215</v>
      </c>
      <c r="AK17" s="33">
        <f t="shared" ref="AK17:AK42" si="2">O17</f>
        <v>0</v>
      </c>
      <c r="AL17" s="154"/>
      <c r="AM17" s="154"/>
      <c r="AN17" s="154"/>
      <c r="AO17" s="155"/>
      <c r="AP17" s="33" t="str">
        <f t="shared" ref="AP17:AP42" si="3">G17</f>
        <v>Participación de los Ciudadanos en la Audiencia de Rendición de Cuentas</v>
      </c>
      <c r="AQ17" s="14" t="e">
        <f t="shared" ref="AQ17:AR35" si="4">V17+AA17+AF17+AK17</f>
        <v>#VALUE!</v>
      </c>
      <c r="AR17" s="154" t="e">
        <f>W17+AG17+#REF!+AL17</f>
        <v>#VALUE!</v>
      </c>
      <c r="AS17" s="154"/>
      <c r="AT17" s="155"/>
    </row>
    <row r="18" spans="1:49" s="100" customFormat="1" ht="120" x14ac:dyDescent="0.25">
      <c r="A18" s="91">
        <v>6</v>
      </c>
      <c r="B18" s="22" t="s">
        <v>68</v>
      </c>
      <c r="C18" s="92" t="s">
        <v>50</v>
      </c>
      <c r="D18" s="93" t="s">
        <v>69</v>
      </c>
      <c r="E18" s="164">
        <v>0.04</v>
      </c>
      <c r="F18" s="94" t="s">
        <v>70</v>
      </c>
      <c r="G18" s="21" t="s">
        <v>71</v>
      </c>
      <c r="H18" s="21" t="s">
        <v>72</v>
      </c>
      <c r="I18" s="69" t="s">
        <v>73</v>
      </c>
      <c r="J18" s="23" t="s">
        <v>74</v>
      </c>
      <c r="K18" s="24" t="s">
        <v>75</v>
      </c>
      <c r="L18" s="169">
        <v>0</v>
      </c>
      <c r="M18" s="173">
        <v>1</v>
      </c>
      <c r="N18" s="173">
        <v>1</v>
      </c>
      <c r="O18" s="173">
        <v>1</v>
      </c>
      <c r="P18" s="174">
        <v>1</v>
      </c>
      <c r="Q18" s="95" t="s">
        <v>57</v>
      </c>
      <c r="R18" s="22" t="s">
        <v>76</v>
      </c>
      <c r="S18" s="22" t="s">
        <v>59</v>
      </c>
      <c r="T18" s="96"/>
      <c r="U18" s="97" t="str">
        <f t="shared" si="1"/>
        <v>SI</v>
      </c>
      <c r="V18" s="14" t="s">
        <v>61</v>
      </c>
      <c r="W18" s="14" t="s">
        <v>61</v>
      </c>
      <c r="X18" s="136" t="s">
        <v>61</v>
      </c>
      <c r="Y18" s="14" t="s">
        <v>61</v>
      </c>
      <c r="Z18" s="14" t="s">
        <v>61</v>
      </c>
      <c r="AA18" s="175">
        <v>1</v>
      </c>
      <c r="AB18" s="175">
        <v>1</v>
      </c>
      <c r="AC18" s="175">
        <v>1</v>
      </c>
      <c r="AD18" s="226" t="s">
        <v>240</v>
      </c>
      <c r="AE18" s="155" t="s">
        <v>239</v>
      </c>
      <c r="AF18" s="98">
        <f t="shared" ref="AF18:AF42" si="5">N18</f>
        <v>1</v>
      </c>
      <c r="AG18" s="156"/>
      <c r="AH18" s="156"/>
      <c r="AI18" s="156"/>
      <c r="AJ18" s="157"/>
      <c r="AK18" s="98">
        <f t="shared" si="2"/>
        <v>1</v>
      </c>
      <c r="AL18" s="156"/>
      <c r="AM18" s="156"/>
      <c r="AN18" s="156"/>
      <c r="AO18" s="157"/>
      <c r="AP18" s="98" t="str">
        <f t="shared" si="3"/>
        <v xml:space="preserve">Porcentaje de cumplimiento del Plan de Acción para la implementación de los presupuestos participativos </v>
      </c>
      <c r="AQ18" s="22" t="e">
        <f t="shared" si="4"/>
        <v>#VALUE!</v>
      </c>
      <c r="AR18" s="156" t="e">
        <f t="shared" si="4"/>
        <v>#VALUE!</v>
      </c>
      <c r="AS18" s="156"/>
      <c r="AT18" s="157"/>
      <c r="AU18" s="99"/>
      <c r="AV18" s="99"/>
      <c r="AW18" s="99"/>
    </row>
    <row r="19" spans="1:49" s="100" customFormat="1" ht="120" x14ac:dyDescent="0.25">
      <c r="A19" s="91">
        <v>6</v>
      </c>
      <c r="B19" s="22" t="s">
        <v>68</v>
      </c>
      <c r="C19" s="92" t="s">
        <v>50</v>
      </c>
      <c r="D19" s="93" t="s">
        <v>254</v>
      </c>
      <c r="E19" s="164">
        <v>0.04</v>
      </c>
      <c r="F19" s="94" t="s">
        <v>70</v>
      </c>
      <c r="G19" s="21" t="s">
        <v>77</v>
      </c>
      <c r="H19" s="21" t="s">
        <v>78</v>
      </c>
      <c r="I19" s="68">
        <v>57.2</v>
      </c>
      <c r="J19" s="19" t="s">
        <v>79</v>
      </c>
      <c r="K19" s="22" t="s">
        <v>80</v>
      </c>
      <c r="L19" s="169">
        <v>0</v>
      </c>
      <c r="M19" s="169">
        <v>0</v>
      </c>
      <c r="N19" s="169">
        <v>0</v>
      </c>
      <c r="O19" s="179">
        <v>0.7</v>
      </c>
      <c r="P19" s="174">
        <v>0.7</v>
      </c>
      <c r="Q19" s="95" t="s">
        <v>57</v>
      </c>
      <c r="R19" s="22" t="s">
        <v>81</v>
      </c>
      <c r="S19" s="22" t="s">
        <v>59</v>
      </c>
      <c r="T19" s="96"/>
      <c r="U19" s="97" t="str">
        <f t="shared" si="1"/>
        <v>SI</v>
      </c>
      <c r="V19" s="14" t="s">
        <v>61</v>
      </c>
      <c r="W19" s="14" t="s">
        <v>61</v>
      </c>
      <c r="X19" s="136" t="s">
        <v>61</v>
      </c>
      <c r="Y19" s="14" t="s">
        <v>61</v>
      </c>
      <c r="Z19" s="14" t="s">
        <v>61</v>
      </c>
      <c r="AA19" s="14" t="s">
        <v>61</v>
      </c>
      <c r="AB19" s="14" t="s">
        <v>61</v>
      </c>
      <c r="AC19" s="194" t="s">
        <v>61</v>
      </c>
      <c r="AD19" s="226" t="s">
        <v>61</v>
      </c>
      <c r="AE19" s="14" t="s">
        <v>61</v>
      </c>
      <c r="AF19" s="98">
        <f t="shared" si="5"/>
        <v>0</v>
      </c>
      <c r="AG19" s="156"/>
      <c r="AH19" s="156"/>
      <c r="AI19" s="156"/>
      <c r="AJ19" s="157"/>
      <c r="AK19" s="98">
        <f t="shared" si="2"/>
        <v>0.7</v>
      </c>
      <c r="AL19" s="156"/>
      <c r="AM19" s="156"/>
      <c r="AN19" s="156"/>
      <c r="AO19" s="157"/>
      <c r="AP19" s="98" t="str">
        <f t="shared" si="3"/>
        <v xml:space="preserve">Porcentaje de cumplimiento físico acumulado del Plan de Desarrollo Local </v>
      </c>
      <c r="AQ19" s="22" t="e">
        <f t="shared" si="4"/>
        <v>#VALUE!</v>
      </c>
      <c r="AR19" s="156" t="e">
        <f t="shared" si="4"/>
        <v>#VALUE!</v>
      </c>
      <c r="AS19" s="156"/>
      <c r="AT19" s="157"/>
      <c r="AU19" s="99"/>
      <c r="AV19" s="99"/>
      <c r="AW19" s="99"/>
    </row>
    <row r="20" spans="1:49" ht="120" x14ac:dyDescent="0.25">
      <c r="A20" s="91">
        <v>6</v>
      </c>
      <c r="B20" s="14" t="s">
        <v>68</v>
      </c>
      <c r="C20" s="53" t="s">
        <v>82</v>
      </c>
      <c r="D20" s="46" t="s">
        <v>83</v>
      </c>
      <c r="E20" s="164">
        <v>0.04</v>
      </c>
      <c r="F20" s="13" t="s">
        <v>84</v>
      </c>
      <c r="G20" s="1" t="s">
        <v>85</v>
      </c>
      <c r="H20" s="1" t="s">
        <v>86</v>
      </c>
      <c r="I20" s="70" t="s">
        <v>87</v>
      </c>
      <c r="J20" s="19" t="s">
        <v>79</v>
      </c>
      <c r="K20" s="22" t="s">
        <v>88</v>
      </c>
      <c r="L20" s="169">
        <v>0</v>
      </c>
      <c r="M20" s="74">
        <v>0.2</v>
      </c>
      <c r="N20" s="169">
        <v>0</v>
      </c>
      <c r="O20" s="177">
        <v>0.92</v>
      </c>
      <c r="P20" s="178">
        <v>0.92</v>
      </c>
      <c r="Q20" s="62" t="s">
        <v>57</v>
      </c>
      <c r="R20" s="79" t="s">
        <v>89</v>
      </c>
      <c r="S20" s="79" t="s">
        <v>90</v>
      </c>
      <c r="T20" s="80" t="s">
        <v>91</v>
      </c>
      <c r="U20" s="43" t="str">
        <f t="shared" si="1"/>
        <v>SI</v>
      </c>
      <c r="V20" s="14" t="s">
        <v>61</v>
      </c>
      <c r="W20" s="14" t="s">
        <v>61</v>
      </c>
      <c r="X20" s="136" t="s">
        <v>61</v>
      </c>
      <c r="Y20" s="14" t="s">
        <v>61</v>
      </c>
      <c r="Z20" s="14" t="s">
        <v>61</v>
      </c>
      <c r="AA20" s="176">
        <v>0.2</v>
      </c>
      <c r="AB20" s="168" t="s">
        <v>213</v>
      </c>
      <c r="AC20" s="175">
        <v>1</v>
      </c>
      <c r="AD20" s="226" t="s">
        <v>216</v>
      </c>
      <c r="AE20" s="14" t="s">
        <v>217</v>
      </c>
      <c r="AF20" s="33">
        <f t="shared" si="5"/>
        <v>0</v>
      </c>
      <c r="AG20" s="154"/>
      <c r="AH20" s="154"/>
      <c r="AI20" s="154"/>
      <c r="AJ20" s="155"/>
      <c r="AK20" s="33">
        <f t="shared" si="2"/>
        <v>0.92</v>
      </c>
      <c r="AL20" s="154"/>
      <c r="AM20" s="154"/>
      <c r="AN20" s="154"/>
      <c r="AO20" s="155"/>
      <c r="AP20" s="33" t="str">
        <f t="shared" si="3"/>
        <v>Porcentaje de compromiso del presupuesto de inversión directa de la vigencia 2020</v>
      </c>
      <c r="AQ20" s="14" t="e">
        <f t="shared" si="4"/>
        <v>#VALUE!</v>
      </c>
      <c r="AR20" s="154" t="e">
        <f t="shared" si="4"/>
        <v>#VALUE!</v>
      </c>
      <c r="AS20" s="154"/>
      <c r="AT20" s="155"/>
    </row>
    <row r="21" spans="1:49" ht="120" x14ac:dyDescent="0.25">
      <c r="A21" s="91">
        <v>6</v>
      </c>
      <c r="B21" s="14" t="s">
        <v>68</v>
      </c>
      <c r="C21" s="53" t="s">
        <v>82</v>
      </c>
      <c r="D21" s="46" t="s">
        <v>255</v>
      </c>
      <c r="E21" s="164">
        <v>0.04</v>
      </c>
      <c r="F21" s="13" t="s">
        <v>84</v>
      </c>
      <c r="G21" s="1" t="s">
        <v>92</v>
      </c>
      <c r="H21" s="1" t="s">
        <v>93</v>
      </c>
      <c r="I21" s="71">
        <v>0.29820000000000002</v>
      </c>
      <c r="J21" s="19" t="s">
        <v>79</v>
      </c>
      <c r="K21" s="22" t="s">
        <v>94</v>
      </c>
      <c r="L21" s="169">
        <v>0</v>
      </c>
      <c r="M21" s="169">
        <v>0</v>
      </c>
      <c r="N21" s="169">
        <v>0</v>
      </c>
      <c r="O21" s="177">
        <v>0.4</v>
      </c>
      <c r="P21" s="178">
        <v>0.4</v>
      </c>
      <c r="Q21" s="62" t="s">
        <v>57</v>
      </c>
      <c r="R21" s="79" t="s">
        <v>89</v>
      </c>
      <c r="S21" s="79" t="s">
        <v>90</v>
      </c>
      <c r="T21" s="80" t="s">
        <v>91</v>
      </c>
      <c r="U21" s="43" t="str">
        <f t="shared" si="1"/>
        <v>SI</v>
      </c>
      <c r="V21" s="14" t="s">
        <v>61</v>
      </c>
      <c r="W21" s="14" t="s">
        <v>61</v>
      </c>
      <c r="X21" s="136" t="s">
        <v>61</v>
      </c>
      <c r="Y21" s="14" t="s">
        <v>61</v>
      </c>
      <c r="Z21" s="14" t="s">
        <v>61</v>
      </c>
      <c r="AA21" s="14" t="s">
        <v>61</v>
      </c>
      <c r="AB21" s="14" t="s">
        <v>61</v>
      </c>
      <c r="AC21" s="194" t="s">
        <v>61</v>
      </c>
      <c r="AD21" s="226" t="s">
        <v>61</v>
      </c>
      <c r="AE21" s="79" t="s">
        <v>61</v>
      </c>
      <c r="AF21" s="33">
        <f t="shared" si="5"/>
        <v>0</v>
      </c>
      <c r="AG21" s="154"/>
      <c r="AH21" s="154"/>
      <c r="AI21" s="154"/>
      <c r="AJ21" s="155"/>
      <c r="AK21" s="33">
        <f t="shared" si="2"/>
        <v>0.4</v>
      </c>
      <c r="AL21" s="154"/>
      <c r="AM21" s="154"/>
      <c r="AN21" s="154"/>
      <c r="AO21" s="155"/>
      <c r="AP21" s="33" t="str">
        <f t="shared" si="3"/>
        <v>Porcentaje de Giros de la Vigencia 2019</v>
      </c>
      <c r="AQ21" s="14" t="e">
        <f t="shared" si="4"/>
        <v>#VALUE!</v>
      </c>
      <c r="AR21" s="154" t="e">
        <f t="shared" si="4"/>
        <v>#VALUE!</v>
      </c>
      <c r="AS21" s="154"/>
      <c r="AT21" s="155"/>
    </row>
    <row r="22" spans="1:49" ht="120" x14ac:dyDescent="0.25">
      <c r="A22" s="91">
        <v>6</v>
      </c>
      <c r="B22" s="14" t="s">
        <v>68</v>
      </c>
      <c r="C22" s="53" t="s">
        <v>82</v>
      </c>
      <c r="D22" s="46" t="s">
        <v>95</v>
      </c>
      <c r="E22" s="164">
        <v>0.04</v>
      </c>
      <c r="F22" s="13" t="s">
        <v>84</v>
      </c>
      <c r="G22" s="1" t="s">
        <v>96</v>
      </c>
      <c r="H22" s="1" t="s">
        <v>97</v>
      </c>
      <c r="I22" s="71">
        <v>0.79690000000000005</v>
      </c>
      <c r="J22" s="19" t="s">
        <v>79</v>
      </c>
      <c r="K22" s="22" t="s">
        <v>98</v>
      </c>
      <c r="L22" s="169">
        <v>0</v>
      </c>
      <c r="M22" s="169">
        <v>0</v>
      </c>
      <c r="N22" s="169">
        <v>0</v>
      </c>
      <c r="O22" s="177">
        <v>0.6</v>
      </c>
      <c r="P22" s="178">
        <v>0.6</v>
      </c>
      <c r="Q22" s="62" t="s">
        <v>57</v>
      </c>
      <c r="R22" s="79" t="s">
        <v>89</v>
      </c>
      <c r="S22" s="79" t="s">
        <v>90</v>
      </c>
      <c r="T22" s="80" t="s">
        <v>91</v>
      </c>
      <c r="U22" s="43" t="str">
        <f t="shared" si="1"/>
        <v>SI</v>
      </c>
      <c r="V22" s="14" t="s">
        <v>61</v>
      </c>
      <c r="W22" s="14" t="s">
        <v>61</v>
      </c>
      <c r="X22" s="136" t="s">
        <v>61</v>
      </c>
      <c r="Y22" s="14" t="s">
        <v>61</v>
      </c>
      <c r="Z22" s="14" t="s">
        <v>61</v>
      </c>
      <c r="AA22" s="14" t="s">
        <v>61</v>
      </c>
      <c r="AB22" s="14" t="s">
        <v>61</v>
      </c>
      <c r="AC22" s="194" t="s">
        <v>61</v>
      </c>
      <c r="AD22" s="226" t="s">
        <v>61</v>
      </c>
      <c r="AE22" s="14" t="s">
        <v>61</v>
      </c>
      <c r="AF22" s="33">
        <f t="shared" si="5"/>
        <v>0</v>
      </c>
      <c r="AG22" s="154"/>
      <c r="AH22" s="154"/>
      <c r="AI22" s="154"/>
      <c r="AJ22" s="155"/>
      <c r="AK22" s="33">
        <f t="shared" si="2"/>
        <v>0.6</v>
      </c>
      <c r="AL22" s="154"/>
      <c r="AM22" s="154"/>
      <c r="AN22" s="154"/>
      <c r="AO22" s="155"/>
      <c r="AP22" s="33" t="str">
        <f t="shared" si="3"/>
        <v>Porcentaje de Giros de Obligaciones por Pagar 2019 y anteriores</v>
      </c>
      <c r="AQ22" s="14" t="e">
        <f t="shared" si="4"/>
        <v>#VALUE!</v>
      </c>
      <c r="AR22" s="154" t="e">
        <f t="shared" si="4"/>
        <v>#VALUE!</v>
      </c>
      <c r="AS22" s="154"/>
      <c r="AT22" s="155"/>
    </row>
    <row r="23" spans="1:49" ht="120" x14ac:dyDescent="0.25">
      <c r="A23" s="91">
        <v>6</v>
      </c>
      <c r="B23" s="14" t="s">
        <v>68</v>
      </c>
      <c r="C23" s="53" t="s">
        <v>82</v>
      </c>
      <c r="D23" s="47" t="s">
        <v>256</v>
      </c>
      <c r="E23" s="164">
        <v>0.04</v>
      </c>
      <c r="F23" s="13" t="s">
        <v>84</v>
      </c>
      <c r="G23" s="1" t="s">
        <v>99</v>
      </c>
      <c r="H23" s="1" t="s">
        <v>100</v>
      </c>
      <c r="I23" s="71">
        <v>0.44490000000000002</v>
      </c>
      <c r="J23" s="19" t="s">
        <v>79</v>
      </c>
      <c r="K23" s="22" t="s">
        <v>101</v>
      </c>
      <c r="L23" s="169">
        <v>0</v>
      </c>
      <c r="M23" s="169">
        <v>0</v>
      </c>
      <c r="N23" s="169">
        <v>0</v>
      </c>
      <c r="O23" s="177">
        <v>0.45</v>
      </c>
      <c r="P23" s="178">
        <v>0.45</v>
      </c>
      <c r="Q23" s="62" t="s">
        <v>57</v>
      </c>
      <c r="R23" s="79" t="s">
        <v>89</v>
      </c>
      <c r="S23" s="79" t="s">
        <v>90</v>
      </c>
      <c r="T23" s="80" t="s">
        <v>91</v>
      </c>
      <c r="U23" s="43" t="str">
        <f t="shared" si="1"/>
        <v>SI</v>
      </c>
      <c r="V23" s="14" t="s">
        <v>61</v>
      </c>
      <c r="W23" s="14" t="s">
        <v>61</v>
      </c>
      <c r="X23" s="136" t="s">
        <v>61</v>
      </c>
      <c r="Y23" s="14" t="s">
        <v>61</v>
      </c>
      <c r="Z23" s="14" t="s">
        <v>61</v>
      </c>
      <c r="AA23" s="14" t="s">
        <v>61</v>
      </c>
      <c r="AB23" s="14" t="s">
        <v>61</v>
      </c>
      <c r="AC23" s="194" t="s">
        <v>61</v>
      </c>
      <c r="AD23" s="226" t="s">
        <v>61</v>
      </c>
      <c r="AE23" s="14" t="s">
        <v>61</v>
      </c>
      <c r="AF23" s="33">
        <f t="shared" si="5"/>
        <v>0</v>
      </c>
      <c r="AG23" s="154"/>
      <c r="AH23" s="154"/>
      <c r="AI23" s="154"/>
      <c r="AJ23" s="155"/>
      <c r="AK23" s="33">
        <f t="shared" si="2"/>
        <v>0.45</v>
      </c>
      <c r="AL23" s="154"/>
      <c r="AM23" s="154"/>
      <c r="AN23" s="154"/>
      <c r="AO23" s="155"/>
      <c r="AP23" s="33" t="str">
        <f t="shared" si="3"/>
        <v xml:space="preserve">Porcentaje de Giros de Obligaciones por Pagar </v>
      </c>
      <c r="AQ23" s="14" t="e">
        <f t="shared" si="4"/>
        <v>#VALUE!</v>
      </c>
      <c r="AR23" s="154" t="e">
        <f t="shared" si="4"/>
        <v>#VALUE!</v>
      </c>
      <c r="AS23" s="154"/>
      <c r="AT23" s="155"/>
    </row>
    <row r="24" spans="1:49" s="100" customFormat="1" ht="180" x14ac:dyDescent="0.25">
      <c r="A24" s="91">
        <v>6</v>
      </c>
      <c r="B24" s="22" t="s">
        <v>68</v>
      </c>
      <c r="C24" s="92" t="s">
        <v>82</v>
      </c>
      <c r="D24" s="102" t="s">
        <v>102</v>
      </c>
      <c r="E24" s="164">
        <v>0.04</v>
      </c>
      <c r="F24" s="94" t="s">
        <v>70</v>
      </c>
      <c r="G24" s="21" t="s">
        <v>103</v>
      </c>
      <c r="H24" s="21" t="s">
        <v>72</v>
      </c>
      <c r="I24" s="68" t="s">
        <v>73</v>
      </c>
      <c r="J24" s="19" t="s">
        <v>74</v>
      </c>
      <c r="K24" s="22" t="s">
        <v>75</v>
      </c>
      <c r="L24" s="169">
        <v>0</v>
      </c>
      <c r="M24" s="173">
        <v>1</v>
      </c>
      <c r="N24" s="173">
        <v>1</v>
      </c>
      <c r="O24" s="173">
        <v>1</v>
      </c>
      <c r="P24" s="174">
        <v>1</v>
      </c>
      <c r="Q24" s="95" t="s">
        <v>57</v>
      </c>
      <c r="R24" s="22" t="s">
        <v>104</v>
      </c>
      <c r="S24" s="22" t="s">
        <v>105</v>
      </c>
      <c r="T24" s="96"/>
      <c r="U24" s="97" t="str">
        <f t="shared" si="1"/>
        <v>SI</v>
      </c>
      <c r="V24" s="14" t="s">
        <v>61</v>
      </c>
      <c r="W24" s="14" t="s">
        <v>61</v>
      </c>
      <c r="X24" s="136" t="s">
        <v>61</v>
      </c>
      <c r="Y24" s="14" t="s">
        <v>61</v>
      </c>
      <c r="Z24" s="14" t="s">
        <v>61</v>
      </c>
      <c r="AA24" s="175">
        <v>1</v>
      </c>
      <c r="AB24" s="230">
        <v>1</v>
      </c>
      <c r="AC24" s="131">
        <v>1</v>
      </c>
      <c r="AD24" s="234" t="s">
        <v>218</v>
      </c>
      <c r="AE24" s="157" t="s">
        <v>219</v>
      </c>
      <c r="AF24" s="98">
        <f t="shared" si="5"/>
        <v>1</v>
      </c>
      <c r="AG24" s="156"/>
      <c r="AH24" s="156"/>
      <c r="AI24" s="156"/>
      <c r="AJ24" s="157"/>
      <c r="AK24" s="98">
        <f t="shared" si="2"/>
        <v>1</v>
      </c>
      <c r="AL24" s="156"/>
      <c r="AM24" s="156"/>
      <c r="AN24" s="156"/>
      <c r="AO24" s="157"/>
      <c r="AP24" s="98" t="str">
        <f t="shared" si="3"/>
        <v>Porcentaje de ejecución del SIPSE local</v>
      </c>
      <c r="AQ24" s="22" t="e">
        <f t="shared" si="4"/>
        <v>#VALUE!</v>
      </c>
      <c r="AR24" s="156" t="e">
        <f t="shared" si="4"/>
        <v>#VALUE!</v>
      </c>
      <c r="AS24" s="156"/>
      <c r="AT24" s="157"/>
      <c r="AU24" s="99"/>
      <c r="AV24" s="99"/>
      <c r="AW24" s="99"/>
    </row>
    <row r="25" spans="1:49" s="100" customFormat="1" ht="120" x14ac:dyDescent="0.25">
      <c r="A25" s="91">
        <v>6</v>
      </c>
      <c r="B25" s="22" t="s">
        <v>68</v>
      </c>
      <c r="C25" s="92" t="s">
        <v>82</v>
      </c>
      <c r="D25" s="101" t="s">
        <v>106</v>
      </c>
      <c r="E25" s="164">
        <v>0.04</v>
      </c>
      <c r="F25" s="94" t="s">
        <v>84</v>
      </c>
      <c r="G25" s="21" t="s">
        <v>107</v>
      </c>
      <c r="H25" s="21" t="s">
        <v>72</v>
      </c>
      <c r="I25" s="68" t="s">
        <v>73</v>
      </c>
      <c r="J25" s="19" t="s">
        <v>74</v>
      </c>
      <c r="K25" s="22" t="s">
        <v>75</v>
      </c>
      <c r="L25" s="169">
        <v>0</v>
      </c>
      <c r="M25" s="173">
        <v>1</v>
      </c>
      <c r="N25" s="173">
        <v>1</v>
      </c>
      <c r="O25" s="173">
        <v>1</v>
      </c>
      <c r="P25" s="174">
        <v>1</v>
      </c>
      <c r="Q25" s="95" t="s">
        <v>57</v>
      </c>
      <c r="R25" s="22" t="s">
        <v>108</v>
      </c>
      <c r="S25" s="22" t="s">
        <v>109</v>
      </c>
      <c r="T25" s="96"/>
      <c r="U25" s="120" t="str">
        <f t="shared" si="1"/>
        <v>SI</v>
      </c>
      <c r="V25" s="14" t="s">
        <v>110</v>
      </c>
      <c r="W25" s="14" t="s">
        <v>110</v>
      </c>
      <c r="X25" s="136" t="s">
        <v>110</v>
      </c>
      <c r="Y25" s="14" t="s">
        <v>110</v>
      </c>
      <c r="Z25" s="14" t="s">
        <v>110</v>
      </c>
      <c r="AA25" s="175">
        <v>1</v>
      </c>
      <c r="AB25" s="175">
        <v>1</v>
      </c>
      <c r="AC25" s="218">
        <v>1</v>
      </c>
      <c r="AD25" s="231" t="s">
        <v>220</v>
      </c>
      <c r="AE25" s="181" t="s">
        <v>221</v>
      </c>
      <c r="AF25" s="98">
        <f t="shared" si="5"/>
        <v>1</v>
      </c>
      <c r="AG25" s="156"/>
      <c r="AH25" s="156"/>
      <c r="AI25" s="156"/>
      <c r="AJ25" s="157"/>
      <c r="AK25" s="98">
        <f t="shared" si="2"/>
        <v>1</v>
      </c>
      <c r="AL25" s="156"/>
      <c r="AM25" s="156"/>
      <c r="AN25" s="156"/>
      <c r="AO25" s="157"/>
      <c r="AP25" s="98" t="str">
        <f t="shared" si="3"/>
        <v>Porcentaje de avance acumulado en el cumplimiento del Plan de Sostenibilidad contable programado</v>
      </c>
      <c r="AQ25" s="22" t="e">
        <f t="shared" si="4"/>
        <v>#VALUE!</v>
      </c>
      <c r="AR25" s="156" t="e">
        <f t="shared" si="4"/>
        <v>#VALUE!</v>
      </c>
      <c r="AS25" s="156"/>
      <c r="AT25" s="157"/>
      <c r="AU25" s="99"/>
      <c r="AV25" s="99"/>
      <c r="AW25" s="99"/>
    </row>
    <row r="26" spans="1:49" s="100" customFormat="1" ht="78.75" x14ac:dyDescent="0.25">
      <c r="A26" s="182">
        <v>7</v>
      </c>
      <c r="B26" s="14" t="s">
        <v>49</v>
      </c>
      <c r="C26" s="53" t="s">
        <v>82</v>
      </c>
      <c r="D26" s="46" t="s">
        <v>222</v>
      </c>
      <c r="E26" s="164">
        <v>0.04</v>
      </c>
      <c r="F26" s="13" t="s">
        <v>84</v>
      </c>
      <c r="G26" s="1" t="s">
        <v>223</v>
      </c>
      <c r="H26" s="21" t="s">
        <v>224</v>
      </c>
      <c r="I26" s="68" t="s">
        <v>73</v>
      </c>
      <c r="J26" s="19" t="s">
        <v>74</v>
      </c>
      <c r="K26" s="22" t="s">
        <v>80</v>
      </c>
      <c r="L26" s="184">
        <v>0</v>
      </c>
      <c r="M26" s="184">
        <v>0</v>
      </c>
      <c r="N26" s="184">
        <v>0</v>
      </c>
      <c r="O26" s="184">
        <v>1</v>
      </c>
      <c r="P26" s="185">
        <v>1</v>
      </c>
      <c r="Q26" s="182" t="s">
        <v>57</v>
      </c>
      <c r="R26" s="14" t="s">
        <v>225</v>
      </c>
      <c r="S26" s="14" t="s">
        <v>226</v>
      </c>
      <c r="T26" s="34" t="s">
        <v>227</v>
      </c>
      <c r="U26" s="183"/>
      <c r="V26" s="14" t="s">
        <v>61</v>
      </c>
      <c r="W26" s="14" t="s">
        <v>61</v>
      </c>
      <c r="X26" s="136" t="s">
        <v>61</v>
      </c>
      <c r="Y26" s="14" t="s">
        <v>61</v>
      </c>
      <c r="Z26" s="14" t="s">
        <v>61</v>
      </c>
      <c r="AA26" s="14" t="s">
        <v>61</v>
      </c>
      <c r="AB26" s="14" t="s">
        <v>61</v>
      </c>
      <c r="AC26" s="136" t="s">
        <v>61</v>
      </c>
      <c r="AD26" s="226" t="s">
        <v>61</v>
      </c>
      <c r="AE26" s="14" t="s">
        <v>61</v>
      </c>
      <c r="AF26" s="121"/>
      <c r="AG26" s="156"/>
      <c r="AH26" s="156"/>
      <c r="AI26" s="156"/>
      <c r="AJ26" s="157"/>
      <c r="AK26" s="98"/>
      <c r="AL26" s="156"/>
      <c r="AM26" s="156"/>
      <c r="AN26" s="156"/>
      <c r="AO26" s="157"/>
      <c r="AP26" s="98"/>
      <c r="AQ26" s="22"/>
      <c r="AR26" s="156"/>
      <c r="AS26" s="156"/>
      <c r="AT26" s="157"/>
      <c r="AU26" s="99"/>
      <c r="AV26" s="99"/>
      <c r="AW26" s="99"/>
    </row>
    <row r="27" spans="1:49" ht="90" x14ac:dyDescent="0.25">
      <c r="A27" s="91">
        <v>7</v>
      </c>
      <c r="B27" s="14" t="s">
        <v>49</v>
      </c>
      <c r="C27" s="53" t="s">
        <v>111</v>
      </c>
      <c r="D27" s="103" t="s">
        <v>112</v>
      </c>
      <c r="E27" s="164">
        <v>0.04</v>
      </c>
      <c r="F27" s="13" t="s">
        <v>84</v>
      </c>
      <c r="G27" s="1" t="s">
        <v>113</v>
      </c>
      <c r="H27" s="1" t="s">
        <v>114</v>
      </c>
      <c r="I27" s="68">
        <v>142</v>
      </c>
      <c r="J27" s="19" t="s">
        <v>79</v>
      </c>
      <c r="K27" s="22" t="s">
        <v>115</v>
      </c>
      <c r="L27" s="177">
        <v>0.25</v>
      </c>
      <c r="M27" s="177">
        <v>0.5</v>
      </c>
      <c r="N27" s="177">
        <v>0.75</v>
      </c>
      <c r="O27" s="177">
        <v>1</v>
      </c>
      <c r="P27" s="178">
        <v>1</v>
      </c>
      <c r="Q27" s="62" t="s">
        <v>57</v>
      </c>
      <c r="R27" s="79" t="s">
        <v>116</v>
      </c>
      <c r="S27" s="79" t="s">
        <v>117</v>
      </c>
      <c r="T27" s="80"/>
      <c r="U27" s="81" t="str">
        <f t="shared" si="1"/>
        <v>SI</v>
      </c>
      <c r="V27" s="5">
        <f t="shared" ref="V27:V36" si="6">L27</f>
        <v>0.25</v>
      </c>
      <c r="W27" s="5">
        <v>7.0000000000000007E-2</v>
      </c>
      <c r="X27" s="131">
        <f>+W27/V27</f>
        <v>0.28000000000000003</v>
      </c>
      <c r="Y27" s="14" t="s">
        <v>118</v>
      </c>
      <c r="Z27" s="14" t="s">
        <v>119</v>
      </c>
      <c r="AA27" s="175">
        <v>0.5</v>
      </c>
      <c r="AB27" s="187">
        <v>0.54</v>
      </c>
      <c r="AC27" s="131">
        <v>1</v>
      </c>
      <c r="AD27" s="234" t="s">
        <v>228</v>
      </c>
      <c r="AE27" s="188" t="s">
        <v>229</v>
      </c>
      <c r="AF27" s="82">
        <v>2</v>
      </c>
      <c r="AG27" s="154"/>
      <c r="AH27" s="154"/>
      <c r="AI27" s="154"/>
      <c r="AJ27" s="155"/>
      <c r="AK27" s="33">
        <f t="shared" si="2"/>
        <v>1</v>
      </c>
      <c r="AL27" s="154"/>
      <c r="AM27" s="154"/>
      <c r="AN27" s="154"/>
      <c r="AO27" s="155"/>
      <c r="AP27" s="33" t="str">
        <f t="shared" si="3"/>
        <v>Respuesta a los requerimiento de los ciudadanos</v>
      </c>
      <c r="AQ27" s="14">
        <f t="shared" si="4"/>
        <v>3.75</v>
      </c>
      <c r="AR27" s="154">
        <f t="shared" si="4"/>
        <v>0.6100000000000001</v>
      </c>
      <c r="AS27" s="154"/>
      <c r="AT27" s="155"/>
    </row>
    <row r="28" spans="1:49" ht="105" x14ac:dyDescent="0.25">
      <c r="A28" s="91">
        <v>1</v>
      </c>
      <c r="B28" s="14" t="s">
        <v>120</v>
      </c>
      <c r="C28" s="53" t="s">
        <v>121</v>
      </c>
      <c r="D28" s="47" t="s">
        <v>122</v>
      </c>
      <c r="E28" s="164">
        <v>0.04</v>
      </c>
      <c r="F28" s="13" t="s">
        <v>84</v>
      </c>
      <c r="G28" s="1" t="s">
        <v>123</v>
      </c>
      <c r="H28" s="1" t="s">
        <v>124</v>
      </c>
      <c r="I28" s="68">
        <v>173</v>
      </c>
      <c r="J28" s="19" t="s">
        <v>55</v>
      </c>
      <c r="K28" s="22" t="s">
        <v>125</v>
      </c>
      <c r="L28" s="189">
        <v>0</v>
      </c>
      <c r="M28" s="189">
        <v>57</v>
      </c>
      <c r="N28" s="189">
        <v>58</v>
      </c>
      <c r="O28" s="189">
        <v>58</v>
      </c>
      <c r="P28" s="190">
        <f t="shared" si="0"/>
        <v>173</v>
      </c>
      <c r="Q28" s="62" t="s">
        <v>57</v>
      </c>
      <c r="R28" s="79" t="s">
        <v>126</v>
      </c>
      <c r="S28" s="79" t="s">
        <v>127</v>
      </c>
      <c r="T28" s="80"/>
      <c r="U28" s="43" t="str">
        <f t="shared" si="1"/>
        <v>SI</v>
      </c>
      <c r="V28" s="14" t="s">
        <v>61</v>
      </c>
      <c r="W28" s="14" t="s">
        <v>61</v>
      </c>
      <c r="X28" s="136" t="s">
        <v>61</v>
      </c>
      <c r="Y28" s="14" t="s">
        <v>61</v>
      </c>
      <c r="Z28" s="14" t="s">
        <v>61</v>
      </c>
      <c r="AA28" s="227">
        <v>57</v>
      </c>
      <c r="AB28" s="228">
        <v>60</v>
      </c>
      <c r="AC28" s="229">
        <v>1</v>
      </c>
      <c r="AD28" s="154" t="s">
        <v>249</v>
      </c>
      <c r="AE28" s="155" t="s">
        <v>250</v>
      </c>
      <c r="AF28" s="82">
        <f t="shared" si="5"/>
        <v>58</v>
      </c>
      <c r="AG28" s="154"/>
      <c r="AH28" s="154"/>
      <c r="AI28" s="154"/>
      <c r="AJ28" s="155"/>
      <c r="AK28" s="33">
        <f t="shared" si="2"/>
        <v>58</v>
      </c>
      <c r="AL28" s="154"/>
      <c r="AM28" s="154"/>
      <c r="AN28" s="154"/>
      <c r="AO28" s="155"/>
      <c r="AP28" s="33" t="str">
        <f t="shared" si="3"/>
        <v>Acciones de control a las actuaciones de IVC control en materia actividad económica</v>
      </c>
      <c r="AQ28" s="14" t="e">
        <f t="shared" si="4"/>
        <v>#VALUE!</v>
      </c>
      <c r="AR28" s="154" t="e">
        <f t="shared" si="4"/>
        <v>#VALUE!</v>
      </c>
      <c r="AS28" s="154"/>
      <c r="AT28" s="155"/>
    </row>
    <row r="29" spans="1:49" ht="105" x14ac:dyDescent="0.25">
      <c r="A29" s="91">
        <v>1</v>
      </c>
      <c r="B29" s="14" t="s">
        <v>120</v>
      </c>
      <c r="C29" s="53" t="s">
        <v>121</v>
      </c>
      <c r="D29" s="47" t="s">
        <v>128</v>
      </c>
      <c r="E29" s="164">
        <v>0.04</v>
      </c>
      <c r="F29" s="13" t="s">
        <v>84</v>
      </c>
      <c r="G29" s="1" t="s">
        <v>129</v>
      </c>
      <c r="H29" s="1" t="s">
        <v>130</v>
      </c>
      <c r="I29" s="68">
        <v>22</v>
      </c>
      <c r="J29" s="19" t="s">
        <v>55</v>
      </c>
      <c r="K29" s="22" t="s">
        <v>125</v>
      </c>
      <c r="L29" s="73">
        <v>0</v>
      </c>
      <c r="M29" s="73">
        <v>7</v>
      </c>
      <c r="N29" s="73">
        <v>7</v>
      </c>
      <c r="O29" s="73">
        <v>8</v>
      </c>
      <c r="P29" s="76">
        <f t="shared" si="0"/>
        <v>22</v>
      </c>
      <c r="Q29" s="62" t="s">
        <v>57</v>
      </c>
      <c r="R29" s="79" t="s">
        <v>126</v>
      </c>
      <c r="S29" s="79" t="s">
        <v>127</v>
      </c>
      <c r="T29" s="80"/>
      <c r="U29" s="43" t="str">
        <f t="shared" si="1"/>
        <v>SI</v>
      </c>
      <c r="V29" s="14" t="s">
        <v>61</v>
      </c>
      <c r="W29" s="14" t="s">
        <v>61</v>
      </c>
      <c r="X29" s="136" t="s">
        <v>61</v>
      </c>
      <c r="Y29" s="14" t="s">
        <v>61</v>
      </c>
      <c r="Z29" s="14" t="s">
        <v>61</v>
      </c>
      <c r="AA29" s="191">
        <f t="shared" ref="AA29:AA31" si="7">M29</f>
        <v>7</v>
      </c>
      <c r="AB29" s="192">
        <v>19</v>
      </c>
      <c r="AC29" s="229">
        <v>1</v>
      </c>
      <c r="AD29" s="154" t="s">
        <v>251</v>
      </c>
      <c r="AE29" s="155" t="s">
        <v>250</v>
      </c>
      <c r="AF29" s="33">
        <f t="shared" si="5"/>
        <v>7</v>
      </c>
      <c r="AG29" s="154"/>
      <c r="AH29" s="154"/>
      <c r="AI29" s="154"/>
      <c r="AJ29" s="155"/>
      <c r="AK29" s="33">
        <f t="shared" si="2"/>
        <v>8</v>
      </c>
      <c r="AL29" s="154"/>
      <c r="AM29" s="154"/>
      <c r="AN29" s="154"/>
      <c r="AO29" s="155"/>
      <c r="AP29" s="33" t="str">
        <f t="shared" si="3"/>
        <v>Acciones de control a las actuaciones de IVC control en materia de  integridad del espacio publico.</v>
      </c>
      <c r="AQ29" s="14" t="e">
        <f t="shared" si="4"/>
        <v>#VALUE!</v>
      </c>
      <c r="AR29" s="154" t="e">
        <f t="shared" si="4"/>
        <v>#VALUE!</v>
      </c>
      <c r="AS29" s="154"/>
      <c r="AT29" s="155"/>
    </row>
    <row r="30" spans="1:49" ht="90" x14ac:dyDescent="0.25">
      <c r="A30" s="91">
        <v>1</v>
      </c>
      <c r="B30" s="14" t="s">
        <v>120</v>
      </c>
      <c r="C30" s="53" t="s">
        <v>121</v>
      </c>
      <c r="D30" s="47" t="s">
        <v>131</v>
      </c>
      <c r="E30" s="164">
        <v>0.04</v>
      </c>
      <c r="F30" s="13" t="s">
        <v>84</v>
      </c>
      <c r="G30" s="1" t="s">
        <v>132</v>
      </c>
      <c r="H30" s="1" t="s">
        <v>133</v>
      </c>
      <c r="I30" s="68">
        <v>326</v>
      </c>
      <c r="J30" s="19" t="s">
        <v>55</v>
      </c>
      <c r="K30" s="22" t="s">
        <v>125</v>
      </c>
      <c r="L30" s="73">
        <v>0</v>
      </c>
      <c r="M30" s="73">
        <v>108</v>
      </c>
      <c r="N30" s="73">
        <v>110</v>
      </c>
      <c r="O30" s="73">
        <v>108</v>
      </c>
      <c r="P30" s="76">
        <f t="shared" si="0"/>
        <v>326</v>
      </c>
      <c r="Q30" s="62" t="s">
        <v>57</v>
      </c>
      <c r="R30" s="79" t="s">
        <v>126</v>
      </c>
      <c r="S30" s="79" t="s">
        <v>127</v>
      </c>
      <c r="T30" s="80"/>
      <c r="U30" s="43" t="str">
        <f t="shared" si="1"/>
        <v>SI</v>
      </c>
      <c r="V30" s="14" t="s">
        <v>61</v>
      </c>
      <c r="W30" s="14" t="s">
        <v>61</v>
      </c>
      <c r="X30" s="136" t="s">
        <v>61</v>
      </c>
      <c r="Y30" s="14" t="s">
        <v>61</v>
      </c>
      <c r="Z30" s="14" t="s">
        <v>61</v>
      </c>
      <c r="AA30" s="227">
        <f t="shared" si="7"/>
        <v>108</v>
      </c>
      <c r="AB30" s="228">
        <v>61</v>
      </c>
      <c r="AC30" s="229">
        <f t="shared" ref="AC30" si="8">AB30/AA30</f>
        <v>0.56481481481481477</v>
      </c>
      <c r="AD30" s="154" t="s">
        <v>252</v>
      </c>
      <c r="AE30" s="155" t="s">
        <v>250</v>
      </c>
      <c r="AF30" s="33">
        <f t="shared" si="5"/>
        <v>110</v>
      </c>
      <c r="AG30" s="154"/>
      <c r="AH30" s="154"/>
      <c r="AI30" s="154"/>
      <c r="AJ30" s="155"/>
      <c r="AK30" s="33">
        <f t="shared" si="2"/>
        <v>108</v>
      </c>
      <c r="AL30" s="154"/>
      <c r="AM30" s="154"/>
      <c r="AN30" s="154"/>
      <c r="AO30" s="155"/>
      <c r="AP30" s="33" t="str">
        <f t="shared" si="3"/>
        <v>Acciones de control  en materia de obras y urbanismo</v>
      </c>
      <c r="AQ30" s="14" t="e">
        <f t="shared" si="4"/>
        <v>#VALUE!</v>
      </c>
      <c r="AR30" s="154" t="e">
        <f t="shared" si="4"/>
        <v>#VALUE!</v>
      </c>
      <c r="AS30" s="154"/>
      <c r="AT30" s="155"/>
    </row>
    <row r="31" spans="1:49" s="100" customFormat="1" ht="107.25" customHeight="1" x14ac:dyDescent="0.25">
      <c r="A31" s="91">
        <v>1</v>
      </c>
      <c r="B31" s="22" t="s">
        <v>120</v>
      </c>
      <c r="C31" s="92" t="s">
        <v>121</v>
      </c>
      <c r="D31" s="102" t="s">
        <v>134</v>
      </c>
      <c r="E31" s="164">
        <v>0.04</v>
      </c>
      <c r="F31" s="104" t="s">
        <v>84</v>
      </c>
      <c r="G31" s="105" t="s">
        <v>135</v>
      </c>
      <c r="H31" s="105" t="s">
        <v>136</v>
      </c>
      <c r="I31" s="68">
        <v>13</v>
      </c>
      <c r="J31" s="19" t="s">
        <v>55</v>
      </c>
      <c r="K31" s="22" t="s">
        <v>125</v>
      </c>
      <c r="L31" s="19">
        <v>5</v>
      </c>
      <c r="M31" s="19">
        <v>5</v>
      </c>
      <c r="N31" s="19">
        <v>5</v>
      </c>
      <c r="O31" s="19">
        <v>5</v>
      </c>
      <c r="P31" s="106">
        <f t="shared" si="0"/>
        <v>20</v>
      </c>
      <c r="Q31" s="95" t="s">
        <v>57</v>
      </c>
      <c r="R31" s="22" t="s">
        <v>126</v>
      </c>
      <c r="S31" s="22" t="s">
        <v>127</v>
      </c>
      <c r="T31" s="96"/>
      <c r="U31" s="97" t="str">
        <f t="shared" si="1"/>
        <v>SI</v>
      </c>
      <c r="V31" s="123">
        <v>5</v>
      </c>
      <c r="W31" s="122">
        <v>3</v>
      </c>
      <c r="X31" s="132">
        <v>0.6</v>
      </c>
      <c r="Y31" s="22" t="s">
        <v>137</v>
      </c>
      <c r="Z31" s="96" t="s">
        <v>138</v>
      </c>
      <c r="AA31" s="227">
        <f t="shared" si="7"/>
        <v>5</v>
      </c>
      <c r="AB31" s="228">
        <v>18</v>
      </c>
      <c r="AC31" s="229">
        <v>1</v>
      </c>
      <c r="AD31" s="156" t="s">
        <v>253</v>
      </c>
      <c r="AE31" s="155" t="s">
        <v>250</v>
      </c>
      <c r="AF31" s="98">
        <f t="shared" si="5"/>
        <v>5</v>
      </c>
      <c r="AG31" s="156"/>
      <c r="AH31" s="156"/>
      <c r="AI31" s="156"/>
      <c r="AJ31" s="157"/>
      <c r="AK31" s="98">
        <f t="shared" si="2"/>
        <v>5</v>
      </c>
      <c r="AL31" s="156"/>
      <c r="AM31" s="156"/>
      <c r="AN31" s="156"/>
      <c r="AO31" s="157"/>
      <c r="AP31" s="98" t="str">
        <f t="shared" si="3"/>
        <v>Acciones de control para el cumplimiento de fallos judiciales - cerros de oriente</v>
      </c>
      <c r="AQ31" s="22">
        <f t="shared" si="4"/>
        <v>20</v>
      </c>
      <c r="AR31" s="156">
        <f t="shared" si="4"/>
        <v>21</v>
      </c>
      <c r="AS31" s="156"/>
      <c r="AT31" s="157"/>
      <c r="AU31" s="99"/>
      <c r="AV31" s="99"/>
      <c r="AW31" s="99"/>
    </row>
    <row r="32" spans="1:49" s="119" customFormat="1" ht="90" x14ac:dyDescent="0.25">
      <c r="A32" s="124">
        <v>1</v>
      </c>
      <c r="B32" s="79" t="s">
        <v>120</v>
      </c>
      <c r="C32" s="114" t="s">
        <v>121</v>
      </c>
      <c r="D32" s="112" t="s">
        <v>211</v>
      </c>
      <c r="E32" s="164">
        <v>0.04</v>
      </c>
      <c r="F32" s="115" t="s">
        <v>84</v>
      </c>
      <c r="G32" s="116" t="s">
        <v>139</v>
      </c>
      <c r="H32" s="116" t="s">
        <v>140</v>
      </c>
      <c r="I32" s="68">
        <v>26527</v>
      </c>
      <c r="J32" s="73" t="s">
        <v>55</v>
      </c>
      <c r="K32" s="79" t="s">
        <v>141</v>
      </c>
      <c r="L32" s="74">
        <v>0</v>
      </c>
      <c r="M32" s="74">
        <v>0.15</v>
      </c>
      <c r="N32" s="74">
        <v>0.13</v>
      </c>
      <c r="O32" s="74">
        <v>0.12</v>
      </c>
      <c r="P32" s="75">
        <v>0.4</v>
      </c>
      <c r="Q32" s="62" t="s">
        <v>57</v>
      </c>
      <c r="R32" s="79" t="s">
        <v>142</v>
      </c>
      <c r="S32" s="79" t="s">
        <v>127</v>
      </c>
      <c r="T32" s="80"/>
      <c r="U32" s="127" t="str">
        <f t="shared" si="1"/>
        <v>SI</v>
      </c>
      <c r="V32" s="14" t="s">
        <v>110</v>
      </c>
      <c r="W32" s="14" t="s">
        <v>110</v>
      </c>
      <c r="X32" s="136" t="s">
        <v>110</v>
      </c>
      <c r="Y32" s="14" t="s">
        <v>110</v>
      </c>
      <c r="Z32" s="14" t="s">
        <v>110</v>
      </c>
      <c r="AA32" s="130">
        <f t="shared" ref="AA32:AA37" si="9">M32</f>
        <v>0.15</v>
      </c>
      <c r="AB32" s="130">
        <v>0.15140000000000001</v>
      </c>
      <c r="AC32" s="217">
        <v>1</v>
      </c>
      <c r="AD32" s="235" t="s">
        <v>230</v>
      </c>
      <c r="AE32" s="188" t="s">
        <v>231</v>
      </c>
      <c r="AF32" s="126">
        <f t="shared" si="5"/>
        <v>0.13</v>
      </c>
      <c r="AG32" s="158"/>
      <c r="AH32" s="158"/>
      <c r="AI32" s="158"/>
      <c r="AJ32" s="159"/>
      <c r="AK32" s="117">
        <f t="shared" si="2"/>
        <v>0.12</v>
      </c>
      <c r="AL32" s="158"/>
      <c r="AM32" s="158"/>
      <c r="AN32" s="158"/>
      <c r="AO32" s="159"/>
      <c r="AP32" s="117" t="str">
        <f t="shared" si="3"/>
        <v xml:space="preserve">Porcentaje de expedientes de policía con impulso procesal </v>
      </c>
      <c r="AQ32" s="79" t="e">
        <f t="shared" si="4"/>
        <v>#VALUE!</v>
      </c>
      <c r="AR32" s="158" t="e">
        <f t="shared" si="4"/>
        <v>#VALUE!</v>
      </c>
      <c r="AS32" s="158"/>
      <c r="AT32" s="159"/>
      <c r="AU32" s="118"/>
      <c r="AV32" s="118"/>
      <c r="AW32" s="118"/>
    </row>
    <row r="33" spans="1:49" s="119" customFormat="1" ht="90" x14ac:dyDescent="0.25">
      <c r="A33" s="124">
        <v>1</v>
      </c>
      <c r="B33" s="79" t="s">
        <v>120</v>
      </c>
      <c r="C33" s="114" t="s">
        <v>121</v>
      </c>
      <c r="D33" s="112" t="s">
        <v>143</v>
      </c>
      <c r="E33" s="164">
        <v>0.04</v>
      </c>
      <c r="F33" s="115" t="s">
        <v>84</v>
      </c>
      <c r="G33" s="116" t="s">
        <v>144</v>
      </c>
      <c r="H33" s="116" t="s">
        <v>145</v>
      </c>
      <c r="I33" s="68">
        <v>26527</v>
      </c>
      <c r="J33" s="73" t="s">
        <v>55</v>
      </c>
      <c r="K33" s="79" t="s">
        <v>146</v>
      </c>
      <c r="L33" s="74">
        <v>0.05</v>
      </c>
      <c r="M33" s="74">
        <v>0.05</v>
      </c>
      <c r="N33" s="74">
        <v>0.05</v>
      </c>
      <c r="O33" s="74">
        <v>0.05</v>
      </c>
      <c r="P33" s="75">
        <v>0.2</v>
      </c>
      <c r="Q33" s="62" t="s">
        <v>57</v>
      </c>
      <c r="R33" s="79" t="s">
        <v>142</v>
      </c>
      <c r="S33" s="79" t="s">
        <v>127</v>
      </c>
      <c r="T33" s="83"/>
      <c r="U33" s="73" t="str">
        <f t="shared" si="1"/>
        <v>SI</v>
      </c>
      <c r="V33" s="130">
        <v>0.05</v>
      </c>
      <c r="W33" s="113">
        <v>1.5299999999999999E-2</v>
      </c>
      <c r="X33" s="133">
        <f>W33/V33</f>
        <v>0.30599999999999999</v>
      </c>
      <c r="Y33" s="79" t="s">
        <v>245</v>
      </c>
      <c r="Z33" s="79" t="s">
        <v>147</v>
      </c>
      <c r="AA33" s="130">
        <v>0.05</v>
      </c>
      <c r="AB33" s="193">
        <v>0</v>
      </c>
      <c r="AC33" s="217">
        <f>AB33/I33</f>
        <v>0</v>
      </c>
      <c r="AD33" s="235" t="s">
        <v>242</v>
      </c>
      <c r="AE33" s="188" t="s">
        <v>231</v>
      </c>
      <c r="AF33" s="126">
        <f t="shared" si="5"/>
        <v>0.05</v>
      </c>
      <c r="AG33" s="158"/>
      <c r="AH33" s="158"/>
      <c r="AI33" s="158"/>
      <c r="AJ33" s="159"/>
      <c r="AK33" s="117">
        <f t="shared" si="2"/>
        <v>0.05</v>
      </c>
      <c r="AL33" s="158"/>
      <c r="AM33" s="158"/>
      <c r="AN33" s="158"/>
      <c r="AO33" s="159"/>
      <c r="AP33" s="117" t="str">
        <f t="shared" si="3"/>
        <v>Porcentaje de expedientes de policía con fallo de fondo</v>
      </c>
      <c r="AQ33" s="79">
        <f t="shared" si="4"/>
        <v>0.2</v>
      </c>
      <c r="AR33" s="158">
        <f t="shared" si="4"/>
        <v>1.5299999999999999E-2</v>
      </c>
      <c r="AS33" s="158"/>
      <c r="AT33" s="159"/>
      <c r="AU33" s="118"/>
      <c r="AV33" s="118"/>
      <c r="AW33" s="118"/>
    </row>
    <row r="34" spans="1:49" s="100" customFormat="1" ht="90" x14ac:dyDescent="0.25">
      <c r="A34" s="91">
        <v>1</v>
      </c>
      <c r="B34" s="22" t="s">
        <v>120</v>
      </c>
      <c r="C34" s="92" t="s">
        <v>121</v>
      </c>
      <c r="D34" s="102" t="s">
        <v>257</v>
      </c>
      <c r="E34" s="164">
        <v>0.04</v>
      </c>
      <c r="F34" s="94" t="s">
        <v>84</v>
      </c>
      <c r="G34" s="21" t="s">
        <v>148</v>
      </c>
      <c r="H34" s="107" t="s">
        <v>149</v>
      </c>
      <c r="I34" s="68">
        <v>418</v>
      </c>
      <c r="J34" s="19" t="s">
        <v>55</v>
      </c>
      <c r="K34" s="22" t="s">
        <v>148</v>
      </c>
      <c r="L34" s="19">
        <v>40</v>
      </c>
      <c r="M34" s="19">
        <v>61</v>
      </c>
      <c r="N34" s="19">
        <v>24</v>
      </c>
      <c r="O34" s="19">
        <v>72</v>
      </c>
      <c r="P34" s="106">
        <f t="shared" si="0"/>
        <v>197</v>
      </c>
      <c r="Q34" s="95" t="s">
        <v>57</v>
      </c>
      <c r="R34" s="22" t="s">
        <v>142</v>
      </c>
      <c r="S34" s="22" t="s">
        <v>127</v>
      </c>
      <c r="T34" s="96"/>
      <c r="U34" s="128" t="str">
        <f t="shared" si="1"/>
        <v>SI</v>
      </c>
      <c r="V34" s="129">
        <f t="shared" si="6"/>
        <v>40</v>
      </c>
      <c r="W34" s="129">
        <v>49</v>
      </c>
      <c r="X34" s="134">
        <v>1</v>
      </c>
      <c r="Y34" s="14" t="s">
        <v>150</v>
      </c>
      <c r="Z34" s="14" t="s">
        <v>151</v>
      </c>
      <c r="AA34" s="231">
        <f t="shared" si="9"/>
        <v>61</v>
      </c>
      <c r="AB34" s="180">
        <v>54</v>
      </c>
      <c r="AC34" s="217">
        <f t="shared" ref="AC34" si="10">AB34/AA34</f>
        <v>0.88524590163934425</v>
      </c>
      <c r="AD34" s="235" t="s">
        <v>232</v>
      </c>
      <c r="AE34" s="188" t="s">
        <v>231</v>
      </c>
      <c r="AF34" s="121">
        <f t="shared" si="5"/>
        <v>24</v>
      </c>
      <c r="AG34" s="156"/>
      <c r="AH34" s="156"/>
      <c r="AI34" s="156"/>
      <c r="AJ34" s="157"/>
      <c r="AK34" s="98">
        <f t="shared" si="2"/>
        <v>72</v>
      </c>
      <c r="AL34" s="156"/>
      <c r="AM34" s="156"/>
      <c r="AN34" s="156"/>
      <c r="AO34" s="157"/>
      <c r="AP34" s="98" t="str">
        <f t="shared" si="3"/>
        <v>Actuaciones administrativas terminadas</v>
      </c>
      <c r="AQ34" s="22">
        <f t="shared" si="4"/>
        <v>197</v>
      </c>
      <c r="AR34" s="156">
        <f t="shared" si="4"/>
        <v>103</v>
      </c>
      <c r="AS34" s="156"/>
      <c r="AT34" s="157"/>
      <c r="AU34" s="99"/>
      <c r="AV34" s="99"/>
      <c r="AW34" s="99"/>
    </row>
    <row r="35" spans="1:49" ht="90" x14ac:dyDescent="0.25">
      <c r="A35" s="108">
        <v>1</v>
      </c>
      <c r="B35" s="14" t="s">
        <v>120</v>
      </c>
      <c r="C35" s="53" t="s">
        <v>121</v>
      </c>
      <c r="D35" s="109" t="s">
        <v>258</v>
      </c>
      <c r="E35" s="164">
        <v>0.04</v>
      </c>
      <c r="F35" s="20" t="s">
        <v>84</v>
      </c>
      <c r="G35" s="1" t="s">
        <v>152</v>
      </c>
      <c r="H35" s="110" t="s">
        <v>153</v>
      </c>
      <c r="I35" s="72" t="s">
        <v>73</v>
      </c>
      <c r="J35" s="25" t="s">
        <v>55</v>
      </c>
      <c r="K35" s="22" t="s">
        <v>152</v>
      </c>
      <c r="L35" s="77">
        <v>0</v>
      </c>
      <c r="M35" s="77">
        <v>0</v>
      </c>
      <c r="N35" s="77">
        <v>12</v>
      </c>
      <c r="O35" s="77">
        <v>24</v>
      </c>
      <c r="P35" s="78">
        <f t="shared" si="0"/>
        <v>36</v>
      </c>
      <c r="Q35" s="62" t="s">
        <v>57</v>
      </c>
      <c r="R35" s="79" t="s">
        <v>142</v>
      </c>
      <c r="S35" s="79" t="s">
        <v>127</v>
      </c>
      <c r="T35" s="80"/>
      <c r="U35" s="43" t="str">
        <f t="shared" si="1"/>
        <v>SI</v>
      </c>
      <c r="V35" s="14" t="s">
        <v>61</v>
      </c>
      <c r="W35" s="14" t="s">
        <v>61</v>
      </c>
      <c r="X35" s="136" t="s">
        <v>61</v>
      </c>
      <c r="Y35" s="14" t="s">
        <v>61</v>
      </c>
      <c r="Z35" s="14" t="s">
        <v>61</v>
      </c>
      <c r="AA35" s="14" t="s">
        <v>61</v>
      </c>
      <c r="AB35" s="14" t="s">
        <v>61</v>
      </c>
      <c r="AC35" s="194" t="s">
        <v>61</v>
      </c>
      <c r="AD35" s="226" t="s">
        <v>61</v>
      </c>
      <c r="AE35" s="14" t="s">
        <v>61</v>
      </c>
      <c r="AF35" s="33">
        <f t="shared" si="5"/>
        <v>12</v>
      </c>
      <c r="AG35" s="154"/>
      <c r="AH35" s="154"/>
      <c r="AI35" s="154"/>
      <c r="AJ35" s="155"/>
      <c r="AK35" s="33">
        <f t="shared" si="2"/>
        <v>24</v>
      </c>
      <c r="AL35" s="154"/>
      <c r="AM35" s="154"/>
      <c r="AN35" s="154"/>
      <c r="AO35" s="155"/>
      <c r="AP35" s="33" t="str">
        <f t="shared" si="3"/>
        <v>Actuaciones administrativas terminadas hasta la primera instancia</v>
      </c>
      <c r="AQ35" s="14" t="e">
        <f t="shared" si="4"/>
        <v>#VALUE!</v>
      </c>
      <c r="AR35" s="154" t="e">
        <f t="shared" si="4"/>
        <v>#VALUE!</v>
      </c>
      <c r="AS35" s="154"/>
      <c r="AT35" s="155"/>
    </row>
    <row r="36" spans="1:49" s="151" customFormat="1" ht="24" customHeight="1" x14ac:dyDescent="0.25">
      <c r="A36" s="137"/>
      <c r="B36" s="138"/>
      <c r="C36" s="139"/>
      <c r="D36" s="140" t="s">
        <v>154</v>
      </c>
      <c r="E36" s="186">
        <f>SUM(E16:E35)</f>
        <v>0.80000000000000016</v>
      </c>
      <c r="F36" s="141"/>
      <c r="G36" s="141"/>
      <c r="H36" s="141"/>
      <c r="I36" s="141"/>
      <c r="J36" s="141"/>
      <c r="K36" s="142"/>
      <c r="L36" s="141"/>
      <c r="M36" s="141"/>
      <c r="N36" s="141"/>
      <c r="O36" s="141"/>
      <c r="P36" s="143"/>
      <c r="Q36" s="144"/>
      <c r="R36" s="142"/>
      <c r="S36" s="142"/>
      <c r="T36" s="145"/>
      <c r="U36" s="146"/>
      <c r="V36" s="147">
        <f t="shared" si="6"/>
        <v>0</v>
      </c>
      <c r="W36" s="148"/>
      <c r="X36" s="149"/>
      <c r="Y36" s="142"/>
      <c r="Z36" s="145"/>
      <c r="AA36" s="147">
        <f t="shared" si="9"/>
        <v>0</v>
      </c>
      <c r="AB36" s="160"/>
      <c r="AC36" s="160"/>
      <c r="AD36" s="236"/>
      <c r="AE36" s="161"/>
      <c r="AF36" s="147">
        <f t="shared" si="5"/>
        <v>0</v>
      </c>
      <c r="AG36" s="160"/>
      <c r="AH36" s="160"/>
      <c r="AI36" s="160"/>
      <c r="AJ36" s="161"/>
      <c r="AK36" s="147">
        <f t="shared" si="2"/>
        <v>0</v>
      </c>
      <c r="AL36" s="160"/>
      <c r="AM36" s="160"/>
      <c r="AN36" s="160"/>
      <c r="AO36" s="161"/>
      <c r="AP36" s="147">
        <f t="shared" si="3"/>
        <v>0</v>
      </c>
      <c r="AQ36" s="142"/>
      <c r="AR36" s="160"/>
      <c r="AS36" s="160"/>
      <c r="AT36" s="161"/>
      <c r="AU36" s="150"/>
      <c r="AV36" s="150"/>
      <c r="AW36" s="150"/>
    </row>
    <row r="37" spans="1:49" ht="126" x14ac:dyDescent="0.25">
      <c r="A37" s="224">
        <v>6</v>
      </c>
      <c r="B37" s="3" t="s">
        <v>155</v>
      </c>
      <c r="C37" s="54" t="s">
        <v>156</v>
      </c>
      <c r="D37" s="2" t="s">
        <v>157</v>
      </c>
      <c r="E37" s="12">
        <v>0.04</v>
      </c>
      <c r="F37" s="3" t="s">
        <v>158</v>
      </c>
      <c r="G37" s="3" t="s">
        <v>159</v>
      </c>
      <c r="H37" s="3" t="s">
        <v>160</v>
      </c>
      <c r="I37" s="4">
        <v>0</v>
      </c>
      <c r="J37" s="4" t="s">
        <v>74</v>
      </c>
      <c r="K37" s="3" t="s">
        <v>161</v>
      </c>
      <c r="L37" s="195">
        <v>0</v>
      </c>
      <c r="M37" s="195">
        <v>0.7</v>
      </c>
      <c r="N37" s="195">
        <v>0</v>
      </c>
      <c r="O37" s="195">
        <v>0.7</v>
      </c>
      <c r="P37" s="196">
        <v>0.7</v>
      </c>
      <c r="Q37" s="2" t="s">
        <v>57</v>
      </c>
      <c r="R37" s="4" t="s">
        <v>162</v>
      </c>
      <c r="S37" s="4" t="s">
        <v>163</v>
      </c>
      <c r="T37" s="56" t="s">
        <v>164</v>
      </c>
      <c r="U37" s="202" t="s">
        <v>165</v>
      </c>
      <c r="V37" s="198" t="s">
        <v>61</v>
      </c>
      <c r="W37" s="198" t="s">
        <v>61</v>
      </c>
      <c r="X37" s="199" t="s">
        <v>61</v>
      </c>
      <c r="Y37" s="198" t="s">
        <v>61</v>
      </c>
      <c r="Z37" s="198" t="s">
        <v>61</v>
      </c>
      <c r="AA37" s="200">
        <f t="shared" si="9"/>
        <v>0.7</v>
      </c>
      <c r="AB37" s="201">
        <v>0.88</v>
      </c>
      <c r="AC37" s="219">
        <v>1</v>
      </c>
      <c r="AD37" s="237" t="s">
        <v>233</v>
      </c>
      <c r="AE37" s="197" t="s">
        <v>234</v>
      </c>
      <c r="AF37" s="33">
        <f t="shared" si="5"/>
        <v>0</v>
      </c>
      <c r="AG37" s="154"/>
      <c r="AH37" s="154"/>
      <c r="AI37" s="154"/>
      <c r="AJ37" s="155"/>
      <c r="AK37" s="33">
        <f t="shared" si="2"/>
        <v>0.7</v>
      </c>
      <c r="AL37" s="154"/>
      <c r="AM37" s="154"/>
      <c r="AN37" s="154"/>
      <c r="AO37" s="155"/>
      <c r="AP37" s="33" t="str">
        <f t="shared" si="3"/>
        <v>Cumplimiento de criterios ambientales</v>
      </c>
      <c r="AQ37" s="14" t="e">
        <f t="shared" ref="AQ37:AR42" si="11">V37+AA37+AF37+AK37</f>
        <v>#VALUE!</v>
      </c>
      <c r="AR37" s="154" t="e">
        <f t="shared" si="11"/>
        <v>#VALUE!</v>
      </c>
      <c r="AS37" s="154"/>
      <c r="AT37" s="155"/>
    </row>
    <row r="38" spans="1:49" ht="126" x14ac:dyDescent="0.25">
      <c r="A38" s="224">
        <v>6</v>
      </c>
      <c r="B38" s="3" t="s">
        <v>155</v>
      </c>
      <c r="C38" s="54" t="s">
        <v>156</v>
      </c>
      <c r="D38" s="2" t="s">
        <v>166</v>
      </c>
      <c r="E38" s="12">
        <v>0.04</v>
      </c>
      <c r="F38" s="3" t="s">
        <v>158</v>
      </c>
      <c r="G38" s="3" t="s">
        <v>167</v>
      </c>
      <c r="H38" s="3" t="s">
        <v>168</v>
      </c>
      <c r="I38" s="4">
        <v>0</v>
      </c>
      <c r="J38" s="4" t="s">
        <v>74</v>
      </c>
      <c r="K38" s="3" t="s">
        <v>169</v>
      </c>
      <c r="L38" s="195">
        <v>0</v>
      </c>
      <c r="M38" s="195">
        <v>1</v>
      </c>
      <c r="N38" s="195">
        <v>1</v>
      </c>
      <c r="O38" s="195">
        <v>1</v>
      </c>
      <c r="P38" s="196">
        <v>1</v>
      </c>
      <c r="Q38" s="2" t="s">
        <v>57</v>
      </c>
      <c r="R38" s="4" t="s">
        <v>170</v>
      </c>
      <c r="S38" s="4" t="s">
        <v>171</v>
      </c>
      <c r="T38" s="56" t="s">
        <v>172</v>
      </c>
      <c r="U38" s="202" t="s">
        <v>165</v>
      </c>
      <c r="V38" s="198" t="s">
        <v>61</v>
      </c>
      <c r="W38" s="198" t="s">
        <v>61</v>
      </c>
      <c r="X38" s="199" t="s">
        <v>61</v>
      </c>
      <c r="Y38" s="198" t="s">
        <v>61</v>
      </c>
      <c r="Z38" s="198" t="s">
        <v>61</v>
      </c>
      <c r="AA38" s="200">
        <v>1</v>
      </c>
      <c r="AB38" s="200">
        <v>1</v>
      </c>
      <c r="AC38" s="220">
        <v>1</v>
      </c>
      <c r="AD38" s="237" t="s">
        <v>243</v>
      </c>
      <c r="AE38" s="203" t="s">
        <v>235</v>
      </c>
      <c r="AF38" s="82">
        <f t="shared" si="5"/>
        <v>1</v>
      </c>
      <c r="AG38" s="154"/>
      <c r="AH38" s="154"/>
      <c r="AI38" s="154"/>
      <c r="AJ38" s="155"/>
      <c r="AK38" s="33">
        <f t="shared" si="2"/>
        <v>1</v>
      </c>
      <c r="AL38" s="154"/>
      <c r="AM38" s="154"/>
      <c r="AN38" s="154"/>
      <c r="AO38" s="155"/>
      <c r="AP38" s="33" t="str">
        <f t="shared" si="3"/>
        <v>Nivel de participación en actividades de gestión documental</v>
      </c>
      <c r="AQ38" s="14" t="e">
        <f t="shared" si="11"/>
        <v>#VALUE!</v>
      </c>
      <c r="AR38" s="154" t="e">
        <f t="shared" si="11"/>
        <v>#VALUE!</v>
      </c>
      <c r="AS38" s="154"/>
      <c r="AT38" s="155"/>
    </row>
    <row r="39" spans="1:49" ht="126" x14ac:dyDescent="0.25">
      <c r="A39" s="224">
        <v>6</v>
      </c>
      <c r="B39" s="3" t="s">
        <v>155</v>
      </c>
      <c r="C39" s="54" t="s">
        <v>156</v>
      </c>
      <c r="D39" s="2" t="s">
        <v>173</v>
      </c>
      <c r="E39" s="12">
        <v>0.03</v>
      </c>
      <c r="F39" s="3" t="s">
        <v>158</v>
      </c>
      <c r="G39" s="3" t="s">
        <v>174</v>
      </c>
      <c r="H39" s="3" t="s">
        <v>175</v>
      </c>
      <c r="I39" s="4">
        <v>0</v>
      </c>
      <c r="J39" s="4" t="s">
        <v>55</v>
      </c>
      <c r="K39" s="3" t="s">
        <v>176</v>
      </c>
      <c r="L39" s="211">
        <v>0</v>
      </c>
      <c r="M39" s="211">
        <v>0</v>
      </c>
      <c r="N39" s="212">
        <v>0</v>
      </c>
      <c r="O39" s="212">
        <v>1</v>
      </c>
      <c r="P39" s="213">
        <v>1</v>
      </c>
      <c r="Q39" s="2" t="s">
        <v>57</v>
      </c>
      <c r="R39" s="4" t="s">
        <v>177</v>
      </c>
      <c r="S39" s="4" t="s">
        <v>163</v>
      </c>
      <c r="T39" s="56" t="s">
        <v>178</v>
      </c>
      <c r="U39" s="202" t="s">
        <v>165</v>
      </c>
      <c r="V39" s="198" t="s">
        <v>61</v>
      </c>
      <c r="W39" s="198" t="s">
        <v>61</v>
      </c>
      <c r="X39" s="199" t="s">
        <v>61</v>
      </c>
      <c r="Y39" s="198" t="s">
        <v>61</v>
      </c>
      <c r="Z39" s="198" t="s">
        <v>61</v>
      </c>
      <c r="AA39" s="198" t="s">
        <v>61</v>
      </c>
      <c r="AB39" s="198" t="s">
        <v>61</v>
      </c>
      <c r="AC39" s="221" t="s">
        <v>61</v>
      </c>
      <c r="AD39" s="237" t="s">
        <v>61</v>
      </c>
      <c r="AE39" s="198" t="s">
        <v>61</v>
      </c>
      <c r="AF39" s="33">
        <f t="shared" si="5"/>
        <v>0</v>
      </c>
      <c r="AG39" s="154"/>
      <c r="AH39" s="154"/>
      <c r="AI39" s="154"/>
      <c r="AJ39" s="155"/>
      <c r="AK39" s="33">
        <f t="shared" si="2"/>
        <v>1</v>
      </c>
      <c r="AL39" s="154"/>
      <c r="AM39" s="154"/>
      <c r="AN39" s="154"/>
      <c r="AO39" s="155"/>
      <c r="AP39" s="33" t="str">
        <f t="shared" si="3"/>
        <v>Caracterización de levantada</v>
      </c>
      <c r="AQ39" s="14" t="e">
        <f t="shared" si="11"/>
        <v>#VALUE!</v>
      </c>
      <c r="AR39" s="154" t="e">
        <f t="shared" si="11"/>
        <v>#VALUE!</v>
      </c>
      <c r="AS39" s="154"/>
      <c r="AT39" s="155"/>
    </row>
    <row r="40" spans="1:49" ht="126" x14ac:dyDescent="0.25">
      <c r="A40" s="224">
        <v>6</v>
      </c>
      <c r="B40" s="3" t="s">
        <v>155</v>
      </c>
      <c r="C40" s="54" t="s">
        <v>156</v>
      </c>
      <c r="D40" s="2" t="s">
        <v>179</v>
      </c>
      <c r="E40" s="12">
        <v>0.03</v>
      </c>
      <c r="F40" s="3" t="s">
        <v>158</v>
      </c>
      <c r="G40" s="3" t="s">
        <v>180</v>
      </c>
      <c r="H40" s="3" t="s">
        <v>181</v>
      </c>
      <c r="I40" s="4">
        <v>2</v>
      </c>
      <c r="J40" s="4" t="s">
        <v>55</v>
      </c>
      <c r="K40" s="3" t="s">
        <v>182</v>
      </c>
      <c r="L40" s="211">
        <v>0</v>
      </c>
      <c r="M40" s="211">
        <v>0</v>
      </c>
      <c r="N40" s="211">
        <v>1</v>
      </c>
      <c r="O40" s="211">
        <v>0</v>
      </c>
      <c r="P40" s="214">
        <v>0</v>
      </c>
      <c r="Q40" s="2" t="s">
        <v>57</v>
      </c>
      <c r="R40" s="4" t="s">
        <v>183</v>
      </c>
      <c r="S40" s="4" t="s">
        <v>163</v>
      </c>
      <c r="T40" s="56" t="s">
        <v>184</v>
      </c>
      <c r="U40" s="202" t="s">
        <v>165</v>
      </c>
      <c r="V40" s="198" t="s">
        <v>61</v>
      </c>
      <c r="W40" s="198" t="s">
        <v>61</v>
      </c>
      <c r="X40" s="199" t="s">
        <v>61</v>
      </c>
      <c r="Y40" s="198" t="s">
        <v>61</v>
      </c>
      <c r="Z40" s="198" t="s">
        <v>61</v>
      </c>
      <c r="AA40" s="198" t="s">
        <v>61</v>
      </c>
      <c r="AB40" s="198" t="s">
        <v>61</v>
      </c>
      <c r="AC40" s="221" t="s">
        <v>61</v>
      </c>
      <c r="AD40" s="237" t="s">
        <v>61</v>
      </c>
      <c r="AE40" s="198" t="s">
        <v>61</v>
      </c>
      <c r="AF40" s="33">
        <f t="shared" si="5"/>
        <v>1</v>
      </c>
      <c r="AG40" s="154"/>
      <c r="AH40" s="154"/>
      <c r="AI40" s="154"/>
      <c r="AJ40" s="155"/>
      <c r="AK40" s="33">
        <f t="shared" si="2"/>
        <v>0</v>
      </c>
      <c r="AL40" s="154"/>
      <c r="AM40" s="154"/>
      <c r="AN40" s="154"/>
      <c r="AO40" s="155"/>
      <c r="AP40" s="33" t="str">
        <f t="shared" si="3"/>
        <v>Registro de buena práctica/idea innovadora</v>
      </c>
      <c r="AQ40" s="14" t="e">
        <f t="shared" si="11"/>
        <v>#VALUE!</v>
      </c>
      <c r="AR40" s="154" t="e">
        <f t="shared" si="11"/>
        <v>#VALUE!</v>
      </c>
      <c r="AS40" s="154"/>
      <c r="AT40" s="155"/>
    </row>
    <row r="41" spans="1:49" ht="126" x14ac:dyDescent="0.25">
      <c r="A41" s="224">
        <v>6</v>
      </c>
      <c r="B41" s="3" t="s">
        <v>155</v>
      </c>
      <c r="C41" s="54" t="s">
        <v>156</v>
      </c>
      <c r="D41" s="48" t="s">
        <v>185</v>
      </c>
      <c r="E41" s="12">
        <v>0.03</v>
      </c>
      <c r="F41" s="6" t="s">
        <v>158</v>
      </c>
      <c r="G41" s="6" t="s">
        <v>186</v>
      </c>
      <c r="H41" s="6" t="s">
        <v>187</v>
      </c>
      <c r="I41" s="111">
        <v>1</v>
      </c>
      <c r="J41" s="6" t="s">
        <v>74</v>
      </c>
      <c r="K41" s="6" t="s">
        <v>188</v>
      </c>
      <c r="L41" s="7">
        <v>1</v>
      </c>
      <c r="M41" s="215">
        <v>1</v>
      </c>
      <c r="N41" s="7">
        <v>1</v>
      </c>
      <c r="O41" s="7">
        <v>1</v>
      </c>
      <c r="P41" s="49">
        <v>1</v>
      </c>
      <c r="Q41" s="2" t="s">
        <v>57</v>
      </c>
      <c r="R41" s="3" t="s">
        <v>189</v>
      </c>
      <c r="S41" s="6" t="s">
        <v>163</v>
      </c>
      <c r="T41" s="54" t="s">
        <v>190</v>
      </c>
      <c r="U41" s="202" t="s">
        <v>165</v>
      </c>
      <c r="V41" s="204">
        <v>1</v>
      </c>
      <c r="W41" s="205">
        <v>0.17</v>
      </c>
      <c r="X41" s="206">
        <v>0.17</v>
      </c>
      <c r="Y41" s="207" t="s">
        <v>191</v>
      </c>
      <c r="Z41" s="208" t="s">
        <v>192</v>
      </c>
      <c r="AA41" s="200">
        <v>1</v>
      </c>
      <c r="AB41" s="200">
        <v>0</v>
      </c>
      <c r="AC41" s="220">
        <v>0</v>
      </c>
      <c r="AD41" s="237" t="s">
        <v>246</v>
      </c>
      <c r="AE41" s="198" t="s">
        <v>236</v>
      </c>
      <c r="AF41" s="82">
        <f t="shared" si="5"/>
        <v>1</v>
      </c>
      <c r="AG41" s="154"/>
      <c r="AH41" s="154"/>
      <c r="AI41" s="154"/>
      <c r="AJ41" s="155"/>
      <c r="AK41" s="33">
        <f t="shared" si="2"/>
        <v>1</v>
      </c>
      <c r="AL41" s="154"/>
      <c r="AM41" s="154"/>
      <c r="AN41" s="154"/>
      <c r="AO41" s="155"/>
      <c r="AP41" s="33" t="str">
        <f t="shared" si="3"/>
        <v>Acciones correctivas documentadas y vigentes</v>
      </c>
      <c r="AQ41" s="14">
        <f t="shared" si="11"/>
        <v>4</v>
      </c>
      <c r="AR41" s="154">
        <f t="shared" si="11"/>
        <v>0.17</v>
      </c>
      <c r="AS41" s="154"/>
      <c r="AT41" s="155"/>
    </row>
    <row r="42" spans="1:49" ht="150.75" customHeight="1" thickBot="1" x14ac:dyDescent="0.3">
      <c r="A42" s="225">
        <v>6</v>
      </c>
      <c r="B42" s="9" t="s">
        <v>155</v>
      </c>
      <c r="C42" s="55" t="s">
        <v>156</v>
      </c>
      <c r="D42" s="50" t="s">
        <v>193</v>
      </c>
      <c r="E42" s="51">
        <v>0.03</v>
      </c>
      <c r="F42" s="10" t="s">
        <v>158</v>
      </c>
      <c r="G42" s="10" t="s">
        <v>194</v>
      </c>
      <c r="H42" s="10" t="s">
        <v>195</v>
      </c>
      <c r="I42" s="222" t="s">
        <v>73</v>
      </c>
      <c r="J42" s="10" t="s">
        <v>74</v>
      </c>
      <c r="K42" s="10" t="s">
        <v>196</v>
      </c>
      <c r="L42" s="11"/>
      <c r="M42" s="11">
        <v>1</v>
      </c>
      <c r="N42" s="11">
        <v>1</v>
      </c>
      <c r="O42" s="11">
        <v>1</v>
      </c>
      <c r="P42" s="52">
        <v>1</v>
      </c>
      <c r="Q42" s="8" t="s">
        <v>57</v>
      </c>
      <c r="R42" s="9" t="s">
        <v>197</v>
      </c>
      <c r="S42" s="10" t="s">
        <v>198</v>
      </c>
      <c r="T42" s="125" t="s">
        <v>199</v>
      </c>
      <c r="U42" s="203" t="s">
        <v>165</v>
      </c>
      <c r="V42" s="198" t="s">
        <v>110</v>
      </c>
      <c r="W42" s="209" t="s">
        <v>110</v>
      </c>
      <c r="X42" s="210" t="s">
        <v>110</v>
      </c>
      <c r="Y42" s="198" t="s">
        <v>110</v>
      </c>
      <c r="Z42" s="198" t="s">
        <v>61</v>
      </c>
      <c r="AA42" s="200">
        <v>1</v>
      </c>
      <c r="AB42" s="200">
        <v>0.93</v>
      </c>
      <c r="AC42" s="220">
        <v>0.93</v>
      </c>
      <c r="AD42" s="237" t="s">
        <v>247</v>
      </c>
      <c r="AE42" s="216" t="s">
        <v>237</v>
      </c>
      <c r="AF42" s="35">
        <f t="shared" si="5"/>
        <v>1</v>
      </c>
      <c r="AG42" s="162"/>
      <c r="AH42" s="162"/>
      <c r="AI42" s="162"/>
      <c r="AJ42" s="163"/>
      <c r="AK42" s="35">
        <f t="shared" si="2"/>
        <v>1</v>
      </c>
      <c r="AL42" s="162"/>
      <c r="AM42" s="162"/>
      <c r="AN42" s="162"/>
      <c r="AO42" s="163"/>
      <c r="AP42" s="35" t="str">
        <f t="shared" si="3"/>
        <v>Porcentaje de cumplimiento publicación de información</v>
      </c>
      <c r="AQ42" s="36" t="e">
        <f t="shared" si="11"/>
        <v>#VALUE!</v>
      </c>
      <c r="AR42" s="162" t="e">
        <f t="shared" si="11"/>
        <v>#VALUE!</v>
      </c>
      <c r="AS42" s="162"/>
      <c r="AT42" s="163"/>
    </row>
    <row r="43" spans="1:49" ht="45.75" thickBot="1" x14ac:dyDescent="0.3">
      <c r="D43" s="44" t="s">
        <v>200</v>
      </c>
      <c r="E43" s="45">
        <f>SUM(E37:E42)</f>
        <v>0.2</v>
      </c>
      <c r="I43" s="67"/>
      <c r="J43" s="67"/>
      <c r="U43" s="197"/>
      <c r="W43" s="153" t="s">
        <v>201</v>
      </c>
      <c r="X43" s="152">
        <f>+AVERAGE(X16:X42)</f>
        <v>0.47119999999999995</v>
      </c>
      <c r="AB43" s="223" t="s">
        <v>238</v>
      </c>
      <c r="AC43" s="152">
        <f>+AVERAGE(AC16:AC42)</f>
        <v>0.83625379477838491</v>
      </c>
      <c r="AF43" s="84"/>
      <c r="AG43" s="39" t="s">
        <v>202</v>
      </c>
      <c r="AH43" s="15">
        <f>+AVERAGE(AG17:AG42)</f>
        <v>1</v>
      </c>
      <c r="AK43" s="84"/>
      <c r="AL43" s="37" t="s">
        <v>203</v>
      </c>
      <c r="AM43" s="15" t="e">
        <f>+AVERAGE(AL17:AL42)</f>
        <v>#DIV/0!</v>
      </c>
      <c r="AQ43" s="30" t="str">
        <f>AP14</f>
        <v>EVALUACIÓN FINAL PLAN DE GESTION</v>
      </c>
      <c r="AR43" s="15" t="e">
        <f>+AVERAGE(AR17:AR42)</f>
        <v>#VALUE!</v>
      </c>
    </row>
    <row r="44" spans="1:49" ht="24.75" customHeight="1" x14ac:dyDescent="0.25">
      <c r="D44" s="18" t="s">
        <v>204</v>
      </c>
      <c r="E44" s="17">
        <f>E43+E36</f>
        <v>1.0000000000000002</v>
      </c>
      <c r="I44" s="67"/>
      <c r="J44" s="67"/>
    </row>
    <row r="45" spans="1:49" x14ac:dyDescent="0.25">
      <c r="I45" s="67"/>
      <c r="J45" s="67"/>
    </row>
    <row r="46" spans="1:49" x14ac:dyDescent="0.25">
      <c r="I46" s="67"/>
      <c r="J46" s="67"/>
    </row>
    <row r="47" spans="1:49" ht="15.75" thickBot="1" x14ac:dyDescent="0.3">
      <c r="I47" s="67"/>
      <c r="J47" s="67"/>
    </row>
    <row r="48" spans="1:49" ht="26.25" x14ac:dyDescent="0.25">
      <c r="H48" s="297" t="s">
        <v>205</v>
      </c>
      <c r="I48" s="298"/>
      <c r="J48" s="298"/>
      <c r="K48" s="298"/>
      <c r="L48" s="298"/>
      <c r="M48" s="298" t="s">
        <v>206</v>
      </c>
      <c r="N48" s="298"/>
      <c r="O48" s="298"/>
      <c r="P48" s="298"/>
      <c r="Q48" s="298"/>
      <c r="R48" s="299"/>
    </row>
    <row r="49" spans="8:18" ht="132.75" customHeight="1" thickBot="1" x14ac:dyDescent="0.3">
      <c r="H49" s="300" t="s">
        <v>207</v>
      </c>
      <c r="I49" s="301"/>
      <c r="J49" s="301"/>
      <c r="K49" s="301"/>
      <c r="L49" s="301"/>
      <c r="M49" s="301" t="s">
        <v>208</v>
      </c>
      <c r="N49" s="302"/>
      <c r="O49" s="302"/>
      <c r="P49" s="302"/>
      <c r="Q49" s="302"/>
      <c r="R49" s="303"/>
    </row>
  </sheetData>
  <sheetProtection algorithmName="SHA-512" hashValue="E4L4zZh2suG2ma18li36AbMjQf6pyPMbuQHbhrfifvfYkriY9nbjAzPAmBcQC0MaCCX5o4UtapWjmF/6BOPVUw==" saltValue="B3QAKoOrI/ez4OFtZr4aTQ==" spinCount="100000" sheet="1" objects="1" scenarios="1"/>
  <mergeCells count="32">
    <mergeCell ref="H48:L48"/>
    <mergeCell ref="M48:R48"/>
    <mergeCell ref="H49:L49"/>
    <mergeCell ref="M49:R49"/>
    <mergeCell ref="V13:Z13"/>
    <mergeCell ref="U13:U15"/>
    <mergeCell ref="AA13:AE13"/>
    <mergeCell ref="AF13:AJ13"/>
    <mergeCell ref="AK13:AO13"/>
    <mergeCell ref="AP13:AT13"/>
    <mergeCell ref="V14:Z14"/>
    <mergeCell ref="AA14:AE14"/>
    <mergeCell ref="AF14:AJ14"/>
    <mergeCell ref="AK14:AO14"/>
    <mergeCell ref="AP14:AT14"/>
    <mergeCell ref="H9:J9"/>
    <mergeCell ref="A13:B14"/>
    <mergeCell ref="C13:C15"/>
    <mergeCell ref="D13:P14"/>
    <mergeCell ref="Q13:T14"/>
    <mergeCell ref="H10:J10"/>
    <mergeCell ref="H11:J11"/>
    <mergeCell ref="A1:K1"/>
    <mergeCell ref="A2:K2"/>
    <mergeCell ref="A3:K3"/>
    <mergeCell ref="F4:J4"/>
    <mergeCell ref="A5:B8"/>
    <mergeCell ref="C5:D8"/>
    <mergeCell ref="H5:J5"/>
    <mergeCell ref="H6:J6"/>
    <mergeCell ref="H7:J7"/>
    <mergeCell ref="H8:J8"/>
  </mergeCells>
  <dataValidations disablePrompts="1" count="3">
    <dataValidation type="list" allowBlank="1" showInputMessage="1" showErrorMessage="1" sqref="Q37:Q42" xr:uid="{00000000-0002-0000-0000-000000000000}">
      <formula1>INDICADOR</formula1>
    </dataValidation>
    <dataValidation type="list" allowBlank="1" showInputMessage="1" showErrorMessage="1" sqref="J41:J42" xr:uid="{00000000-0002-0000-0000-000001000000}">
      <formula1>PROGRAMACION</formula1>
    </dataValidation>
    <dataValidation type="list" allowBlank="1" showInputMessage="1" showErrorMessage="1" error="Escriba un texto " promptTitle="Cualquier contenido" sqref="F37:F40" xr:uid="{00000000-0002-0000-0000-000002000000}">
      <formula1>META2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2CHAPINERO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Jeraldyn Tautiva</cp:lastModifiedBy>
  <cp:revision/>
  <dcterms:created xsi:type="dcterms:W3CDTF">2020-04-16T16:02:46Z</dcterms:created>
  <dcterms:modified xsi:type="dcterms:W3CDTF">2020-09-30T17:39:34Z</dcterms:modified>
  <cp:category/>
  <cp:contentStatus/>
</cp:coreProperties>
</file>