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9F2E38A2-7318-4E4C-9417-590D9DAE6F91}" xr6:coauthVersionLast="45" xr6:coauthVersionMax="45" xr10:uidLastSave="{00000000-0000-0000-0000-000000000000}"/>
  <bookViews>
    <workbookView xWindow="3810" yWindow="3810" windowWidth="9180" windowHeight="11385"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2" i="1" l="1"/>
  <c r="AC41" i="1" l="1"/>
  <c r="AC40" i="1"/>
  <c r="AA29" i="1" l="1"/>
  <c r="AC24" i="1"/>
  <c r="P34" i="1" l="1"/>
  <c r="P33" i="1"/>
  <c r="AQ42" i="1"/>
  <c r="AM42" i="1"/>
  <c r="AH42" i="1"/>
  <c r="E42" i="1"/>
  <c r="E35" i="1"/>
  <c r="E43" i="1" s="1"/>
  <c r="U21" i="1"/>
  <c r="U22" i="1"/>
  <c r="U23" i="1"/>
  <c r="U24" i="1"/>
  <c r="U25" i="1"/>
  <c r="U26" i="1"/>
  <c r="U27" i="1"/>
  <c r="U28" i="1"/>
  <c r="U29" i="1"/>
  <c r="U31" i="1"/>
  <c r="U32" i="1"/>
  <c r="U33" i="1"/>
  <c r="U34" i="1"/>
  <c r="U20" i="1"/>
  <c r="AR32" i="1"/>
  <c r="AP32" i="1"/>
  <c r="AK32" i="1"/>
  <c r="AF32" i="1"/>
  <c r="AA32" i="1"/>
  <c r="V32" i="1"/>
  <c r="X32" i="1" s="1"/>
  <c r="P32" i="1"/>
  <c r="AR36" i="1"/>
  <c r="AR37" i="1"/>
  <c r="AR38" i="1"/>
  <c r="AR39" i="1"/>
  <c r="AR40" i="1"/>
  <c r="AR41" i="1"/>
  <c r="AK41" i="1"/>
  <c r="AK40" i="1"/>
  <c r="AK39" i="1"/>
  <c r="AK38" i="1"/>
  <c r="AK37" i="1"/>
  <c r="AK36" i="1"/>
  <c r="AK35" i="1"/>
  <c r="AK34" i="1"/>
  <c r="AK33" i="1"/>
  <c r="AK31" i="1"/>
  <c r="AK29" i="1"/>
  <c r="AK28" i="1"/>
  <c r="AK27" i="1"/>
  <c r="AK26" i="1"/>
  <c r="AK25" i="1"/>
  <c r="AK24" i="1"/>
  <c r="AK23" i="1"/>
  <c r="AK22" i="1"/>
  <c r="AK21" i="1"/>
  <c r="AK20" i="1"/>
  <c r="AF41" i="1"/>
  <c r="AQ41" i="1" s="1"/>
  <c r="AF40" i="1"/>
  <c r="AF39" i="1"/>
  <c r="AF38" i="1"/>
  <c r="AQ38" i="1" s="1"/>
  <c r="AF37" i="1"/>
  <c r="AF35" i="1"/>
  <c r="AF34" i="1"/>
  <c r="AF33" i="1"/>
  <c r="AQ33" i="1" s="1"/>
  <c r="AF31" i="1"/>
  <c r="AF29" i="1"/>
  <c r="AF28" i="1"/>
  <c r="AQ23" i="1"/>
  <c r="AA24" i="1"/>
  <c r="AQ26" i="1"/>
  <c r="AA28" i="1"/>
  <c r="AA31" i="1"/>
  <c r="AQ31" i="1" s="1"/>
  <c r="AA33" i="1"/>
  <c r="AA34" i="1"/>
  <c r="AQ36" i="1"/>
  <c r="V40" i="1"/>
  <c r="X40" i="1" s="1"/>
  <c r="AR21" i="1"/>
  <c r="AR22" i="1"/>
  <c r="AR23" i="1"/>
  <c r="AR24" i="1"/>
  <c r="AR25" i="1"/>
  <c r="AR26" i="1"/>
  <c r="AR27" i="1"/>
  <c r="AR28" i="1"/>
  <c r="AR29" i="1"/>
  <c r="AR31" i="1"/>
  <c r="AR33" i="1"/>
  <c r="AR34" i="1"/>
  <c r="AR20" i="1"/>
  <c r="AR35" i="1" s="1"/>
  <c r="AP33" i="1"/>
  <c r="AP34" i="1"/>
  <c r="AP35" i="1"/>
  <c r="AP36" i="1"/>
  <c r="AP37" i="1"/>
  <c r="AP38" i="1"/>
  <c r="AP39" i="1"/>
  <c r="AP40" i="1"/>
  <c r="AP41" i="1"/>
  <c r="AP31" i="1"/>
  <c r="AP29" i="1"/>
  <c r="AP28" i="1"/>
  <c r="AP27" i="1"/>
  <c r="AP26" i="1"/>
  <c r="AP25" i="1"/>
  <c r="AP24" i="1"/>
  <c r="AP23" i="1"/>
  <c r="AP22" i="1"/>
  <c r="AP21" i="1"/>
  <c r="AP20" i="1"/>
  <c r="AQ27" i="1"/>
  <c r="AQ37" i="1"/>
  <c r="AQ39" i="1"/>
  <c r="AQ34" i="1"/>
  <c r="AQ24" i="1"/>
  <c r="AQ29" i="1"/>
  <c r="AQ22" i="1"/>
  <c r="AQ28" i="1"/>
  <c r="AQ25" i="1"/>
  <c r="AQ21" i="1"/>
  <c r="AQ20" i="1"/>
  <c r="AQ35" i="1" s="1"/>
  <c r="P31" i="1"/>
  <c r="X42" i="1" l="1"/>
  <c r="AQ40" i="1"/>
  <c r="AQ32" i="1"/>
  <c r="AR42" i="1"/>
</calcChain>
</file>

<file path=xl/sharedStrings.xml><?xml version="1.0" encoding="utf-8"?>
<sst xmlns="http://schemas.openxmlformats.org/spreadsheetml/2006/main" count="550" uniqueCount="230">
  <si>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</si>
  <si>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</si>
  <si>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</si>
  <si>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</si>
  <si>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</si>
  <si>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</si>
  <si>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</si>
  <si>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</si>
  <si>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</si>
  <si>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</si>
  <si>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</si>
  <si>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</si>
  <si>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</si>
  <si>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</si>
  <si>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</si>
  <si>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</si>
  <si>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</si>
  <si>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</si>
  <si>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</si>
  <si>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</si>
  <si>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</si>
  <si>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</si>
  <si>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</si>
  <si>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</si>
  <si>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</si>
  <si>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</si>
  <si>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</si>
  <si>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</si>
  <si>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</si>
  <si>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</si>
  <si>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</si>
  <si>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</si>
  <si>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</si>
  <si>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</si>
  <si>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</si>
  <si>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</si>
  <si>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</si>
  <si>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</si>
  <si>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</si>
  <si>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</si>
  <si>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</si>
  <si>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</si>
  <si>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</si>
  <si>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</si>
  <si>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</si>
  <si>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</si>
  <si>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</si>
  <si>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</si>
  <si>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</si>
  <si>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</si>
  <si>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</si>
  <si>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</si>
  <si>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</si>
  <si>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</si>
  <si>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</si>
  <si>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</si>
  <si>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</si>
  <si>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</si>
  <si>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</si>
  <si>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</si>
  <si>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</si>
  <si>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</si>
  <si>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</si>
  <si>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</si>
  <si>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</si>
  <si>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</si>
  <si>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</si>
  <si>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</si>
  <si>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</si>
  <si>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</si>
  <si>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</si>
  <si>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</si>
  <si>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</si>
  <si>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</si>
  <si>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</si>
  <si>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</si>
  <si>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</si>
  <si>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</si>
  <si>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</si>
  <si>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</si>
  <si>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</si>
  <si>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</si>
  <si>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</si>
  <si>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</si>
  <si>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</si>
  <si>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</si>
  <si>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</si>
  <si>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</si>
  <si>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</si>
  <si>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</si>
  <si>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</si>
  <si>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</si>
  <si>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</si>
  <si>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</si>
  <si>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</si>
  <si>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</si>
  <si>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</si>
  <si>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</si>
  <si>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</si>
  <si>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</si>
  <si>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</si>
  <si>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</si>
  <si>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</si>
  <si>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</si>
  <si>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</si>
  <si>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</si>
  <si>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</si>
  <si>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</si>
  <si>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</si>
  <si>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</si>
  <si>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</si>
  <si>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</si>
  <si>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</si>
  <si>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</si>
  <si>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</si>
  <si>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</si>
  <si>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</si>
  <si>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</si>
  <si>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</si>
  <si>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</si>
  <si>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</si>
  <si>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</si>
  <si>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Aplicativo Relacionado</t>
  </si>
  <si>
    <t>Grupo Planeación - Alcaldía Local</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</si>
  <si>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</si>
  <si>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</si>
  <si>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</si>
  <si>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</si>
  <si>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</si>
  <si>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</si>
  <si>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</si>
  <si>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</si>
  <si>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</si>
  <si>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</si>
  <si>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</si>
  <si>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</si>
  <si>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</si>
  <si>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</si>
  <si>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</si>
  <si>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</si>
  <si>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</si>
  <si>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</si>
  <si>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</si>
  <si>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</si>
  <si>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(número de actividades ejecutadas del plan de acción durante el periodo / número de acciones programadas)*100%</t>
  </si>
  <si>
    <t>Actividades ejecutadas</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</si>
  <si>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</si>
  <si>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</si>
  <si>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</si>
  <si>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</si>
  <si>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 xml:space="preserve">Se realizan ajustes de forma en el formato, </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</si>
  <si>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</si>
  <si>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</si>
  <si>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</si>
  <si>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N° actividadades de prevención y socialización</t>
  </si>
  <si>
    <t>N° actividades de prevención y socialización del código nacional de policia Ley 1801 de 2018 a los habitantes de la localidad.</t>
  </si>
  <si>
    <t>Actividadades de prevención y socialización</t>
  </si>
  <si>
    <t>ALCALDÍA LOCAL DE SUMAPAZ</t>
  </si>
  <si>
    <t xml:space="preserve">18,68 Junio
91,94 Diciembre
</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</si>
  <si>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</si>
  <si>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</si>
  <si>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</si>
  <si>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</si>
  <si>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</si>
  <si>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</si>
  <si>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</si>
  <si>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</si>
  <si>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10 actividades de prevención en materia de convivencia relacionadas con articulos pirotecnicos y sustancias peligrosas (socialización, sensibilización, charlas pedagogicas)</t>
  </si>
  <si>
    <t>Realizar 6 actividades de prevención (socialización, sensibilización, charlas pedagogicas, orientación personalizada) en materia de mineria, medio ambiente y relación con los animales</t>
  </si>
  <si>
    <t>Fallar de fondo el único (l) expediente de policía a cargo de las correguidurías con corte a 31-12-2019</t>
  </si>
  <si>
    <t>Ralizar 12 actividades de prevención(socialización, sensibilización, charlas pedagogicas )del código nacional de policia Ley 1801 de 2016 y métodos alternativos de resolución de conflictos a los habitantes de la localidad.</t>
  </si>
  <si>
    <t>META NO PROGRAMADA</t>
  </si>
  <si>
    <t xml:space="preserve"> </t>
  </si>
  <si>
    <t>ACTAS DE EVIDENCIA DE REUNION.</t>
  </si>
  <si>
    <t xml:space="preserve">En el I trimestre se adelataron las siguientes  actividades de prevencion y socialización código nacional de policia Ley 1801 de 2018:
1.19-02-2020 Métodos alternativos resolución de conflictos. 
2. 19-03-2020 Actividad de prevención y socialización de la ley 1801 Corregimiento de Betanía, veredas Peñaliza y Raizal </t>
  </si>
  <si>
    <r>
      <rPr>
        <b/>
        <sz val="12"/>
        <color theme="1"/>
        <rFont val="Garamond"/>
        <family val="1"/>
      </rPr>
      <t>FRANCY LILIANA MURCIA DIAZ</t>
    </r>
    <r>
      <rPr>
        <sz val="12"/>
        <color theme="1"/>
        <rFont val="Garamond"/>
        <family val="1"/>
      </rPr>
      <t xml:space="preserve">
</t>
    </r>
    <r>
      <rPr>
        <b/>
        <sz val="12"/>
        <color theme="1"/>
        <rFont val="Garamond"/>
        <family val="1"/>
      </rPr>
      <t>Aprobado mediante caso HOLA N°</t>
    </r>
  </si>
  <si>
    <t>META REPROGRAMADA</t>
  </si>
  <si>
    <t>Reporte MIMEC</t>
  </si>
  <si>
    <t>La Alcaldía Local  mantuvo al 88% las acciones correctivas, documentadas y vigentes en el trimestre.</t>
  </si>
  <si>
    <t>CUMPLIMIENTO I TRIMESTRE</t>
  </si>
  <si>
    <t>23 de abril de 2020</t>
  </si>
  <si>
    <r>
      <t xml:space="preserve">Para el primer trimestre de la vigencia 2020, el plan de gestión de la alcaldía local alcanzó un nivel de desempeño del </t>
    </r>
    <r>
      <rPr>
        <b/>
        <sz val="11"/>
        <color theme="1"/>
        <rFont val="Garamond"/>
        <family val="1"/>
      </rPr>
      <t>94%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</si>
  <si>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25 de junio de 2020</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</si>
  <si>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</si>
  <si>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</si>
  <si>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</si>
  <si>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</si>
  <si>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</si>
  <si>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</si>
  <si>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En atención a la solicitud remitida por la Subsecretaría de Gestión Local - SGL se modifican las dos metas de participación (Encuentros Ciudadanos y Audiencia Pública de Rendición de Cuentas) incorporadas en el plan de gestión Y,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</si>
  <si>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 xml:space="preserve">Número de actividades de prevención en materia de minería, mediombiente y con relació a animales realizadas. </t>
  </si>
  <si>
    <t>Sistema predis, ejecución  del presupuesto de gastos e inversión  con corte 30 de junio de 2020</t>
  </si>
  <si>
    <t xml:space="preserve">Se da cumplimiento al plan de sostenibilildad contable de acuerdo a las acciones establecidas </t>
  </si>
  <si>
    <t>Plan de sostenibilidad contable remitido mediante memorando No. 20207020007933</t>
  </si>
  <si>
    <t>Se da cumplimiento a través de las atividades de control que se relacionan a continuación;
1. Acta de evidencia de reunión del día 16 de junio de 2020, en la corregiduría de Betanía por actividad de prevención en materia de convivencia relacionada con artículos pirotécnicos y sustancias peligrosas .
2.  Acta de evidencia de reunión del día 09 de junio de 2020, en la corregiduria de Nazareth por charla pedagogíca y preventiva en artículos pirotécnicos y sustancias peligrosas.
3. Acta de evidencia de reunión del día 04 de mayo de 2020, en la corregiduría de San Juan por actividad de socialización artículo 100 de la ley 1801 prevención agua contaminación sustancias químicas.</t>
  </si>
  <si>
    <t>3 Actas de evidencia de reunión por control en materia de artículos pirotécnicos y sustancias peligrosas.</t>
  </si>
  <si>
    <t>Se da cumplimiento a través de las actividades de socialización que se relacionan a continuación:
1. Acta de evidencia de reunión del 16 de abril de 2020, en la corregiduría de san Juan por socialización decreto 457 sanciones sujetas de acuerdo al articulo 368 código 1801 de 2018.  
2. Acta de evidencia de reunión del 29 de abril de 2020, en la corregiduría de san Juan por socialización decreto 593 sanciones sujetas de acuerdo al articulo 368 código 1801 de 2018.  
3. Acta de evidencia de reunión del 15 de mayo de 2020, en la corregiduría de Betanía por socialización aislamiento obligatorio conforme al artículo 206 del código 1801 de 2018.  
4. Acta de evidencia de reunión del día 08 de mayo de 2020, en la corregiduría de Nazareth por socialización del código nacional de policia y convivencia en corregiduría de Nazareth.</t>
  </si>
  <si>
    <t>4 Actas de evidencia de reunión por control en materia de artículos pirotécnicos y sustancias peligrosas.</t>
  </si>
  <si>
    <t>Se da cumplimiento a través de las actividades de prevención relacionadas con charlas de socialización en materia de medio ambiente y relación con los animales de acuerdo a los registros que se relacionan a continuación:
1. Acta de evidencia de reunión del día 22 de abril de 2020 relacionada con prevención en materia de prevención con el medio ambiente y relación con los animales en el corregimiento de Betania.
2. Acta de evidencia de reunión del día 02 de junio de 2020 relacionada con prevención en materia de prevención con el medio ambiente y relación con los animales en el corregimiento de nazareth.</t>
  </si>
  <si>
    <t>2. Actas de evidencia de reunión por prevención en materia de medio ambiente y relación con los animales.</t>
  </si>
  <si>
    <t>Se registra cierre de proceso verbal abreviado No. 13-2019 de acuerdo al auto ordenado cierre de procedimiento y archivo de diligencias generado el día 25 de Junio de 2020</t>
  </si>
  <si>
    <t>* Auto ordenado de cierre de procedimiento y archivo de las diligencias.
* Registro cierre de aplicativo SI ACTUA Querella 013 de 2018.</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</si>
  <si>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</si>
  <si>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</si>
  <si>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</si>
  <si>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</si>
  <si>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</si>
  <si>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</si>
  <si>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REPROGRAMADA</t>
  </si>
  <si>
    <t>28 de Julio de 2020</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</si>
  <si>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</si>
  <si>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Subsecretaría de Gestión Local</t>
  </si>
  <si>
    <t>Según el reporte predis a 30 de junio de 2020, la ejecución en invesión fue del 7,04%</t>
  </si>
  <si>
    <t>Reporte Dirección para la Gestión del Desarrollo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</si>
  <si>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</si>
  <si>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</si>
  <si>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</si>
  <si>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</si>
  <si>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Reporte MIMEC y SIG Ofcina Asesora de Plaenación</t>
  </si>
  <si>
    <t>Reporte Oficina Asesora de Comunicaciones Ley 1712 de 2014.</t>
  </si>
  <si>
    <t>La Alcaldía Local participó en una de las dos activiadades convocadas por el grupo de gestión documental de  la dirección administrativa</t>
  </si>
  <si>
    <t>La Alcaldía local no tiene acciones abierta vencidas en los aplicativos MIMEC y SIG.</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</si>
  <si>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</si>
  <si>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CUMPLIMIENTO II TRIMESTRE</t>
  </si>
  <si>
    <t xml:space="preserve">Para segundo trimestre de la vigencia 2020, el plan de gestión de la alcaldía local alcanzó un nivel de desempeño del 94%.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</si>
  <si>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</si>
  <si>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t>
  </si>
  <si>
    <t>Comprometer mínimo el 20% a 30 de junio y el 92% a 31 de diciembre de 2020 del presupuesto de inversión directa disponible a la vigencia para el FDL</t>
  </si>
  <si>
    <t>Girar mínimo el 60% del presupuesto comprometido constituido como obligaciones por pagar de la vigencia 2018 y anteriores (inversión).</t>
  </si>
  <si>
    <t xml:space="preserve">En atención al desarrollo de las mesas técnicas de revisión de avances y desempeños de metas realizadas entre: alcaldías locales - Subsecretaría de Gestión Local, alcaldías locales y, en el marco de las solicitudes remitidas por la Subsecretaría de Gestión Institucional y el líder del equipo Políticas Públicas y Gestión del Conocimiento se realizan por solicitud y aprobación de los líderes de proceso se modifican las metas:
• Girar mínimo el 60% del presupuesto comprometido constituido como obligaciones por pagar de la vigencia 2018 y anteriores (inversión).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</si>
</sst>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0.0%"/>
    <numFmt numFmtId="167" formatCode="_-* #,##0.0_-;\-* #,##0.0_-;_-* &quot;-&quot;_-;_-@_-"/>
    <numFmt numFmtId="168"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14"/>
      <color theme="1"/>
      <name val="Garamond"/>
      <family val="1"/>
    </font>
    <font>
      <sz val="9"/>
      <color theme="1"/>
      <name val="Garamond"/>
      <family val="1"/>
    </font>
    <font>
      <sz val="11"/>
      <color rgb="FF0070C0"/>
      <name val="Garamond"/>
      <family val="1"/>
    </font>
    <font>
      <b/>
      <sz val="11"/>
      <color rgb="FF0070C0"/>
      <name val="Garamond"/>
      <family val="1"/>
    </font>
    <font>
      <b/>
      <sz val="20"/>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84">
    <xf numFmtId="0" fontId="0" fillId="0" borderId="0" xfId="0"/>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3"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12"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3" fillId="5" borderId="9" xfId="0" applyFont="1" applyFill="1" applyBorder="1" applyAlignment="1">
      <alignment vertical="center" wrapText="1"/>
    </xf>
    <xf numFmtId="0" fontId="6" fillId="0" borderId="11" xfId="0" applyFont="1" applyBorder="1" applyAlignment="1">
      <alignment vertical="center" wrapText="1"/>
    </xf>
    <xf numFmtId="0" fontId="12"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6" fillId="13" borderId="25" xfId="0" applyFont="1" applyFill="1" applyBorder="1" applyAlignment="1">
      <alignment vertical="center" wrapText="1"/>
    </xf>
    <xf numFmtId="0" fontId="6" fillId="13" borderId="26" xfId="0" applyFont="1" applyFill="1" applyBorder="1" applyAlignment="1">
      <alignment vertical="center" wrapText="1"/>
    </xf>
    <xf numFmtId="0" fontId="11" fillId="8" borderId="11" xfId="0" applyFont="1" applyFill="1" applyBorder="1" applyAlignment="1" applyProtection="1">
      <alignment horizontal="justify" vertical="center" wrapText="1"/>
      <protection locked="0"/>
    </xf>
    <xf numFmtId="9" fontId="12" fillId="8" borderId="11" xfId="0" applyNumberFormat="1"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3" xfId="0" applyFont="1" applyBorder="1" applyAlignment="1">
      <alignment horizontal="justify" vertical="center" wrapText="1"/>
    </xf>
    <xf numFmtId="9" fontId="5" fillId="0" borderId="12"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2" xfId="0" applyFont="1" applyBorder="1" applyAlignment="1">
      <alignment vertical="center" wrapText="1"/>
    </xf>
    <xf numFmtId="0" fontId="10" fillId="11" borderId="13"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9" xfId="0" applyFont="1" applyBorder="1" applyAlignment="1">
      <alignment horizontal="center" vertical="center"/>
    </xf>
    <xf numFmtId="9" fontId="9" fillId="0" borderId="14" xfId="0" applyNumberFormat="1" applyFont="1" applyBorder="1" applyAlignment="1">
      <alignment horizontal="center" vertical="center" wrapText="1"/>
    </xf>
    <xf numFmtId="9" fontId="12" fillId="11" borderId="9" xfId="2" applyFont="1" applyFill="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0" fontId="3" fillId="5" borderId="11" xfId="0" applyFont="1" applyFill="1" applyBorder="1" applyAlignment="1">
      <alignment vertical="center"/>
    </xf>
    <xf numFmtId="0" fontId="3" fillId="5" borderId="11" xfId="0" applyFont="1" applyFill="1" applyBorder="1" applyAlignment="1">
      <alignment vertical="center" wrapText="1"/>
    </xf>
    <xf numFmtId="0" fontId="3" fillId="0" borderId="25" xfId="0" applyFont="1" applyFill="1" applyBorder="1" applyAlignment="1">
      <alignment vertical="center"/>
    </xf>
    <xf numFmtId="0" fontId="3" fillId="0" borderId="15" xfId="0" applyFont="1" applyBorder="1" applyAlignment="1">
      <alignmen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9" fillId="11" borderId="9" xfId="0" applyFont="1" applyFill="1" applyBorder="1" applyAlignment="1">
      <alignment horizontal="center" vertical="center"/>
    </xf>
    <xf numFmtId="0" fontId="3" fillId="5" borderId="9" xfId="0" applyFont="1" applyFill="1" applyBorder="1" applyAlignment="1">
      <alignment vertical="center"/>
    </xf>
    <xf numFmtId="0" fontId="3" fillId="11" borderId="7" xfId="0" applyFont="1" applyFill="1" applyBorder="1" applyAlignment="1">
      <alignment horizontal="center" vertical="center"/>
    </xf>
    <xf numFmtId="166" fontId="9" fillId="11" borderId="9"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3" fillId="0" borderId="9" xfId="0" applyFont="1" applyBorder="1" applyAlignment="1">
      <alignment vertical="center"/>
    </xf>
    <xf numFmtId="168" fontId="9" fillId="11" borderId="9" xfId="1" applyNumberFormat="1" applyFont="1" applyFill="1" applyBorder="1" applyAlignment="1">
      <alignment horizontal="center" vertical="center"/>
    </xf>
    <xf numFmtId="0" fontId="3" fillId="11" borderId="9" xfId="0" applyFont="1" applyFill="1" applyBorder="1" applyAlignment="1">
      <alignment vertical="center" wrapText="1"/>
    </xf>
    <xf numFmtId="9" fontId="3" fillId="0" borderId="9" xfId="2" applyFont="1" applyBorder="1" applyAlignment="1">
      <alignment horizontal="center" vertical="center" wrapText="1"/>
    </xf>
    <xf numFmtId="0" fontId="3" fillId="11" borderId="9" xfId="0" applyFont="1" applyFill="1" applyBorder="1" applyAlignment="1">
      <alignment horizontal="center" vertical="center"/>
    </xf>
    <xf numFmtId="0" fontId="3" fillId="11" borderId="26" xfId="0" applyFont="1" applyFill="1" applyBorder="1" applyAlignment="1">
      <alignment vertical="center"/>
    </xf>
    <xf numFmtId="0" fontId="3" fillId="11" borderId="9" xfId="0" applyFont="1" applyFill="1" applyBorder="1" applyAlignment="1">
      <alignment vertical="center"/>
    </xf>
    <xf numFmtId="0" fontId="3" fillId="11" borderId="25" xfId="0" applyFont="1" applyFill="1" applyBorder="1" applyAlignment="1">
      <alignment vertical="center"/>
    </xf>
    <xf numFmtId="0" fontId="3" fillId="11" borderId="26" xfId="0" applyFont="1" applyFill="1" applyBorder="1" applyAlignment="1">
      <alignment vertical="center" wrapText="1"/>
    </xf>
    <xf numFmtId="0" fontId="3" fillId="11" borderId="3" xfId="0" applyFont="1" applyFill="1" applyBorder="1" applyAlignment="1">
      <alignment vertical="center"/>
    </xf>
    <xf numFmtId="0" fontId="3" fillId="11" borderId="9" xfId="0" applyFont="1" applyFill="1" applyBorder="1" applyAlignment="1">
      <alignment horizontal="center" vertical="center" wrapText="1"/>
    </xf>
    <xf numFmtId="0" fontId="3" fillId="11" borderId="25" xfId="0" applyFont="1" applyFill="1" applyBorder="1" applyAlignment="1">
      <alignment vertical="center" wrapText="1"/>
    </xf>
    <xf numFmtId="0" fontId="3" fillId="0" borderId="9" xfId="2" applyNumberFormat="1" applyFont="1" applyBorder="1" applyAlignment="1">
      <alignment horizontal="center" vertical="center" wrapText="1"/>
    </xf>
    <xf numFmtId="9" fontId="3" fillId="0" borderId="26" xfId="0" applyNumberFormat="1" applyFont="1" applyBorder="1" applyAlignment="1" applyProtection="1">
      <alignment horizontal="center" vertical="center" wrapText="1"/>
      <protection locked="0"/>
    </xf>
    <xf numFmtId="167" fontId="3" fillId="0" borderId="9" xfId="1" applyNumberFormat="1" applyFont="1" applyBorder="1" applyAlignment="1">
      <alignment horizontal="center" vertical="center" wrapText="1"/>
    </xf>
    <xf numFmtId="1" fontId="3" fillId="0" borderId="26" xfId="0" applyNumberFormat="1" applyFont="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0" fontId="3" fillId="0" borderId="18" xfId="0" applyFont="1" applyBorder="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center" vertical="center"/>
    </xf>
    <xf numFmtId="0" fontId="3" fillId="9" borderId="25" xfId="0" applyFont="1" applyFill="1" applyBorder="1" applyAlignment="1">
      <alignment vertical="center" wrapText="1"/>
    </xf>
    <xf numFmtId="0" fontId="3" fillId="10" borderId="25" xfId="0" applyFont="1" applyFill="1" applyBorder="1" applyAlignment="1">
      <alignment vertical="center" wrapText="1"/>
    </xf>
    <xf numFmtId="0" fontId="3" fillId="7" borderId="9" xfId="0" applyFont="1" applyFill="1" applyBorder="1" applyAlignment="1">
      <alignment vertical="center" wrapText="1"/>
    </xf>
    <xf numFmtId="0" fontId="3" fillId="0" borderId="9" xfId="0" applyFont="1" applyFill="1" applyBorder="1" applyAlignment="1">
      <alignment vertical="center"/>
    </xf>
    <xf numFmtId="9" fontId="3" fillId="0" borderId="9" xfId="0" applyNumberFormat="1" applyFont="1" applyFill="1" applyBorder="1" applyAlignment="1">
      <alignment vertical="center"/>
    </xf>
    <xf numFmtId="9" fontId="3" fillId="0" borderId="26" xfId="0" applyNumberFormat="1" applyFont="1" applyFill="1" applyBorder="1" applyAlignment="1">
      <alignment vertical="center"/>
    </xf>
    <xf numFmtId="9" fontId="9" fillId="0" borderId="9" xfId="0" applyNumberFormat="1" applyFont="1" applyFill="1" applyBorder="1" applyAlignment="1">
      <alignment vertical="center"/>
    </xf>
    <xf numFmtId="9" fontId="9" fillId="0" borderId="26"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26" xfId="0" applyFont="1" applyFill="1" applyBorder="1" applyAlignment="1">
      <alignment vertical="center"/>
    </xf>
    <xf numFmtId="0" fontId="3" fillId="0" borderId="9" xfId="0" applyFont="1" applyBorder="1" applyAlignment="1">
      <alignment horizontal="justify" vertical="center" wrapText="1"/>
    </xf>
    <xf numFmtId="0" fontId="3" fillId="11" borderId="25"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9" xfId="0" applyFont="1" applyBorder="1" applyAlignment="1">
      <alignment vertical="center" wrapText="1"/>
    </xf>
    <xf numFmtId="0" fontId="5" fillId="0" borderId="26" xfId="0" applyFont="1" applyBorder="1" applyAlignment="1">
      <alignment vertical="center" wrapText="1"/>
    </xf>
    <xf numFmtId="0" fontId="5" fillId="0" borderId="13" xfId="0" applyFont="1" applyBorder="1" applyAlignment="1">
      <alignment horizontal="center" vertical="center" wrapText="1"/>
    </xf>
    <xf numFmtId="9" fontId="5" fillId="0" borderId="25" xfId="2" applyFont="1" applyBorder="1" applyAlignment="1">
      <alignment horizontal="center" vertical="center" wrapText="1"/>
    </xf>
    <xf numFmtId="0" fontId="13" fillId="13" borderId="34" xfId="0" applyFont="1" applyFill="1" applyBorder="1" applyAlignment="1">
      <alignment vertical="center" wrapText="1"/>
    </xf>
    <xf numFmtId="9" fontId="15" fillId="0" borderId="33" xfId="2" applyFont="1" applyBorder="1" applyAlignment="1">
      <alignment horizontal="center" vertical="center" wrapText="1"/>
    </xf>
    <xf numFmtId="0" fontId="6" fillId="13" borderId="9" xfId="0" applyFont="1" applyFill="1" applyBorder="1" applyAlignment="1">
      <alignment horizontal="center" vertical="center" wrapText="1"/>
    </xf>
    <xf numFmtId="0" fontId="6" fillId="0" borderId="9" xfId="0" applyFont="1" applyBorder="1" applyAlignment="1">
      <alignment horizontal="center" vertical="center"/>
    </xf>
    <xf numFmtId="0" fontId="3" fillId="0" borderId="9" xfId="0" applyFont="1" applyBorder="1" applyAlignment="1" applyProtection="1">
      <alignment horizontal="justify" vertical="center" wrapText="1"/>
      <protection locked="0"/>
    </xf>
    <xf numFmtId="0" fontId="3" fillId="0" borderId="26" xfId="0" applyFont="1" applyBorder="1" applyAlignment="1" applyProtection="1">
      <alignment horizontal="justify" vertical="center" wrapText="1"/>
      <protection locked="0"/>
    </xf>
    <xf numFmtId="0" fontId="3" fillId="11" borderId="9" xfId="0" applyFont="1" applyFill="1" applyBorder="1" applyAlignment="1" applyProtection="1">
      <alignment horizontal="justify" vertical="center" wrapText="1"/>
      <protection locked="0"/>
    </xf>
    <xf numFmtId="0" fontId="3" fillId="11" borderId="26" xfId="0" applyFont="1" applyFill="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27" xfId="0" applyFont="1" applyBorder="1" applyAlignment="1" applyProtection="1">
      <alignment horizontal="justify" vertical="center" wrapText="1"/>
      <protection locked="0"/>
    </xf>
    <xf numFmtId="0" fontId="3" fillId="12" borderId="24" xfId="0" applyFont="1" applyFill="1" applyBorder="1" applyAlignment="1">
      <alignment horizontal="justify" vertical="center" wrapText="1"/>
    </xf>
    <xf numFmtId="3" fontId="6" fillId="11" borderId="11" xfId="0" applyNumberFormat="1" applyFont="1" applyFill="1" applyBorder="1" applyAlignment="1">
      <alignment horizontal="center" vertical="center"/>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center" vertical="center"/>
    </xf>
    <xf numFmtId="0" fontId="6" fillId="0" borderId="32" xfId="0" applyFont="1" applyBorder="1" applyAlignment="1">
      <alignment horizontal="center" vertical="center"/>
    </xf>
    <xf numFmtId="0" fontId="6" fillId="5" borderId="9" xfId="0" applyFont="1" applyFill="1" applyBorder="1" applyAlignment="1">
      <alignment vertical="center"/>
    </xf>
    <xf numFmtId="0" fontId="6" fillId="5" borderId="9" xfId="0" applyFont="1" applyFill="1" applyBorder="1" applyAlignment="1">
      <alignment vertical="center" wrapText="1"/>
    </xf>
    <xf numFmtId="1" fontId="6" fillId="0" borderId="26" xfId="2" applyNumberFormat="1" applyFont="1" applyFill="1" applyBorder="1" applyAlignment="1">
      <alignment horizontal="center" vertical="center"/>
    </xf>
    <xf numFmtId="0" fontId="12" fillId="0" borderId="9" xfId="0" applyFont="1" applyBorder="1" applyAlignment="1">
      <alignment horizontal="center" vertical="center"/>
    </xf>
    <xf numFmtId="0" fontId="9" fillId="5" borderId="25" xfId="0" applyFont="1" applyFill="1" applyBorder="1" applyAlignment="1">
      <alignment vertical="center" wrapText="1"/>
    </xf>
    <xf numFmtId="0" fontId="3" fillId="5" borderId="25" xfId="0" applyFont="1" applyFill="1" applyBorder="1" applyAlignment="1">
      <alignment vertical="center" wrapText="1"/>
    </xf>
    <xf numFmtId="0" fontId="3"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11" borderId="9" xfId="0" applyFont="1" applyFill="1" applyBorder="1" applyAlignment="1">
      <alignment horizontal="center" vertical="center"/>
    </xf>
    <xf numFmtId="9" fontId="6" fillId="0" borderId="9" xfId="0" applyNumberFormat="1" applyFont="1" applyBorder="1" applyAlignment="1">
      <alignment vertical="center"/>
    </xf>
    <xf numFmtId="9" fontId="6" fillId="0" borderId="26" xfId="0" applyNumberFormat="1" applyFont="1" applyBorder="1" applyAlignment="1">
      <alignment vertical="center"/>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25" xfId="0" applyFont="1" applyBorder="1" applyAlignment="1">
      <alignment vertical="center" wrapText="1"/>
    </xf>
    <xf numFmtId="0" fontId="12" fillId="0" borderId="9" xfId="0" applyFont="1" applyBorder="1" applyAlignment="1">
      <alignment horizontal="center" vertical="center" wrapText="1"/>
    </xf>
    <xf numFmtId="0" fontId="6" fillId="0" borderId="26" xfId="0" applyFont="1" applyBorder="1" applyAlignment="1">
      <alignment vertical="center" wrapText="1"/>
    </xf>
    <xf numFmtId="0" fontId="6" fillId="0" borderId="9"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12" fillId="0" borderId="36" xfId="0" applyFont="1" applyBorder="1" applyAlignment="1">
      <alignment horizontal="center" vertical="center"/>
    </xf>
    <xf numFmtId="0" fontId="6" fillId="0" borderId="36" xfId="0" applyFont="1" applyBorder="1" applyAlignment="1">
      <alignment vertical="center"/>
    </xf>
    <xf numFmtId="0" fontId="6" fillId="0" borderId="0" xfId="0" applyFont="1" applyAlignment="1">
      <alignment horizontal="center" vertical="center" wrapText="1"/>
    </xf>
    <xf numFmtId="0" fontId="3" fillId="0" borderId="9" xfId="0" applyFont="1" applyBorder="1" applyAlignment="1" applyProtection="1">
      <alignment horizontal="center" vertical="center" wrapText="1"/>
      <protection locked="0"/>
    </xf>
    <xf numFmtId="0" fontId="6" fillId="0" borderId="25" xfId="0" applyFont="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12" fillId="0" borderId="0" xfId="0" applyFont="1" applyAlignment="1">
      <alignment horizontal="center" vertical="center" wrapText="1"/>
    </xf>
    <xf numFmtId="0" fontId="13" fillId="0" borderId="9" xfId="0" applyFont="1" applyBorder="1" applyAlignment="1" applyProtection="1">
      <alignment horizontal="center" vertical="center" wrapText="1"/>
      <protection locked="0"/>
    </xf>
    <xf numFmtId="10" fontId="13" fillId="0" borderId="9"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9" fontId="3" fillId="0" borderId="25" xfId="0" applyNumberFormat="1" applyFont="1" applyBorder="1" applyAlignment="1">
      <alignment horizontal="center" vertical="center" wrapText="1"/>
    </xf>
    <xf numFmtId="9" fontId="13" fillId="0" borderId="25" xfId="0" applyNumberFormat="1" applyFont="1" applyBorder="1" applyAlignment="1">
      <alignment horizontal="center" vertical="center" wrapText="1"/>
    </xf>
    <xf numFmtId="9" fontId="3" fillId="0" borderId="25" xfId="2" applyFont="1" applyBorder="1" applyAlignment="1">
      <alignment horizontal="center" vertical="center" wrapText="1"/>
    </xf>
    <xf numFmtId="9" fontId="3" fillId="0" borderId="9" xfId="2" applyFont="1" applyBorder="1" applyAlignment="1" applyProtection="1">
      <alignment horizontal="center" vertical="center" wrapText="1"/>
      <protection locked="0"/>
    </xf>
    <xf numFmtId="10" fontId="3" fillId="0" borderId="9" xfId="2" applyNumberFormat="1" applyFont="1" applyFill="1" applyBorder="1" applyAlignment="1" applyProtection="1">
      <alignment horizontal="center" vertical="center" wrapText="1"/>
      <protection locked="0"/>
    </xf>
    <xf numFmtId="9" fontId="3" fillId="0" borderId="11" xfId="2" applyFont="1" applyBorder="1" applyAlignment="1" applyProtection="1">
      <alignment horizontal="center" vertical="center" wrapText="1"/>
      <protection locked="0"/>
    </xf>
    <xf numFmtId="0" fontId="3" fillId="0" borderId="11" xfId="0" applyFont="1" applyBorder="1" applyAlignment="1" applyProtection="1">
      <alignment horizontal="justify" vertical="center" wrapText="1"/>
      <protection locked="0"/>
    </xf>
    <xf numFmtId="9" fontId="13" fillId="0" borderId="9" xfId="2" applyFont="1" applyBorder="1" applyAlignment="1" applyProtection="1">
      <alignment horizontal="center" vertical="center" wrapText="1"/>
      <protection locked="0"/>
    </xf>
    <xf numFmtId="9" fontId="13" fillId="0" borderId="9" xfId="0" applyNumberFormat="1" applyFont="1" applyBorder="1" applyAlignment="1" applyProtection="1">
      <alignment horizontal="center" vertical="center" wrapText="1"/>
      <protection locked="0"/>
    </xf>
    <xf numFmtId="9" fontId="18" fillId="0" borderId="9" xfId="0" applyNumberFormat="1" applyFont="1" applyBorder="1" applyAlignment="1" applyProtection="1">
      <alignment horizontal="center" vertical="center" wrapText="1"/>
      <protection locked="0"/>
    </xf>
    <xf numFmtId="0" fontId="17" fillId="0" borderId="9" xfId="0" applyFont="1" applyBorder="1" applyAlignment="1" applyProtection="1">
      <alignment horizontal="justify" vertical="center" wrapText="1"/>
      <protection locked="0"/>
    </xf>
    <xf numFmtId="9" fontId="18"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8" fillId="0" borderId="2" xfId="0" applyFont="1" applyBorder="1" applyAlignment="1">
      <alignment horizontal="center" vertical="center" wrapText="1"/>
    </xf>
    <xf numFmtId="9" fontId="17" fillId="0" borderId="9" xfId="0" applyNumberFormat="1" applyFont="1" applyBorder="1" applyAlignment="1" applyProtection="1">
      <alignment horizontal="center" vertical="center" wrapText="1"/>
      <protection locked="0"/>
    </xf>
    <xf numFmtId="9" fontId="18" fillId="0" borderId="36" xfId="0" applyNumberFormat="1" applyFont="1" applyBorder="1" applyAlignment="1" applyProtection="1">
      <alignment horizontal="center" vertical="center" wrapText="1"/>
      <protection locked="0"/>
    </xf>
    <xf numFmtId="9" fontId="17" fillId="0" borderId="2" xfId="2" applyFont="1" applyBorder="1" applyAlignment="1">
      <alignment horizontal="center"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9" fontId="17" fillId="0" borderId="37" xfId="2" applyFont="1" applyBorder="1" applyAlignment="1">
      <alignment horizontal="center" vertical="center" wrapText="1"/>
    </xf>
    <xf numFmtId="0" fontId="13" fillId="9" borderId="38" xfId="0" applyFont="1" applyFill="1" applyBorder="1" applyAlignment="1">
      <alignment horizontal="center" vertical="center" wrapText="1"/>
    </xf>
    <xf numFmtId="9" fontId="19" fillId="0" borderId="33" xfId="2" applyFont="1" applyBorder="1" applyAlignment="1">
      <alignment horizontal="center" vertical="center" wrapText="1"/>
    </xf>
    <xf numFmtId="0" fontId="3" fillId="0" borderId="24" xfId="0" applyFont="1" applyBorder="1" applyAlignment="1">
      <alignment horizontal="center" vertical="center" wrapText="1"/>
    </xf>
    <xf numFmtId="0" fontId="3" fillId="11" borderId="11" xfId="0" applyFont="1" applyFill="1" applyBorder="1" applyAlignment="1" applyProtection="1">
      <alignment horizontal="center" vertical="center" wrapText="1"/>
      <protection locked="0"/>
    </xf>
    <xf numFmtId="0" fontId="13" fillId="11" borderId="11"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justify" vertical="center" wrapText="1"/>
      <protection locked="0"/>
    </xf>
    <xf numFmtId="0" fontId="3" fillId="11" borderId="32" xfId="0" applyFont="1" applyFill="1" applyBorder="1" applyAlignment="1" applyProtection="1">
      <alignment horizontal="justify" vertical="center" wrapText="1"/>
      <protection locked="0"/>
    </xf>
    <xf numFmtId="0" fontId="6" fillId="9" borderId="2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6" fillId="9" borderId="4" xfId="0" applyFont="1" applyFill="1" applyBorder="1" applyAlignment="1">
      <alignment vertical="center" wrapText="1"/>
    </xf>
    <xf numFmtId="0" fontId="6" fillId="9" borderId="5" xfId="0" applyFont="1" applyFill="1" applyBorder="1" applyAlignment="1">
      <alignment vertical="center" wrapText="1"/>
    </xf>
    <xf numFmtId="0" fontId="3" fillId="0" borderId="25" xfId="0" applyFont="1" applyBorder="1" applyAlignment="1" applyProtection="1">
      <alignment horizontal="center" vertical="center" wrapText="1"/>
      <protection locked="0"/>
    </xf>
    <xf numFmtId="9" fontId="13" fillId="0" borderId="0" xfId="2" applyFont="1" applyBorder="1" applyAlignment="1" applyProtection="1">
      <alignment horizontal="center" vertical="center" wrapText="1"/>
      <protection locked="0"/>
    </xf>
    <xf numFmtId="9" fontId="13" fillId="0" borderId="12" xfId="2" applyFont="1" applyBorder="1" applyAlignment="1" applyProtection="1">
      <alignment horizontal="center" vertical="center" wrapText="1"/>
      <protection locked="0"/>
    </xf>
    <xf numFmtId="0" fontId="3" fillId="0" borderId="34" xfId="0" applyFont="1" applyBorder="1" applyAlignment="1" applyProtection="1">
      <alignment horizontal="justify" vertical="center" wrapText="1"/>
      <protection locked="0"/>
    </xf>
    <xf numFmtId="0" fontId="3" fillId="0" borderId="2" xfId="0" applyFont="1" applyBorder="1" applyAlignment="1">
      <alignment vertical="center" wrapText="1"/>
    </xf>
    <xf numFmtId="0" fontId="13" fillId="0" borderId="2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6" fillId="0" borderId="36" xfId="0" applyFont="1" applyBorder="1" applyAlignment="1">
      <alignment horizontal="justify" vertical="center" wrapText="1"/>
    </xf>
    <xf numFmtId="0" fontId="6" fillId="0" borderId="36" xfId="0" applyFont="1" applyBorder="1" applyAlignment="1">
      <alignment horizontal="justify" vertical="center"/>
    </xf>
    <xf numFmtId="0" fontId="6" fillId="9" borderId="10"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2" xfId="0" applyFont="1" applyBorder="1" applyAlignment="1">
      <alignment horizontal="left"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8"/>
  <sheetViews>
    <sheetView tabSelected="1" zoomScale="60" zoomScaleNormal="60" workbookViewId="0">
      <selection activeCell="K12" sqref="K12"/>
    </sheetView>
  </sheetViews>
  <sheetFormatPr baseColWidth="10" defaultColWidth="11.42578125" defaultRowHeight="15.7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3.140625" style="83" customWidth="1"/>
    <col min="9" max="9" width="14.5703125" style="109" customWidth="1"/>
    <col min="10" max="10" width="16.28515625" style="83" customWidth="1"/>
    <col min="11" max="11" width="13.42578125" style="82" customWidth="1"/>
    <col min="12" max="15" width="11.42578125" style="83"/>
    <col min="16" max="16" width="17.7109375" style="83" customWidth="1"/>
    <col min="17" max="17" width="13.7109375" style="83" customWidth="1"/>
    <col min="18" max="18" width="15.5703125" style="82" customWidth="1"/>
    <col min="19" max="19" width="16.28515625" style="82" customWidth="1"/>
    <col min="20" max="20" width="20.5703125" style="82" customWidth="1"/>
    <col min="21" max="21" width="11.42578125" style="83"/>
    <col min="22" max="22" width="16.42578125" style="82" customWidth="1"/>
    <col min="23" max="23" width="20" style="82" customWidth="1"/>
    <col min="24" max="24" width="18.140625" style="82" customWidth="1"/>
    <col min="25" max="25" width="33.85546875" style="82" customWidth="1"/>
    <col min="26" max="26" width="16.42578125" style="82" customWidth="1"/>
    <col min="27" max="27" width="16.42578125" style="169" customWidth="1"/>
    <col min="28" max="28" width="19.5703125" style="169" customWidth="1"/>
    <col min="29" max="29" width="16.42578125" style="173" customWidth="1"/>
    <col min="30" max="30" width="78" style="82" customWidth="1"/>
    <col min="31" max="31" width="61.140625" style="82" customWidth="1"/>
    <col min="32" max="34" width="16.42578125" style="82" customWidth="1"/>
    <col min="35" max="36" width="61.140625" style="82" customWidth="1"/>
    <col min="37" max="39" width="16.42578125" style="82" customWidth="1"/>
    <col min="40" max="41" width="61.140625" style="82" customWidth="1"/>
    <col min="42" max="42" width="16.42578125" style="82" customWidth="1"/>
    <col min="43" max="43" width="17.85546875" style="82" customWidth="1"/>
    <col min="44" max="44" width="16.42578125" style="82" customWidth="1"/>
    <col min="45" max="46" width="61.140625" style="82" customWidth="1"/>
    <col min="47" max="49" width="16.42578125" style="82" customWidth="1"/>
    <col min="50" max="16384" width="11.42578125" style="83"/>
  </cols>
  <sheetData>
    <row r="1" spans="1:49" s="16" customFormat="1" ht="22.5" customHeight="1" x14ac:dyDescent="0.25">
      <c r="A1" s="218" t="s">
        <v>157</v>
      </c>
      <c r="B1" s="218"/>
      <c r="C1" s="218"/>
      <c r="D1" s="218"/>
      <c r="E1" s="218"/>
      <c r="F1" s="218"/>
      <c r="G1" s="218"/>
      <c r="H1" s="218"/>
      <c r="I1" s="218"/>
      <c r="J1" s="218"/>
      <c r="K1" s="218"/>
      <c r="R1" s="15"/>
      <c r="S1" s="15"/>
      <c r="T1" s="15"/>
      <c r="V1" s="15"/>
      <c r="W1" s="15"/>
      <c r="X1" s="15"/>
      <c r="Y1" s="15"/>
      <c r="Z1" s="15"/>
      <c r="AA1" s="165"/>
      <c r="AB1" s="165"/>
      <c r="AC1" s="170"/>
      <c r="AD1" s="15"/>
      <c r="AE1" s="15"/>
      <c r="AF1" s="15"/>
      <c r="AG1" s="15"/>
      <c r="AH1" s="15"/>
      <c r="AI1" s="15"/>
      <c r="AJ1" s="15"/>
      <c r="AK1" s="15"/>
      <c r="AL1" s="15"/>
      <c r="AM1" s="15"/>
      <c r="AN1" s="15"/>
      <c r="AO1" s="15"/>
      <c r="AP1" s="15"/>
      <c r="AQ1" s="15"/>
      <c r="AR1" s="15"/>
      <c r="AS1" s="15"/>
      <c r="AT1" s="15"/>
      <c r="AU1" s="15"/>
      <c r="AV1" s="15"/>
      <c r="AW1" s="15"/>
    </row>
    <row r="2" spans="1:49" s="16" customFormat="1" ht="22.5" customHeight="1" x14ac:dyDescent="0.25">
      <c r="A2" s="218" t="s">
        <v>0</v>
      </c>
      <c r="B2" s="218"/>
      <c r="C2" s="218"/>
      <c r="D2" s="218"/>
      <c r="E2" s="218"/>
      <c r="F2" s="218"/>
      <c r="G2" s="218"/>
      <c r="H2" s="218"/>
      <c r="I2" s="218"/>
      <c r="J2" s="218"/>
      <c r="K2" s="218"/>
      <c r="R2" s="15"/>
      <c r="S2" s="15"/>
      <c r="T2" s="15"/>
      <c r="V2" s="15"/>
      <c r="W2" s="15"/>
      <c r="X2" s="15"/>
      <c r="Y2" s="15"/>
      <c r="Z2" s="15"/>
      <c r="AA2" s="165"/>
      <c r="AB2" s="165"/>
      <c r="AC2" s="170"/>
      <c r="AD2" s="15"/>
      <c r="AE2" s="15"/>
      <c r="AF2" s="15"/>
      <c r="AG2" s="15"/>
      <c r="AH2" s="15"/>
      <c r="AI2" s="15"/>
      <c r="AJ2" s="15"/>
      <c r="AK2" s="15"/>
      <c r="AL2" s="15"/>
      <c r="AM2" s="15"/>
      <c r="AN2" s="15"/>
      <c r="AO2" s="15"/>
      <c r="AP2" s="15"/>
      <c r="AQ2" s="15"/>
      <c r="AR2" s="15"/>
      <c r="AS2" s="15"/>
      <c r="AT2" s="15"/>
      <c r="AU2" s="15"/>
      <c r="AV2" s="15"/>
      <c r="AW2" s="15"/>
    </row>
    <row r="3" spans="1:49" s="16" customFormat="1" ht="22.5" customHeight="1" x14ac:dyDescent="0.25">
      <c r="A3" s="218" t="s">
        <v>125</v>
      </c>
      <c r="B3" s="218"/>
      <c r="C3" s="218"/>
      <c r="D3" s="218"/>
      <c r="E3" s="218"/>
      <c r="F3" s="218"/>
      <c r="G3" s="218"/>
      <c r="H3" s="218"/>
      <c r="I3" s="218"/>
      <c r="J3" s="218"/>
      <c r="K3" s="218"/>
      <c r="R3" s="15"/>
      <c r="S3" s="15"/>
      <c r="T3" s="15"/>
      <c r="V3" s="15"/>
      <c r="W3" s="15"/>
      <c r="X3" s="15"/>
      <c r="Y3" s="15"/>
      <c r="Z3" s="15"/>
      <c r="AA3" s="165"/>
      <c r="AB3" s="165"/>
      <c r="AC3" s="170"/>
      <c r="AD3" s="15"/>
      <c r="AE3" s="15"/>
      <c r="AF3" s="15"/>
      <c r="AG3" s="15"/>
      <c r="AH3" s="15"/>
      <c r="AI3" s="15"/>
      <c r="AJ3" s="15"/>
      <c r="AK3" s="15"/>
      <c r="AL3" s="15"/>
      <c r="AM3" s="15"/>
      <c r="AN3" s="15"/>
      <c r="AO3" s="15"/>
      <c r="AP3" s="15"/>
      <c r="AQ3" s="15"/>
      <c r="AR3" s="15"/>
      <c r="AS3" s="15"/>
      <c r="AT3" s="15"/>
      <c r="AU3" s="15"/>
      <c r="AV3" s="15"/>
      <c r="AW3" s="15"/>
    </row>
    <row r="4" spans="1:49" s="16" customFormat="1" thickBot="1" x14ac:dyDescent="0.3">
      <c r="F4" s="228" t="s">
        <v>1</v>
      </c>
      <c r="G4" s="228"/>
      <c r="H4" s="228"/>
      <c r="I4" s="228"/>
      <c r="J4" s="228"/>
      <c r="K4" s="15"/>
      <c r="R4" s="15"/>
      <c r="S4" s="15"/>
      <c r="T4" s="15"/>
      <c r="V4" s="15"/>
      <c r="W4" s="15"/>
      <c r="X4" s="15"/>
      <c r="Y4" s="15"/>
      <c r="Z4" s="15"/>
      <c r="AA4" s="165"/>
      <c r="AB4" s="165"/>
      <c r="AC4" s="170"/>
      <c r="AD4" s="15"/>
      <c r="AE4" s="15"/>
      <c r="AF4" s="15"/>
      <c r="AG4" s="15"/>
      <c r="AH4" s="15"/>
      <c r="AI4" s="15"/>
      <c r="AJ4" s="15"/>
      <c r="AK4" s="15"/>
      <c r="AL4" s="15"/>
      <c r="AM4" s="15"/>
      <c r="AN4" s="15"/>
      <c r="AO4" s="15"/>
      <c r="AP4" s="15"/>
      <c r="AQ4" s="15"/>
      <c r="AR4" s="15"/>
      <c r="AS4" s="15"/>
      <c r="AT4" s="15"/>
      <c r="AU4" s="15"/>
      <c r="AV4" s="15"/>
      <c r="AW4" s="15"/>
    </row>
    <row r="5" spans="1:49" s="16" customFormat="1" ht="15.75" customHeight="1" x14ac:dyDescent="0.25">
      <c r="A5" s="219" t="s">
        <v>5</v>
      </c>
      <c r="B5" s="220"/>
      <c r="C5" s="225" t="s">
        <v>127</v>
      </c>
      <c r="D5" s="226"/>
      <c r="F5" s="23" t="s">
        <v>2</v>
      </c>
      <c r="G5" s="23" t="s">
        <v>3</v>
      </c>
      <c r="H5" s="228" t="s">
        <v>4</v>
      </c>
      <c r="I5" s="228"/>
      <c r="J5" s="228"/>
      <c r="K5" s="15"/>
      <c r="R5" s="15"/>
      <c r="S5" s="15"/>
      <c r="T5" s="15"/>
      <c r="V5" s="15"/>
      <c r="W5" s="15"/>
      <c r="X5" s="15"/>
      <c r="Y5" s="15"/>
      <c r="Z5" s="15"/>
      <c r="AA5" s="165"/>
      <c r="AB5" s="165"/>
      <c r="AC5" s="170"/>
      <c r="AD5" s="15"/>
      <c r="AE5" s="15"/>
      <c r="AF5" s="15"/>
      <c r="AG5" s="15"/>
      <c r="AH5" s="15"/>
      <c r="AI5" s="15"/>
      <c r="AJ5" s="15"/>
      <c r="AK5" s="15"/>
      <c r="AL5" s="15"/>
      <c r="AM5" s="15"/>
      <c r="AN5" s="15"/>
      <c r="AO5" s="15"/>
      <c r="AP5" s="15"/>
      <c r="AQ5" s="15"/>
      <c r="AR5" s="15"/>
      <c r="AS5" s="15"/>
      <c r="AT5" s="15"/>
      <c r="AU5" s="15"/>
      <c r="AV5" s="15"/>
      <c r="AW5" s="15"/>
    </row>
    <row r="6" spans="1:49" s="16" customFormat="1" ht="22.5" customHeight="1" x14ac:dyDescent="0.25">
      <c r="A6" s="221"/>
      <c r="B6" s="222"/>
      <c r="C6" s="227"/>
      <c r="D6" s="226"/>
      <c r="F6" s="17">
        <v>1</v>
      </c>
      <c r="G6" s="66" t="s">
        <v>151</v>
      </c>
      <c r="H6" s="229" t="s">
        <v>138</v>
      </c>
      <c r="I6" s="229"/>
      <c r="J6" s="229"/>
      <c r="K6" s="15"/>
      <c r="R6" s="15"/>
      <c r="S6" s="15"/>
      <c r="T6" s="15"/>
      <c r="V6" s="15"/>
      <c r="W6" s="15"/>
      <c r="X6" s="15"/>
      <c r="Y6" s="15"/>
      <c r="Z6" s="15"/>
      <c r="AA6" s="165"/>
      <c r="AB6" s="165"/>
      <c r="AC6" s="170"/>
      <c r="AD6" s="15"/>
      <c r="AE6" s="15"/>
      <c r="AF6" s="15"/>
      <c r="AG6" s="15"/>
      <c r="AH6" s="15"/>
      <c r="AI6" s="15"/>
      <c r="AJ6" s="15"/>
      <c r="AK6" s="15"/>
      <c r="AL6" s="15"/>
      <c r="AM6" s="15"/>
      <c r="AN6" s="15"/>
      <c r="AO6" s="15"/>
      <c r="AP6" s="15"/>
      <c r="AQ6" s="15"/>
      <c r="AR6" s="15"/>
      <c r="AS6" s="15"/>
      <c r="AT6" s="15"/>
      <c r="AU6" s="15"/>
      <c r="AV6" s="15"/>
      <c r="AW6" s="15"/>
    </row>
    <row r="7" spans="1:49" s="16" customFormat="1" ht="22.5" customHeight="1" x14ac:dyDescent="0.25">
      <c r="A7" s="221"/>
      <c r="B7" s="222"/>
      <c r="C7" s="227"/>
      <c r="D7" s="226"/>
      <c r="F7" s="17">
        <v>2</v>
      </c>
      <c r="G7" s="17"/>
      <c r="H7" s="229" t="s">
        <v>150</v>
      </c>
      <c r="I7" s="229"/>
      <c r="J7" s="229"/>
      <c r="K7" s="15"/>
      <c r="R7" s="15"/>
      <c r="S7" s="15"/>
      <c r="T7" s="15"/>
      <c r="V7" s="15"/>
      <c r="W7" s="15"/>
      <c r="X7" s="15"/>
      <c r="Y7" s="15"/>
      <c r="Z7" s="15"/>
      <c r="AA7" s="165"/>
      <c r="AB7" s="165"/>
      <c r="AC7" s="170"/>
      <c r="AD7" s="15"/>
      <c r="AE7" s="15"/>
      <c r="AF7" s="15"/>
      <c r="AG7" s="15"/>
      <c r="AH7" s="15"/>
      <c r="AI7" s="15"/>
      <c r="AJ7" s="15"/>
      <c r="AK7" s="15"/>
      <c r="AL7" s="15"/>
      <c r="AM7" s="15"/>
      <c r="AN7" s="15"/>
      <c r="AO7" s="15"/>
      <c r="AP7" s="15"/>
      <c r="AQ7" s="15"/>
      <c r="AR7" s="15"/>
      <c r="AS7" s="15"/>
      <c r="AT7" s="15"/>
      <c r="AU7" s="15"/>
      <c r="AV7" s="15"/>
      <c r="AW7" s="15"/>
    </row>
    <row r="8" spans="1:49" s="16" customFormat="1" ht="57" customHeight="1" thickBot="1" x14ac:dyDescent="0.3">
      <c r="A8" s="223"/>
      <c r="B8" s="224"/>
      <c r="C8" s="227"/>
      <c r="D8" s="226"/>
      <c r="F8" s="17"/>
      <c r="G8" s="17"/>
      <c r="H8" s="230" t="s">
        <v>160</v>
      </c>
      <c r="I8" s="230"/>
      <c r="J8" s="230"/>
      <c r="K8" s="15"/>
      <c r="R8" s="15"/>
      <c r="S8" s="15"/>
      <c r="T8" s="15"/>
      <c r="V8" s="15"/>
      <c r="W8" s="15"/>
      <c r="X8" s="15"/>
      <c r="Y8" s="15"/>
      <c r="Z8" s="15"/>
      <c r="AA8" s="165"/>
      <c r="AB8" s="165"/>
      <c r="AC8" s="170"/>
      <c r="AD8" s="15"/>
      <c r="AE8" s="15"/>
      <c r="AF8" s="15"/>
      <c r="AG8" s="15"/>
      <c r="AH8" s="15"/>
      <c r="AI8" s="15"/>
      <c r="AJ8" s="15"/>
      <c r="AK8" s="15"/>
      <c r="AL8" s="15"/>
      <c r="AM8" s="15"/>
      <c r="AN8" s="15"/>
      <c r="AO8" s="15"/>
      <c r="AP8" s="15"/>
      <c r="AQ8" s="15"/>
      <c r="AR8" s="15"/>
      <c r="AS8" s="15"/>
      <c r="AT8" s="15"/>
      <c r="AU8" s="15"/>
      <c r="AV8" s="15"/>
      <c r="AW8" s="15"/>
    </row>
    <row r="9" spans="1:49" s="16" customFormat="1" ht="300" customHeight="1" x14ac:dyDescent="0.25">
      <c r="F9" s="163">
        <v>3</v>
      </c>
      <c r="G9" s="164" t="s">
        <v>180</v>
      </c>
      <c r="H9" s="238" t="s">
        <v>181</v>
      </c>
      <c r="I9" s="239"/>
      <c r="J9" s="239"/>
      <c r="K9" s="15"/>
      <c r="R9" s="15"/>
      <c r="S9" s="15"/>
      <c r="T9" s="15"/>
      <c r="V9" s="15"/>
      <c r="W9" s="15"/>
      <c r="X9" s="15"/>
      <c r="Y9" s="15"/>
      <c r="Z9" s="15"/>
      <c r="AA9" s="165"/>
      <c r="AB9" s="165"/>
      <c r="AC9" s="170"/>
      <c r="AD9" s="15"/>
      <c r="AE9" s="15"/>
      <c r="AF9" s="15"/>
      <c r="AG9" s="15"/>
      <c r="AH9" s="15"/>
      <c r="AI9" s="15"/>
      <c r="AJ9" s="15"/>
      <c r="AK9" s="15"/>
      <c r="AL9" s="15"/>
      <c r="AM9" s="15"/>
      <c r="AN9" s="15"/>
      <c r="AO9" s="15"/>
      <c r="AP9" s="15"/>
      <c r="AQ9" s="15"/>
      <c r="AR9" s="15"/>
      <c r="AS9" s="15"/>
      <c r="AT9" s="15"/>
      <c r="AU9" s="15"/>
      <c r="AV9" s="15"/>
      <c r="AW9" s="15"/>
    </row>
    <row r="10" spans="1:49" s="16" customFormat="1" ht="112.5" customHeight="1" x14ac:dyDescent="0.25">
      <c r="F10" s="147">
        <v>4</v>
      </c>
      <c r="G10" s="151" t="s">
        <v>182</v>
      </c>
      <c r="H10" s="280" t="s">
        <v>189</v>
      </c>
      <c r="I10" s="280"/>
      <c r="J10" s="280"/>
      <c r="K10" s="15"/>
      <c r="R10" s="15"/>
      <c r="S10" s="15"/>
      <c r="T10" s="15"/>
      <c r="V10" s="15"/>
      <c r="W10" s="15"/>
      <c r="X10" s="15"/>
      <c r="Y10" s="15"/>
      <c r="Z10" s="15"/>
      <c r="AA10" s="165"/>
      <c r="AB10" s="165"/>
      <c r="AC10" s="170"/>
      <c r="AD10" s="15"/>
      <c r="AE10" s="15"/>
      <c r="AF10" s="15"/>
      <c r="AG10" s="15"/>
      <c r="AH10" s="15"/>
      <c r="AI10" s="15"/>
      <c r="AJ10" s="15"/>
      <c r="AK10" s="15"/>
      <c r="AL10" s="15"/>
      <c r="AM10" s="15"/>
      <c r="AN10" s="15"/>
      <c r="AO10" s="15"/>
      <c r="AP10" s="15"/>
      <c r="AQ10" s="15"/>
      <c r="AR10" s="15"/>
      <c r="AS10" s="15"/>
      <c r="AT10" s="15"/>
      <c r="AU10" s="15"/>
      <c r="AV10" s="15"/>
      <c r="AW10" s="15"/>
    </row>
    <row r="11" spans="1:49" s="16" customFormat="1" ht="174.75" customHeight="1" x14ac:dyDescent="0.25">
      <c r="F11" s="147">
        <v>5</v>
      </c>
      <c r="G11" s="151" t="s">
        <v>209</v>
      </c>
      <c r="H11" s="281" t="s">
        <v>224</v>
      </c>
      <c r="I11" s="282"/>
      <c r="J11" s="283"/>
      <c r="K11" s="15"/>
      <c r="R11" s="15"/>
      <c r="S11" s="15"/>
      <c r="T11" s="15"/>
      <c r="V11" s="15"/>
      <c r="W11" s="15"/>
      <c r="X11" s="15"/>
      <c r="Y11" s="15"/>
      <c r="Z11" s="15"/>
      <c r="AA11" s="165"/>
      <c r="AB11" s="165"/>
      <c r="AC11" s="170"/>
      <c r="AD11" s="15"/>
      <c r="AE11" s="15"/>
      <c r="AF11" s="15"/>
      <c r="AG11" s="15"/>
      <c r="AH11" s="15"/>
      <c r="AI11" s="15"/>
      <c r="AJ11" s="15"/>
      <c r="AK11" s="15"/>
      <c r="AL11" s="15"/>
      <c r="AM11" s="15"/>
      <c r="AN11" s="15"/>
      <c r="AO11" s="15"/>
      <c r="AP11" s="15"/>
      <c r="AQ11" s="15"/>
      <c r="AR11" s="15"/>
      <c r="AS11" s="15"/>
      <c r="AT11" s="15"/>
      <c r="AU11" s="15"/>
      <c r="AV11" s="15"/>
      <c r="AW11" s="15"/>
    </row>
    <row r="12" spans="1:49" s="16" customFormat="1" ht="187.5" customHeight="1" x14ac:dyDescent="0.25">
      <c r="F12" s="17">
        <v>6</v>
      </c>
      <c r="G12" s="152" t="s">
        <v>225</v>
      </c>
      <c r="H12" s="281" t="s">
        <v>229</v>
      </c>
      <c r="I12" s="282"/>
      <c r="J12" s="283"/>
      <c r="K12" s="15"/>
      <c r="R12" s="15"/>
      <c r="S12" s="15"/>
      <c r="T12" s="15"/>
      <c r="V12" s="15"/>
      <c r="W12" s="15"/>
      <c r="X12" s="15"/>
      <c r="Y12" s="15"/>
      <c r="Z12" s="15"/>
      <c r="AA12" s="165"/>
      <c r="AB12" s="165"/>
      <c r="AC12" s="170"/>
      <c r="AD12" s="15"/>
      <c r="AE12" s="15"/>
      <c r="AF12" s="15"/>
      <c r="AG12" s="15"/>
      <c r="AH12" s="15"/>
      <c r="AI12" s="15"/>
      <c r="AJ12" s="15"/>
      <c r="AK12" s="15"/>
      <c r="AL12" s="15"/>
      <c r="AM12" s="15"/>
      <c r="AN12" s="15"/>
      <c r="AO12" s="15"/>
      <c r="AP12" s="15"/>
      <c r="AQ12" s="15"/>
      <c r="AR12" s="15"/>
      <c r="AS12" s="15"/>
      <c r="AT12" s="15"/>
      <c r="AU12" s="15"/>
      <c r="AV12" s="15"/>
      <c r="AW12" s="15"/>
    </row>
    <row r="13" spans="1:49" s="16" customFormat="1" ht="18.75" customHeight="1" x14ac:dyDescent="0.25">
      <c r="G13" s="16" t="s">
        <v>226</v>
      </c>
      <c r="I13" s="74"/>
      <c r="K13" s="15"/>
      <c r="R13" s="15"/>
      <c r="S13" s="15"/>
      <c r="T13" s="15"/>
      <c r="V13" s="15"/>
      <c r="W13" s="15"/>
      <c r="X13" s="15"/>
      <c r="Y13" s="15"/>
      <c r="Z13" s="15"/>
      <c r="AA13" s="165"/>
      <c r="AB13" s="165"/>
      <c r="AC13" s="170"/>
      <c r="AD13" s="15"/>
      <c r="AE13" s="15"/>
      <c r="AF13" s="15"/>
      <c r="AG13" s="15"/>
      <c r="AH13" s="15"/>
      <c r="AI13" s="15"/>
      <c r="AJ13" s="15"/>
      <c r="AK13" s="15"/>
      <c r="AL13" s="15"/>
      <c r="AM13" s="15"/>
      <c r="AN13" s="15"/>
      <c r="AO13" s="15"/>
      <c r="AP13" s="15"/>
      <c r="AQ13" s="15"/>
      <c r="AR13" s="15"/>
      <c r="AS13" s="15"/>
      <c r="AT13" s="15"/>
      <c r="AU13" s="15"/>
      <c r="AV13" s="15"/>
      <c r="AW13" s="15"/>
    </row>
    <row r="14" spans="1:49" s="16" customFormat="1" ht="18.75" customHeight="1" x14ac:dyDescent="0.25">
      <c r="I14" s="74"/>
      <c r="K14" s="15"/>
      <c r="R14" s="15"/>
      <c r="S14" s="15"/>
      <c r="T14" s="15"/>
      <c r="V14" s="15"/>
      <c r="W14" s="15"/>
      <c r="X14" s="15"/>
      <c r="Y14" s="15"/>
      <c r="Z14" s="15"/>
      <c r="AA14" s="165"/>
      <c r="AB14" s="165"/>
      <c r="AC14" s="170"/>
      <c r="AD14" s="15"/>
      <c r="AE14" s="15"/>
      <c r="AF14" s="15"/>
      <c r="AG14" s="15"/>
      <c r="AH14" s="15"/>
      <c r="AI14" s="15"/>
      <c r="AJ14" s="15"/>
      <c r="AK14" s="15"/>
      <c r="AL14" s="15"/>
      <c r="AM14" s="15"/>
      <c r="AN14" s="15"/>
      <c r="AO14" s="15"/>
      <c r="AP14" s="15"/>
      <c r="AQ14" s="15"/>
      <c r="AR14" s="15"/>
      <c r="AS14" s="15"/>
      <c r="AT14" s="15"/>
      <c r="AU14" s="15"/>
      <c r="AV14" s="15"/>
      <c r="AW14" s="15"/>
    </row>
    <row r="15" spans="1:49" s="16" customFormat="1" ht="18.75" customHeight="1" x14ac:dyDescent="0.25">
      <c r="I15" s="74"/>
      <c r="K15" s="15"/>
      <c r="R15" s="15"/>
      <c r="S15" s="15"/>
      <c r="T15" s="15"/>
      <c r="V15" s="15"/>
      <c r="W15" s="15"/>
      <c r="X15" s="15"/>
      <c r="Y15" s="15"/>
      <c r="Z15" s="15"/>
      <c r="AA15" s="165"/>
      <c r="AB15" s="165"/>
      <c r="AC15" s="170"/>
      <c r="AD15" s="15"/>
      <c r="AE15" s="15"/>
      <c r="AF15" s="15"/>
      <c r="AG15" s="15"/>
      <c r="AH15" s="15"/>
      <c r="AI15" s="15"/>
      <c r="AJ15" s="15"/>
      <c r="AK15" s="15"/>
      <c r="AL15" s="15"/>
      <c r="AM15" s="15"/>
      <c r="AN15" s="15"/>
      <c r="AO15" s="15"/>
      <c r="AP15" s="15"/>
      <c r="AQ15" s="15"/>
      <c r="AR15" s="15"/>
      <c r="AS15" s="15"/>
      <c r="AT15" s="15"/>
      <c r="AU15" s="15"/>
      <c r="AV15" s="15"/>
      <c r="AW15" s="15"/>
    </row>
    <row r="16" spans="1:49" s="16" customFormat="1" ht="18.75" customHeight="1" thickBot="1" x14ac:dyDescent="0.3">
      <c r="I16" s="74"/>
      <c r="K16" s="15"/>
      <c r="R16" s="15"/>
      <c r="S16" s="15"/>
      <c r="T16" s="15"/>
      <c r="V16" s="15"/>
      <c r="W16" s="15"/>
      <c r="X16" s="15"/>
      <c r="Y16" s="15"/>
      <c r="Z16" s="15"/>
      <c r="AA16" s="165"/>
      <c r="AB16" s="165"/>
      <c r="AC16" s="170"/>
      <c r="AD16" s="15"/>
      <c r="AE16" s="15"/>
      <c r="AF16" s="15"/>
      <c r="AG16" s="15"/>
      <c r="AH16" s="15"/>
      <c r="AI16" s="15"/>
      <c r="AJ16" s="15"/>
      <c r="AK16" s="15"/>
      <c r="AL16" s="15"/>
      <c r="AM16" s="15"/>
      <c r="AN16" s="15"/>
      <c r="AO16" s="15"/>
      <c r="AP16" s="15"/>
      <c r="AQ16" s="15"/>
      <c r="AR16" s="15"/>
      <c r="AS16" s="15"/>
      <c r="AT16" s="15"/>
      <c r="AU16" s="15"/>
      <c r="AV16" s="15"/>
      <c r="AW16" s="15"/>
    </row>
    <row r="17" spans="1:49" s="16" customFormat="1" ht="18.75" customHeight="1" x14ac:dyDescent="0.25">
      <c r="A17" s="234" t="s">
        <v>6</v>
      </c>
      <c r="B17" s="235"/>
      <c r="C17" s="231" t="s">
        <v>20</v>
      </c>
      <c r="D17" s="246" t="s">
        <v>13</v>
      </c>
      <c r="E17" s="247"/>
      <c r="F17" s="247"/>
      <c r="G17" s="247"/>
      <c r="H17" s="247"/>
      <c r="I17" s="247"/>
      <c r="J17" s="247"/>
      <c r="K17" s="247"/>
      <c r="L17" s="247"/>
      <c r="M17" s="247"/>
      <c r="N17" s="247"/>
      <c r="O17" s="247"/>
      <c r="P17" s="231"/>
      <c r="Q17" s="271" t="s">
        <v>42</v>
      </c>
      <c r="R17" s="272"/>
      <c r="S17" s="272"/>
      <c r="T17" s="273"/>
      <c r="U17" s="277" t="s">
        <v>37</v>
      </c>
      <c r="V17" s="259" t="s">
        <v>7</v>
      </c>
      <c r="W17" s="260"/>
      <c r="X17" s="260"/>
      <c r="Y17" s="260"/>
      <c r="Z17" s="261"/>
      <c r="AA17" s="240" t="s">
        <v>7</v>
      </c>
      <c r="AB17" s="241"/>
      <c r="AC17" s="241"/>
      <c r="AD17" s="241"/>
      <c r="AE17" s="242"/>
      <c r="AF17" s="262" t="s">
        <v>7</v>
      </c>
      <c r="AG17" s="263"/>
      <c r="AH17" s="263"/>
      <c r="AI17" s="263"/>
      <c r="AJ17" s="264"/>
      <c r="AK17" s="240" t="s">
        <v>7</v>
      </c>
      <c r="AL17" s="241"/>
      <c r="AM17" s="241"/>
      <c r="AN17" s="241"/>
      <c r="AO17" s="242"/>
      <c r="AP17" s="250" t="s">
        <v>7</v>
      </c>
      <c r="AQ17" s="251"/>
      <c r="AR17" s="251"/>
      <c r="AS17" s="251"/>
      <c r="AT17" s="252"/>
      <c r="AU17" s="15"/>
      <c r="AV17" s="15"/>
      <c r="AW17" s="15"/>
    </row>
    <row r="18" spans="1:49" s="16" customFormat="1" ht="21" customHeight="1" thickBot="1" x14ac:dyDescent="0.3">
      <c r="A18" s="236"/>
      <c r="B18" s="237"/>
      <c r="C18" s="232"/>
      <c r="D18" s="248"/>
      <c r="E18" s="249"/>
      <c r="F18" s="249"/>
      <c r="G18" s="249"/>
      <c r="H18" s="249"/>
      <c r="I18" s="249"/>
      <c r="J18" s="249"/>
      <c r="K18" s="249"/>
      <c r="L18" s="249"/>
      <c r="M18" s="249"/>
      <c r="N18" s="249"/>
      <c r="O18" s="249"/>
      <c r="P18" s="232"/>
      <c r="Q18" s="274"/>
      <c r="R18" s="275"/>
      <c r="S18" s="275"/>
      <c r="T18" s="276"/>
      <c r="U18" s="278"/>
      <c r="V18" s="256" t="s">
        <v>8</v>
      </c>
      <c r="W18" s="257"/>
      <c r="X18" s="257"/>
      <c r="Y18" s="257"/>
      <c r="Z18" s="258"/>
      <c r="AA18" s="268" t="s">
        <v>9</v>
      </c>
      <c r="AB18" s="269"/>
      <c r="AC18" s="269"/>
      <c r="AD18" s="269"/>
      <c r="AE18" s="270"/>
      <c r="AF18" s="265" t="s">
        <v>10</v>
      </c>
      <c r="AG18" s="266"/>
      <c r="AH18" s="266"/>
      <c r="AI18" s="266"/>
      <c r="AJ18" s="267"/>
      <c r="AK18" s="243" t="s">
        <v>11</v>
      </c>
      <c r="AL18" s="244"/>
      <c r="AM18" s="244"/>
      <c r="AN18" s="244"/>
      <c r="AO18" s="245"/>
      <c r="AP18" s="253" t="s">
        <v>12</v>
      </c>
      <c r="AQ18" s="254"/>
      <c r="AR18" s="254"/>
      <c r="AS18" s="254"/>
      <c r="AT18" s="255"/>
      <c r="AU18" s="15"/>
      <c r="AV18" s="15"/>
      <c r="AW18" s="15"/>
    </row>
    <row r="19" spans="1:49" s="15" customFormat="1" ht="56.25" customHeight="1" thickBot="1" x14ac:dyDescent="0.3">
      <c r="A19" s="60" t="s">
        <v>18</v>
      </c>
      <c r="B19" s="61" t="s">
        <v>19</v>
      </c>
      <c r="C19" s="233"/>
      <c r="D19" s="60" t="s">
        <v>21</v>
      </c>
      <c r="E19" s="61" t="s">
        <v>22</v>
      </c>
      <c r="F19" s="61" t="s">
        <v>23</v>
      </c>
      <c r="G19" s="61" t="s">
        <v>24</v>
      </c>
      <c r="H19" s="61" t="s">
        <v>172</v>
      </c>
      <c r="I19" s="61" t="s">
        <v>25</v>
      </c>
      <c r="J19" s="61" t="s">
        <v>26</v>
      </c>
      <c r="K19" s="61" t="s">
        <v>27</v>
      </c>
      <c r="L19" s="61" t="s">
        <v>28</v>
      </c>
      <c r="M19" s="61" t="s">
        <v>29</v>
      </c>
      <c r="N19" s="61" t="s">
        <v>30</v>
      </c>
      <c r="O19" s="61" t="s">
        <v>31</v>
      </c>
      <c r="P19" s="62" t="s">
        <v>32</v>
      </c>
      <c r="Q19" s="63" t="s">
        <v>33</v>
      </c>
      <c r="R19" s="64" t="s">
        <v>34</v>
      </c>
      <c r="S19" s="64" t="s">
        <v>35</v>
      </c>
      <c r="T19" s="65" t="s">
        <v>36</v>
      </c>
      <c r="U19" s="279"/>
      <c r="V19" s="34" t="s">
        <v>38</v>
      </c>
      <c r="W19" s="24" t="s">
        <v>39</v>
      </c>
      <c r="X19" s="129" t="s">
        <v>14</v>
      </c>
      <c r="Y19" s="24" t="s">
        <v>15</v>
      </c>
      <c r="Z19" s="35" t="s">
        <v>16</v>
      </c>
      <c r="AA19" s="201" t="s">
        <v>38</v>
      </c>
      <c r="AB19" s="202" t="s">
        <v>39</v>
      </c>
      <c r="AC19" s="203" t="s">
        <v>14</v>
      </c>
      <c r="AD19" s="204" t="s">
        <v>15</v>
      </c>
      <c r="AE19" s="205" t="s">
        <v>16</v>
      </c>
      <c r="AF19" s="32" t="s">
        <v>38</v>
      </c>
      <c r="AG19" s="26" t="s">
        <v>39</v>
      </c>
      <c r="AH19" s="26" t="s">
        <v>14</v>
      </c>
      <c r="AI19" s="26" t="s">
        <v>15</v>
      </c>
      <c r="AJ19" s="33" t="s">
        <v>16</v>
      </c>
      <c r="AK19" s="30" t="s">
        <v>38</v>
      </c>
      <c r="AL19" s="25" t="s">
        <v>39</v>
      </c>
      <c r="AM19" s="25" t="s">
        <v>14</v>
      </c>
      <c r="AN19" s="25" t="s">
        <v>15</v>
      </c>
      <c r="AO19" s="31" t="s">
        <v>16</v>
      </c>
      <c r="AP19" s="28" t="s">
        <v>24</v>
      </c>
      <c r="AQ19" s="27" t="s">
        <v>38</v>
      </c>
      <c r="AR19" s="27" t="s">
        <v>39</v>
      </c>
      <c r="AS19" s="27" t="s">
        <v>14</v>
      </c>
      <c r="AT19" s="29" t="s">
        <v>17</v>
      </c>
    </row>
    <row r="20" spans="1:49" ht="193.5" customHeight="1" x14ac:dyDescent="0.25">
      <c r="A20" s="58">
        <v>7</v>
      </c>
      <c r="B20" s="22" t="s">
        <v>102</v>
      </c>
      <c r="C20" s="59" t="s">
        <v>86</v>
      </c>
      <c r="D20" s="137" t="s">
        <v>183</v>
      </c>
      <c r="E20" s="67">
        <v>5.33E-2</v>
      </c>
      <c r="F20" s="69" t="s">
        <v>88</v>
      </c>
      <c r="G20" s="70" t="s">
        <v>185</v>
      </c>
      <c r="H20" s="70" t="s">
        <v>186</v>
      </c>
      <c r="I20" s="138" t="s">
        <v>187</v>
      </c>
      <c r="J20" s="139" t="s">
        <v>63</v>
      </c>
      <c r="K20" s="140" t="s">
        <v>106</v>
      </c>
      <c r="L20" s="141">
        <v>0</v>
      </c>
      <c r="M20" s="141">
        <v>0</v>
      </c>
      <c r="N20" s="142">
        <v>0</v>
      </c>
      <c r="O20" s="141">
        <v>1</v>
      </c>
      <c r="P20" s="143">
        <v>1</v>
      </c>
      <c r="Q20" s="78" t="s">
        <v>54</v>
      </c>
      <c r="R20" s="1" t="s">
        <v>118</v>
      </c>
      <c r="S20" s="1" t="s">
        <v>123</v>
      </c>
      <c r="T20" s="49" t="s">
        <v>139</v>
      </c>
      <c r="U20" s="79" t="str">
        <f>IF(Q20="EFICACIA","SI","NO")</f>
        <v>SI</v>
      </c>
      <c r="V20" s="80" t="s">
        <v>171</v>
      </c>
      <c r="W20" s="80" t="s">
        <v>171</v>
      </c>
      <c r="X20" s="13" t="s">
        <v>171</v>
      </c>
      <c r="Y20" s="13" t="s">
        <v>171</v>
      </c>
      <c r="Z20" s="81" t="s">
        <v>171</v>
      </c>
      <c r="AA20" s="206" t="s">
        <v>171</v>
      </c>
      <c r="AB20" s="166" t="s">
        <v>171</v>
      </c>
      <c r="AC20" s="171" t="s">
        <v>171</v>
      </c>
      <c r="AD20" s="131" t="s">
        <v>171</v>
      </c>
      <c r="AE20" s="209" t="s">
        <v>171</v>
      </c>
      <c r="AF20" s="13" t="s">
        <v>171</v>
      </c>
      <c r="AG20" s="13" t="s">
        <v>171</v>
      </c>
      <c r="AH20" s="13" t="s">
        <v>171</v>
      </c>
      <c r="AI20" s="13" t="s">
        <v>171</v>
      </c>
      <c r="AJ20" s="13" t="s">
        <v>171</v>
      </c>
      <c r="AK20" s="210">
        <f>O20</f>
        <v>1</v>
      </c>
      <c r="AL20" s="131"/>
      <c r="AM20" s="131"/>
      <c r="AN20" s="131"/>
      <c r="AO20" s="132"/>
      <c r="AP20" s="39" t="str">
        <f>G20</f>
        <v>Línea base construida</v>
      </c>
      <c r="AQ20" s="1" t="e">
        <f>V20+AA20+AF20+AK20</f>
        <v>#VALUE!</v>
      </c>
      <c r="AR20" s="131" t="e">
        <f>W20+AB20+AG20+AL20</f>
        <v>#VALUE!</v>
      </c>
      <c r="AS20" s="131"/>
      <c r="AT20" s="132"/>
    </row>
    <row r="21" spans="1:49" ht="78.75" x14ac:dyDescent="0.25">
      <c r="A21" s="48">
        <v>7</v>
      </c>
      <c r="B21" s="14" t="s">
        <v>102</v>
      </c>
      <c r="C21" s="49" t="s">
        <v>86</v>
      </c>
      <c r="D21" s="38" t="s">
        <v>184</v>
      </c>
      <c r="E21" s="67">
        <v>5.33E-2</v>
      </c>
      <c r="F21" s="72" t="s">
        <v>88</v>
      </c>
      <c r="G21" s="70" t="s">
        <v>185</v>
      </c>
      <c r="H21" s="73" t="s">
        <v>188</v>
      </c>
      <c r="I21" s="138" t="s">
        <v>187</v>
      </c>
      <c r="J21" s="144" t="s">
        <v>63</v>
      </c>
      <c r="K21" s="145" t="s">
        <v>140</v>
      </c>
      <c r="L21" s="130">
        <v>0</v>
      </c>
      <c r="M21" s="130">
        <v>0</v>
      </c>
      <c r="N21" s="130">
        <v>1</v>
      </c>
      <c r="O21" s="130">
        <v>0</v>
      </c>
      <c r="P21" s="146">
        <v>1</v>
      </c>
      <c r="Q21" s="78" t="s">
        <v>54</v>
      </c>
      <c r="R21" s="1" t="s">
        <v>118</v>
      </c>
      <c r="S21" s="1" t="s">
        <v>123</v>
      </c>
      <c r="T21" s="49" t="s">
        <v>141</v>
      </c>
      <c r="U21" s="79" t="str">
        <f t="shared" ref="U21:U34" si="0">IF(Q21="EFICACIA","SI","NO")</f>
        <v>SI</v>
      </c>
      <c r="V21" s="80" t="s">
        <v>171</v>
      </c>
      <c r="W21" s="80" t="s">
        <v>171</v>
      </c>
      <c r="X21" s="13" t="s">
        <v>171</v>
      </c>
      <c r="Y21" s="13" t="s">
        <v>171</v>
      </c>
      <c r="Z21" s="81" t="s">
        <v>171</v>
      </c>
      <c r="AA21" s="206" t="s">
        <v>171</v>
      </c>
      <c r="AB21" s="166" t="s">
        <v>171</v>
      </c>
      <c r="AC21" s="171" t="s">
        <v>171</v>
      </c>
      <c r="AD21" s="131" t="s">
        <v>171</v>
      </c>
      <c r="AE21" s="132" t="s">
        <v>171</v>
      </c>
      <c r="AF21" s="80"/>
      <c r="AG21" s="131"/>
      <c r="AH21" s="131"/>
      <c r="AI21" s="131"/>
      <c r="AJ21" s="132"/>
      <c r="AK21" s="39">
        <f t="shared" ref="AK21:AK41" si="1">O21</f>
        <v>0</v>
      </c>
      <c r="AL21" s="131"/>
      <c r="AM21" s="131"/>
      <c r="AN21" s="131"/>
      <c r="AO21" s="132"/>
      <c r="AP21" s="39" t="str">
        <f t="shared" ref="AP21:AP41" si="2">G21</f>
        <v>Línea base construida</v>
      </c>
      <c r="AQ21" s="1" t="e">
        <f t="shared" ref="AQ21:AQ34" si="3">V21+AA21+AF21+AK21</f>
        <v>#VALUE!</v>
      </c>
      <c r="AR21" s="131" t="e">
        <f t="shared" ref="AR21:AR34" si="4">W21+AB21+AG21+AL21</f>
        <v>#VALUE!</v>
      </c>
      <c r="AS21" s="131"/>
      <c r="AT21" s="132"/>
    </row>
    <row r="22" spans="1:49" ht="126" x14ac:dyDescent="0.25">
      <c r="A22" s="48">
        <v>6</v>
      </c>
      <c r="B22" s="14" t="s">
        <v>103</v>
      </c>
      <c r="C22" s="49" t="s">
        <v>86</v>
      </c>
      <c r="D22" s="38" t="s">
        <v>43</v>
      </c>
      <c r="E22" s="67">
        <v>5.33E-2</v>
      </c>
      <c r="F22" s="13" t="s">
        <v>89</v>
      </c>
      <c r="G22" s="1" t="s">
        <v>90</v>
      </c>
      <c r="H22" s="1" t="s">
        <v>144</v>
      </c>
      <c r="I22" s="86" t="s">
        <v>128</v>
      </c>
      <c r="J22" s="76" t="s">
        <v>52</v>
      </c>
      <c r="K22" s="77" t="s">
        <v>145</v>
      </c>
      <c r="L22" s="85"/>
      <c r="M22" s="114">
        <v>1</v>
      </c>
      <c r="N22" s="114">
        <v>1</v>
      </c>
      <c r="O22" s="114">
        <v>1</v>
      </c>
      <c r="P22" s="115">
        <v>1</v>
      </c>
      <c r="Q22" s="78" t="s">
        <v>54</v>
      </c>
      <c r="R22" s="1" t="s">
        <v>119</v>
      </c>
      <c r="S22" s="1" t="s">
        <v>123</v>
      </c>
      <c r="T22" s="49"/>
      <c r="U22" s="79" t="str">
        <f t="shared" si="0"/>
        <v>SI</v>
      </c>
      <c r="V22" s="80" t="s">
        <v>171</v>
      </c>
      <c r="W22" s="80" t="s">
        <v>171</v>
      </c>
      <c r="X22" s="13" t="s">
        <v>171</v>
      </c>
      <c r="Y22" s="13" t="s">
        <v>171</v>
      </c>
      <c r="Z22" s="81" t="s">
        <v>171</v>
      </c>
      <c r="AA22" s="174">
        <v>1</v>
      </c>
      <c r="AB22" s="174">
        <v>1</v>
      </c>
      <c r="AC22" s="175">
        <v>1</v>
      </c>
      <c r="AD22" s="131" t="s">
        <v>210</v>
      </c>
      <c r="AE22" s="132" t="s">
        <v>211</v>
      </c>
      <c r="AF22" s="80"/>
      <c r="AG22" s="131"/>
      <c r="AH22" s="131"/>
      <c r="AI22" s="131"/>
      <c r="AJ22" s="132"/>
      <c r="AK22" s="39">
        <f t="shared" si="1"/>
        <v>1</v>
      </c>
      <c r="AL22" s="131"/>
      <c r="AM22" s="131"/>
      <c r="AN22" s="131"/>
      <c r="AO22" s="132"/>
      <c r="AP22" s="39" t="str">
        <f t="shared" si="2"/>
        <v xml:space="preserve">Porcentaje de cumplimiento del Plan de Acción para la implementación de los presupuestos participativos </v>
      </c>
      <c r="AQ22" s="1" t="e">
        <f t="shared" si="3"/>
        <v>#VALUE!</v>
      </c>
      <c r="AR22" s="131" t="e">
        <f t="shared" si="4"/>
        <v>#VALUE!</v>
      </c>
      <c r="AS22" s="131"/>
      <c r="AT22" s="132"/>
    </row>
    <row r="23" spans="1:49" ht="120" x14ac:dyDescent="0.25">
      <c r="A23" s="48">
        <v>6</v>
      </c>
      <c r="B23" s="14" t="s">
        <v>103</v>
      </c>
      <c r="C23" s="49" t="s">
        <v>86</v>
      </c>
      <c r="D23" s="71" t="s">
        <v>159</v>
      </c>
      <c r="E23" s="67">
        <v>5.33E-2</v>
      </c>
      <c r="F23" s="13" t="s">
        <v>89</v>
      </c>
      <c r="G23" s="1" t="s">
        <v>91</v>
      </c>
      <c r="H23" s="1" t="s">
        <v>115</v>
      </c>
      <c r="I23" s="87">
        <v>0.84299999999999997</v>
      </c>
      <c r="J23" s="85" t="s">
        <v>105</v>
      </c>
      <c r="K23" s="21" t="s">
        <v>107</v>
      </c>
      <c r="L23" s="85"/>
      <c r="M23" s="113"/>
      <c r="N23" s="113"/>
      <c r="O23" s="116">
        <v>0.9</v>
      </c>
      <c r="P23" s="115">
        <v>0.9</v>
      </c>
      <c r="Q23" s="78" t="s">
        <v>54</v>
      </c>
      <c r="R23" s="1" t="s">
        <v>108</v>
      </c>
      <c r="S23" s="1" t="s">
        <v>123</v>
      </c>
      <c r="T23" s="49"/>
      <c r="U23" s="79" t="str">
        <f t="shared" si="0"/>
        <v>SI</v>
      </c>
      <c r="V23" s="80" t="s">
        <v>171</v>
      </c>
      <c r="W23" s="80" t="s">
        <v>171</v>
      </c>
      <c r="X23" s="13" t="s">
        <v>171</v>
      </c>
      <c r="Y23" s="13" t="s">
        <v>171</v>
      </c>
      <c r="Z23" s="81" t="s">
        <v>171</v>
      </c>
      <c r="AA23" s="206" t="s">
        <v>171</v>
      </c>
      <c r="AB23" s="166" t="s">
        <v>171</v>
      </c>
      <c r="AC23" s="171" t="s">
        <v>171</v>
      </c>
      <c r="AD23" s="131" t="s">
        <v>171</v>
      </c>
      <c r="AE23" s="132" t="s">
        <v>171</v>
      </c>
      <c r="AF23" s="13" t="s">
        <v>171</v>
      </c>
      <c r="AG23" s="13" t="s">
        <v>171</v>
      </c>
      <c r="AH23" s="13" t="s">
        <v>171</v>
      </c>
      <c r="AI23" s="13" t="s">
        <v>171</v>
      </c>
      <c r="AJ23" s="13" t="s">
        <v>171</v>
      </c>
      <c r="AK23" s="39">
        <f t="shared" si="1"/>
        <v>0.9</v>
      </c>
      <c r="AL23" s="131"/>
      <c r="AM23" s="131"/>
      <c r="AN23" s="131"/>
      <c r="AO23" s="132"/>
      <c r="AP23" s="39" t="str">
        <f t="shared" si="2"/>
        <v xml:space="preserve">Porcentaje de cumplimiento físico acumulado del Plan de Desarrollo Local </v>
      </c>
      <c r="AQ23" s="1" t="e">
        <f t="shared" si="3"/>
        <v>#VALUE!</v>
      </c>
      <c r="AR23" s="131" t="e">
        <f t="shared" si="4"/>
        <v>#VALUE!</v>
      </c>
      <c r="AS23" s="131"/>
      <c r="AT23" s="132"/>
    </row>
    <row r="24" spans="1:49" ht="120" x14ac:dyDescent="0.25">
      <c r="A24" s="48">
        <v>6</v>
      </c>
      <c r="B24" s="14" t="s">
        <v>103</v>
      </c>
      <c r="C24" s="49" t="s">
        <v>126</v>
      </c>
      <c r="D24" s="39" t="s">
        <v>227</v>
      </c>
      <c r="E24" s="67">
        <v>5.33E-2</v>
      </c>
      <c r="F24" s="13" t="s">
        <v>88</v>
      </c>
      <c r="G24" s="1" t="s">
        <v>92</v>
      </c>
      <c r="H24" s="1" t="s">
        <v>93</v>
      </c>
      <c r="I24" s="88" t="s">
        <v>158</v>
      </c>
      <c r="J24" s="85" t="s">
        <v>105</v>
      </c>
      <c r="K24" s="21" t="s">
        <v>109</v>
      </c>
      <c r="L24" s="89"/>
      <c r="M24" s="114">
        <v>0.2</v>
      </c>
      <c r="N24" s="113"/>
      <c r="O24" s="114">
        <v>0.92</v>
      </c>
      <c r="P24" s="115">
        <v>0.92</v>
      </c>
      <c r="Q24" s="78" t="s">
        <v>54</v>
      </c>
      <c r="R24" s="1" t="s">
        <v>111</v>
      </c>
      <c r="S24" s="1" t="s">
        <v>142</v>
      </c>
      <c r="T24" s="49"/>
      <c r="U24" s="79" t="str">
        <f t="shared" si="0"/>
        <v>SI</v>
      </c>
      <c r="V24" s="80" t="s">
        <v>171</v>
      </c>
      <c r="W24" s="80" t="s">
        <v>171</v>
      </c>
      <c r="X24" s="13" t="s">
        <v>171</v>
      </c>
      <c r="Y24" s="13" t="s">
        <v>171</v>
      </c>
      <c r="Z24" s="81" t="s">
        <v>171</v>
      </c>
      <c r="AA24" s="176">
        <f t="shared" ref="AA24:AA34" si="5">M24</f>
        <v>0.2</v>
      </c>
      <c r="AB24" s="178">
        <v>7.0400000000000004E-2</v>
      </c>
      <c r="AC24" s="172">
        <f>AB24/AA24</f>
        <v>0.35199999999999998</v>
      </c>
      <c r="AD24" s="131" t="s">
        <v>212</v>
      </c>
      <c r="AE24" s="132" t="s">
        <v>191</v>
      </c>
      <c r="AF24" s="13" t="s">
        <v>171</v>
      </c>
      <c r="AG24" s="13" t="s">
        <v>171</v>
      </c>
      <c r="AH24" s="13" t="s">
        <v>171</v>
      </c>
      <c r="AI24" s="13" t="s">
        <v>171</v>
      </c>
      <c r="AJ24" s="13" t="s">
        <v>171</v>
      </c>
      <c r="AK24" s="39">
        <f t="shared" si="1"/>
        <v>0.92</v>
      </c>
      <c r="AL24" s="131"/>
      <c r="AM24" s="131"/>
      <c r="AN24" s="131"/>
      <c r="AO24" s="132"/>
      <c r="AP24" s="39" t="str">
        <f t="shared" si="2"/>
        <v>Porcentaje de compromiso del presupuesto de inversión directa de la vigencia 2020</v>
      </c>
      <c r="AQ24" s="1" t="e">
        <f t="shared" si="3"/>
        <v>#VALUE!</v>
      </c>
      <c r="AR24" s="131" t="e">
        <f t="shared" si="4"/>
        <v>#VALUE!</v>
      </c>
      <c r="AS24" s="131"/>
      <c r="AT24" s="132"/>
    </row>
    <row r="25" spans="1:49" ht="120" x14ac:dyDescent="0.25">
      <c r="A25" s="48">
        <v>6</v>
      </c>
      <c r="B25" s="14" t="s">
        <v>103</v>
      </c>
      <c r="C25" s="49" t="s">
        <v>126</v>
      </c>
      <c r="D25" s="39" t="s">
        <v>44</v>
      </c>
      <c r="E25" s="67">
        <v>5.33E-2</v>
      </c>
      <c r="F25" s="13" t="s">
        <v>88</v>
      </c>
      <c r="G25" s="1" t="s">
        <v>94</v>
      </c>
      <c r="H25" s="1" t="s">
        <v>95</v>
      </c>
      <c r="I25" s="90">
        <v>29.82</v>
      </c>
      <c r="J25" s="85" t="s">
        <v>105</v>
      </c>
      <c r="K25" s="21" t="s">
        <v>110</v>
      </c>
      <c r="L25" s="89"/>
      <c r="M25" s="113"/>
      <c r="N25" s="113"/>
      <c r="O25" s="114">
        <v>0.25</v>
      </c>
      <c r="P25" s="115">
        <v>0.25</v>
      </c>
      <c r="Q25" s="78" t="s">
        <v>54</v>
      </c>
      <c r="R25" s="1" t="s">
        <v>111</v>
      </c>
      <c r="S25" s="1" t="s">
        <v>142</v>
      </c>
      <c r="T25" s="49"/>
      <c r="U25" s="79" t="str">
        <f t="shared" si="0"/>
        <v>SI</v>
      </c>
      <c r="V25" s="80" t="s">
        <v>171</v>
      </c>
      <c r="W25" s="80" t="s">
        <v>171</v>
      </c>
      <c r="X25" s="13" t="s">
        <v>171</v>
      </c>
      <c r="Y25" s="13" t="s">
        <v>171</v>
      </c>
      <c r="Z25" s="81" t="s">
        <v>171</v>
      </c>
      <c r="AA25" s="206" t="s">
        <v>171</v>
      </c>
      <c r="AB25" s="166" t="s">
        <v>171</v>
      </c>
      <c r="AC25" s="171" t="s">
        <v>171</v>
      </c>
      <c r="AD25" s="131" t="s">
        <v>171</v>
      </c>
      <c r="AE25" s="132" t="s">
        <v>171</v>
      </c>
      <c r="AF25" s="13" t="s">
        <v>171</v>
      </c>
      <c r="AG25" s="13" t="s">
        <v>171</v>
      </c>
      <c r="AH25" s="13" t="s">
        <v>171</v>
      </c>
      <c r="AI25" s="13" t="s">
        <v>171</v>
      </c>
      <c r="AJ25" s="13" t="s">
        <v>171</v>
      </c>
      <c r="AK25" s="39">
        <f t="shared" si="1"/>
        <v>0.25</v>
      </c>
      <c r="AL25" s="131"/>
      <c r="AM25" s="131"/>
      <c r="AN25" s="131"/>
      <c r="AO25" s="132"/>
      <c r="AP25" s="39" t="str">
        <f t="shared" si="2"/>
        <v>Porcentaje de Giros de la Vigencia 2019</v>
      </c>
      <c r="AQ25" s="1" t="e">
        <f t="shared" si="3"/>
        <v>#VALUE!</v>
      </c>
      <c r="AR25" s="131" t="e">
        <f t="shared" si="4"/>
        <v>#VALUE!</v>
      </c>
      <c r="AS25" s="131"/>
      <c r="AT25" s="132"/>
    </row>
    <row r="26" spans="1:49" ht="120" x14ac:dyDescent="0.25">
      <c r="A26" s="48">
        <v>6</v>
      </c>
      <c r="B26" s="14" t="s">
        <v>103</v>
      </c>
      <c r="C26" s="49" t="s">
        <v>126</v>
      </c>
      <c r="D26" s="39" t="s">
        <v>143</v>
      </c>
      <c r="E26" s="67">
        <v>5.33E-2</v>
      </c>
      <c r="F26" s="13" t="s">
        <v>88</v>
      </c>
      <c r="G26" s="1" t="s">
        <v>96</v>
      </c>
      <c r="H26" s="1" t="s">
        <v>97</v>
      </c>
      <c r="I26" s="84">
        <v>79.69</v>
      </c>
      <c r="J26" s="85" t="s">
        <v>105</v>
      </c>
      <c r="K26" s="21" t="s">
        <v>112</v>
      </c>
      <c r="L26" s="89"/>
      <c r="M26" s="113"/>
      <c r="N26" s="113"/>
      <c r="O26" s="116">
        <v>0.6</v>
      </c>
      <c r="P26" s="117">
        <v>0.6</v>
      </c>
      <c r="Q26" s="78" t="s">
        <v>54</v>
      </c>
      <c r="R26" s="1" t="s">
        <v>111</v>
      </c>
      <c r="S26" s="1" t="s">
        <v>142</v>
      </c>
      <c r="T26" s="49"/>
      <c r="U26" s="79" t="str">
        <f t="shared" si="0"/>
        <v>SI</v>
      </c>
      <c r="V26" s="80" t="s">
        <v>171</v>
      </c>
      <c r="W26" s="80" t="s">
        <v>171</v>
      </c>
      <c r="X26" s="13" t="s">
        <v>171</v>
      </c>
      <c r="Y26" s="13" t="s">
        <v>171</v>
      </c>
      <c r="Z26" s="81" t="s">
        <v>171</v>
      </c>
      <c r="AA26" s="206" t="s">
        <v>171</v>
      </c>
      <c r="AB26" s="166" t="s">
        <v>171</v>
      </c>
      <c r="AC26" s="171" t="s">
        <v>171</v>
      </c>
      <c r="AD26" s="131" t="s">
        <v>171</v>
      </c>
      <c r="AE26" s="132" t="s">
        <v>171</v>
      </c>
      <c r="AF26" s="13" t="s">
        <v>171</v>
      </c>
      <c r="AG26" s="13" t="s">
        <v>171</v>
      </c>
      <c r="AH26" s="13" t="s">
        <v>171</v>
      </c>
      <c r="AI26" s="13" t="s">
        <v>171</v>
      </c>
      <c r="AJ26" s="13" t="s">
        <v>171</v>
      </c>
      <c r="AK26" s="39">
        <f t="shared" si="1"/>
        <v>0.6</v>
      </c>
      <c r="AL26" s="131"/>
      <c r="AM26" s="131"/>
      <c r="AN26" s="131"/>
      <c r="AO26" s="132"/>
      <c r="AP26" s="39" t="str">
        <f t="shared" si="2"/>
        <v>Porcentaje de Giros de Obligaciones por Pagar 2019 y anteriores</v>
      </c>
      <c r="AQ26" s="1" t="e">
        <f t="shared" si="3"/>
        <v>#VALUE!</v>
      </c>
      <c r="AR26" s="131" t="e">
        <f t="shared" si="4"/>
        <v>#VALUE!</v>
      </c>
      <c r="AS26" s="131"/>
      <c r="AT26" s="132"/>
    </row>
    <row r="27" spans="1:49" ht="120" x14ac:dyDescent="0.25">
      <c r="A27" s="48">
        <v>6</v>
      </c>
      <c r="B27" s="14" t="s">
        <v>103</v>
      </c>
      <c r="C27" s="49" t="s">
        <v>126</v>
      </c>
      <c r="D27" s="40" t="s">
        <v>228</v>
      </c>
      <c r="E27" s="67">
        <v>5.33E-2</v>
      </c>
      <c r="F27" s="13" t="s">
        <v>88</v>
      </c>
      <c r="G27" s="1" t="s">
        <v>98</v>
      </c>
      <c r="H27" s="1" t="s">
        <v>99</v>
      </c>
      <c r="I27" s="84">
        <v>44.49</v>
      </c>
      <c r="J27" s="85" t="s">
        <v>105</v>
      </c>
      <c r="K27" s="21" t="s">
        <v>113</v>
      </c>
      <c r="L27" s="89"/>
      <c r="M27" s="113"/>
      <c r="N27" s="113"/>
      <c r="O27" s="116">
        <v>0.6</v>
      </c>
      <c r="P27" s="117">
        <v>0.6</v>
      </c>
      <c r="Q27" s="78" t="s">
        <v>54</v>
      </c>
      <c r="R27" s="1" t="s">
        <v>111</v>
      </c>
      <c r="S27" s="1" t="s">
        <v>142</v>
      </c>
      <c r="T27" s="49"/>
      <c r="U27" s="79" t="str">
        <f t="shared" si="0"/>
        <v>SI</v>
      </c>
      <c r="V27" s="80" t="s">
        <v>171</v>
      </c>
      <c r="W27" s="80" t="s">
        <v>171</v>
      </c>
      <c r="X27" s="13" t="s">
        <v>171</v>
      </c>
      <c r="Y27" s="13" t="s">
        <v>171</v>
      </c>
      <c r="Z27" s="81" t="s">
        <v>171</v>
      </c>
      <c r="AA27" s="206" t="s">
        <v>171</v>
      </c>
      <c r="AB27" s="166" t="s">
        <v>171</v>
      </c>
      <c r="AC27" s="171" t="s">
        <v>171</v>
      </c>
      <c r="AD27" s="131" t="s">
        <v>171</v>
      </c>
      <c r="AE27" s="132" t="s">
        <v>171</v>
      </c>
      <c r="AF27" s="13" t="s">
        <v>171</v>
      </c>
      <c r="AG27" s="13" t="s">
        <v>171</v>
      </c>
      <c r="AH27" s="13" t="s">
        <v>171</v>
      </c>
      <c r="AI27" s="13" t="s">
        <v>171</v>
      </c>
      <c r="AJ27" s="13" t="s">
        <v>171</v>
      </c>
      <c r="AK27" s="39">
        <f t="shared" si="1"/>
        <v>0.6</v>
      </c>
      <c r="AL27" s="131"/>
      <c r="AM27" s="131"/>
      <c r="AN27" s="131"/>
      <c r="AO27" s="132"/>
      <c r="AP27" s="39" t="str">
        <f t="shared" si="2"/>
        <v xml:space="preserve">Porcentaje de Giros de Obligaciones por Pagar </v>
      </c>
      <c r="AQ27" s="1" t="e">
        <f t="shared" si="3"/>
        <v>#VALUE!</v>
      </c>
      <c r="AR27" s="131" t="e">
        <f t="shared" si="4"/>
        <v>#VALUE!</v>
      </c>
      <c r="AS27" s="131"/>
      <c r="AT27" s="132"/>
    </row>
    <row r="28" spans="1:49" ht="262.5" customHeight="1" x14ac:dyDescent="0.25">
      <c r="A28" s="48">
        <v>6</v>
      </c>
      <c r="B28" s="14" t="s">
        <v>103</v>
      </c>
      <c r="C28" s="49" t="s">
        <v>126</v>
      </c>
      <c r="D28" s="39" t="s">
        <v>146</v>
      </c>
      <c r="E28" s="67">
        <v>5.33E-2</v>
      </c>
      <c r="F28" s="13" t="s">
        <v>89</v>
      </c>
      <c r="G28" s="1" t="s">
        <v>149</v>
      </c>
      <c r="H28" s="21" t="s">
        <v>144</v>
      </c>
      <c r="I28" s="88" t="s">
        <v>128</v>
      </c>
      <c r="J28" s="85" t="s">
        <v>52</v>
      </c>
      <c r="K28" s="21" t="s">
        <v>145</v>
      </c>
      <c r="L28" s="114">
        <v>0</v>
      </c>
      <c r="M28" s="114">
        <v>1</v>
      </c>
      <c r="N28" s="114">
        <v>1</v>
      </c>
      <c r="O28" s="114">
        <v>1</v>
      </c>
      <c r="P28" s="115">
        <v>1</v>
      </c>
      <c r="Q28" s="78" t="s">
        <v>54</v>
      </c>
      <c r="R28" s="1" t="s">
        <v>120</v>
      </c>
      <c r="S28" s="1" t="s">
        <v>161</v>
      </c>
      <c r="T28" s="49"/>
      <c r="U28" s="79" t="str">
        <f t="shared" si="0"/>
        <v>SI</v>
      </c>
      <c r="V28" s="80" t="s">
        <v>171</v>
      </c>
      <c r="W28" s="80" t="s">
        <v>171</v>
      </c>
      <c r="X28" s="13" t="s">
        <v>171</v>
      </c>
      <c r="Y28" s="13" t="s">
        <v>171</v>
      </c>
      <c r="Z28" s="81" t="s">
        <v>171</v>
      </c>
      <c r="AA28" s="176">
        <f t="shared" si="5"/>
        <v>1</v>
      </c>
      <c r="AB28" s="177">
        <v>1</v>
      </c>
      <c r="AC28" s="181">
        <v>1</v>
      </c>
      <c r="AD28" s="131" t="s">
        <v>214</v>
      </c>
      <c r="AE28" s="132" t="s">
        <v>213</v>
      </c>
      <c r="AF28" s="39">
        <f t="shared" ref="AF28:AF41" si="6">N28</f>
        <v>1</v>
      </c>
      <c r="AG28" s="131"/>
      <c r="AH28" s="131"/>
      <c r="AI28" s="131"/>
      <c r="AJ28" s="132"/>
      <c r="AK28" s="39">
        <f t="shared" si="1"/>
        <v>1</v>
      </c>
      <c r="AL28" s="131"/>
      <c r="AM28" s="131"/>
      <c r="AN28" s="131"/>
      <c r="AO28" s="132"/>
      <c r="AP28" s="39" t="str">
        <f t="shared" si="2"/>
        <v>Porcentaje de ejecución del SIPSE local</v>
      </c>
      <c r="AQ28" s="1" t="e">
        <f t="shared" si="3"/>
        <v>#VALUE!</v>
      </c>
      <c r="AR28" s="131" t="e">
        <f t="shared" si="4"/>
        <v>#VALUE!</v>
      </c>
      <c r="AS28" s="131"/>
      <c r="AT28" s="132"/>
    </row>
    <row r="29" spans="1:49" ht="126" x14ac:dyDescent="0.25">
      <c r="A29" s="48">
        <v>6</v>
      </c>
      <c r="B29" s="14" t="s">
        <v>103</v>
      </c>
      <c r="C29" s="49" t="s">
        <v>126</v>
      </c>
      <c r="D29" s="39" t="s">
        <v>45</v>
      </c>
      <c r="E29" s="67">
        <v>5.33E-2</v>
      </c>
      <c r="F29" s="13" t="s">
        <v>88</v>
      </c>
      <c r="G29" s="1" t="s">
        <v>100</v>
      </c>
      <c r="H29" s="21" t="s">
        <v>144</v>
      </c>
      <c r="I29" s="84" t="s">
        <v>128</v>
      </c>
      <c r="J29" s="85" t="s">
        <v>52</v>
      </c>
      <c r="K29" s="21" t="s">
        <v>145</v>
      </c>
      <c r="L29" s="114">
        <v>0</v>
      </c>
      <c r="M29" s="114">
        <v>1</v>
      </c>
      <c r="N29" s="114">
        <v>1</v>
      </c>
      <c r="O29" s="114">
        <v>1</v>
      </c>
      <c r="P29" s="115">
        <v>1</v>
      </c>
      <c r="Q29" s="78" t="s">
        <v>54</v>
      </c>
      <c r="R29" s="1" t="s">
        <v>121</v>
      </c>
      <c r="S29" s="1" t="s">
        <v>130</v>
      </c>
      <c r="T29" s="49"/>
      <c r="U29" s="79" t="str">
        <f t="shared" si="0"/>
        <v>SI</v>
      </c>
      <c r="V29" s="80" t="s">
        <v>176</v>
      </c>
      <c r="W29" s="80" t="s">
        <v>176</v>
      </c>
      <c r="X29" s="80" t="s">
        <v>176</v>
      </c>
      <c r="Y29" s="80" t="s">
        <v>176</v>
      </c>
      <c r="Z29" s="80" t="s">
        <v>176</v>
      </c>
      <c r="AA29" s="176">
        <f t="shared" ref="AA29" si="7">M29</f>
        <v>1</v>
      </c>
      <c r="AB29" s="179">
        <v>1</v>
      </c>
      <c r="AC29" s="207">
        <v>1</v>
      </c>
      <c r="AD29" s="180" t="s">
        <v>192</v>
      </c>
      <c r="AE29" s="132" t="s">
        <v>193</v>
      </c>
      <c r="AF29" s="39">
        <f t="shared" si="6"/>
        <v>1</v>
      </c>
      <c r="AG29" s="131"/>
      <c r="AH29" s="131"/>
      <c r="AI29" s="131"/>
      <c r="AJ29" s="132"/>
      <c r="AK29" s="39">
        <f t="shared" si="1"/>
        <v>1</v>
      </c>
      <c r="AL29" s="131"/>
      <c r="AM29" s="131"/>
      <c r="AN29" s="131"/>
      <c r="AO29" s="132"/>
      <c r="AP29" s="39" t="str">
        <f t="shared" si="2"/>
        <v>Porcentaje de avance acumulado en el cumplimiento del Plan de Sostenibilidad contable programado</v>
      </c>
      <c r="AQ29" s="1" t="e">
        <f t="shared" si="3"/>
        <v>#VALUE!</v>
      </c>
      <c r="AR29" s="131" t="e">
        <f t="shared" si="4"/>
        <v>#VALUE!</v>
      </c>
      <c r="AS29" s="131"/>
      <c r="AT29" s="132"/>
    </row>
    <row r="30" spans="1:49" customFormat="1" ht="78.75" x14ac:dyDescent="0.25">
      <c r="A30" s="48">
        <v>7</v>
      </c>
      <c r="B30" s="14" t="s">
        <v>102</v>
      </c>
      <c r="C30" s="49" t="s">
        <v>126</v>
      </c>
      <c r="D30" s="39" t="s">
        <v>202</v>
      </c>
      <c r="E30" s="67">
        <v>5.33E-2</v>
      </c>
      <c r="F30" s="13" t="s">
        <v>88</v>
      </c>
      <c r="G30" s="1" t="s">
        <v>203</v>
      </c>
      <c r="H30" s="21" t="s">
        <v>204</v>
      </c>
      <c r="I30" s="153" t="s">
        <v>128</v>
      </c>
      <c r="J30" s="144" t="s">
        <v>52</v>
      </c>
      <c r="K30" s="145" t="s">
        <v>107</v>
      </c>
      <c r="L30" s="154">
        <v>0</v>
      </c>
      <c r="M30" s="154">
        <v>0</v>
      </c>
      <c r="N30" s="154">
        <v>0</v>
      </c>
      <c r="O30" s="154">
        <v>1</v>
      </c>
      <c r="P30" s="155">
        <v>1</v>
      </c>
      <c r="Q30" s="48" t="s">
        <v>54</v>
      </c>
      <c r="R30" s="14" t="s">
        <v>205</v>
      </c>
      <c r="S30" s="14" t="s">
        <v>206</v>
      </c>
      <c r="T30" s="156" t="s">
        <v>207</v>
      </c>
      <c r="U30" s="157"/>
      <c r="V30" s="158" t="s">
        <v>208</v>
      </c>
      <c r="W30" s="14" t="s">
        <v>208</v>
      </c>
      <c r="X30" s="159" t="s">
        <v>208</v>
      </c>
      <c r="Y30" s="14" t="s">
        <v>208</v>
      </c>
      <c r="Z30" s="160" t="s">
        <v>208</v>
      </c>
      <c r="AA30" s="167" t="s">
        <v>208</v>
      </c>
      <c r="AB30" s="151" t="s">
        <v>208</v>
      </c>
      <c r="AC30" s="159" t="s">
        <v>208</v>
      </c>
      <c r="AD30" s="14" t="s">
        <v>208</v>
      </c>
      <c r="AE30" s="160" t="s">
        <v>208</v>
      </c>
      <c r="AF30" s="158"/>
      <c r="AG30" s="161"/>
      <c r="AH30" s="161"/>
      <c r="AI30" s="161"/>
      <c r="AJ30" s="162"/>
      <c r="AK30" s="158"/>
      <c r="AL30" s="161"/>
      <c r="AM30" s="161"/>
      <c r="AN30" s="161"/>
      <c r="AO30" s="162"/>
      <c r="AP30" s="158"/>
      <c r="AQ30" s="14"/>
      <c r="AR30" s="161"/>
      <c r="AS30" s="161"/>
      <c r="AT30" s="162"/>
    </row>
    <row r="31" spans="1:49" ht="189" x14ac:dyDescent="0.25">
      <c r="A31" s="48">
        <v>1</v>
      </c>
      <c r="B31" s="14" t="s">
        <v>104</v>
      </c>
      <c r="C31" s="49" t="s">
        <v>87</v>
      </c>
      <c r="D31" s="148" t="s">
        <v>167</v>
      </c>
      <c r="E31" s="67">
        <v>5.33E-2</v>
      </c>
      <c r="F31" s="13" t="s">
        <v>88</v>
      </c>
      <c r="G31" s="1" t="s">
        <v>152</v>
      </c>
      <c r="H31" s="1" t="s">
        <v>153</v>
      </c>
      <c r="I31" s="84">
        <v>10</v>
      </c>
      <c r="J31" s="85" t="s">
        <v>63</v>
      </c>
      <c r="K31" s="21" t="s">
        <v>114</v>
      </c>
      <c r="L31" s="118">
        <v>0</v>
      </c>
      <c r="M31" s="118">
        <v>3</v>
      </c>
      <c r="N31" s="118">
        <v>3</v>
      </c>
      <c r="O31" s="118">
        <v>4</v>
      </c>
      <c r="P31" s="119">
        <f t="shared" ref="P31" si="8">L31+M31+N31+O31</f>
        <v>10</v>
      </c>
      <c r="Q31" s="78" t="s">
        <v>54</v>
      </c>
      <c r="R31" s="1" t="s">
        <v>131</v>
      </c>
      <c r="S31" s="1" t="s">
        <v>124</v>
      </c>
      <c r="T31" s="49"/>
      <c r="U31" s="79" t="str">
        <f t="shared" si="0"/>
        <v>SI</v>
      </c>
      <c r="V31" s="80" t="s">
        <v>171</v>
      </c>
      <c r="W31" s="80" t="s">
        <v>171</v>
      </c>
      <c r="X31" s="13" t="s">
        <v>171</v>
      </c>
      <c r="Y31" s="13" t="s">
        <v>171</v>
      </c>
      <c r="Z31" s="81" t="s">
        <v>171</v>
      </c>
      <c r="AA31" s="80">
        <f t="shared" si="5"/>
        <v>3</v>
      </c>
      <c r="AB31" s="166">
        <v>3</v>
      </c>
      <c r="AC31" s="181">
        <v>1</v>
      </c>
      <c r="AD31" s="131" t="s">
        <v>194</v>
      </c>
      <c r="AE31" s="132" t="s">
        <v>195</v>
      </c>
      <c r="AF31" s="39">
        <f t="shared" si="6"/>
        <v>3</v>
      </c>
      <c r="AG31" s="131"/>
      <c r="AH31" s="131"/>
      <c r="AI31" s="131"/>
      <c r="AJ31" s="132"/>
      <c r="AK31" s="39">
        <f t="shared" si="1"/>
        <v>4</v>
      </c>
      <c r="AL31" s="131"/>
      <c r="AM31" s="131"/>
      <c r="AN31" s="131"/>
      <c r="AO31" s="132"/>
      <c r="AP31" s="39" t="str">
        <f t="shared" si="2"/>
        <v>Acciones de control a las actuaciones de IVC control en materia actividad económica</v>
      </c>
      <c r="AQ31" s="1" t="e">
        <f t="shared" si="3"/>
        <v>#VALUE!</v>
      </c>
      <c r="AR31" s="131" t="e">
        <f t="shared" si="4"/>
        <v>#VALUE!</v>
      </c>
      <c r="AS31" s="131"/>
      <c r="AT31" s="132"/>
    </row>
    <row r="32" spans="1:49" ht="220.5" x14ac:dyDescent="0.25">
      <c r="A32" s="48">
        <v>1</v>
      </c>
      <c r="B32" s="14" t="s">
        <v>104</v>
      </c>
      <c r="C32" s="49" t="s">
        <v>87</v>
      </c>
      <c r="D32" s="148" t="s">
        <v>170</v>
      </c>
      <c r="E32" s="67">
        <v>5.33E-2</v>
      </c>
      <c r="F32" s="13" t="s">
        <v>88</v>
      </c>
      <c r="G32" s="1" t="s">
        <v>154</v>
      </c>
      <c r="H32" s="1" t="s">
        <v>155</v>
      </c>
      <c r="I32" s="84" t="s">
        <v>128</v>
      </c>
      <c r="J32" s="85" t="s">
        <v>63</v>
      </c>
      <c r="K32" s="21" t="s">
        <v>156</v>
      </c>
      <c r="L32" s="118">
        <v>2</v>
      </c>
      <c r="M32" s="118">
        <v>3</v>
      </c>
      <c r="N32" s="118">
        <v>3</v>
      </c>
      <c r="O32" s="118">
        <v>4</v>
      </c>
      <c r="P32" s="119">
        <f t="shared" ref="P32:P33" si="9">L32+M32+N32+O32</f>
        <v>12</v>
      </c>
      <c r="Q32" s="78" t="s">
        <v>54</v>
      </c>
      <c r="R32" s="1" t="s">
        <v>131</v>
      </c>
      <c r="S32" s="1" t="s">
        <v>124</v>
      </c>
      <c r="T32" s="49"/>
      <c r="U32" s="79" t="str">
        <f t="shared" si="0"/>
        <v>SI</v>
      </c>
      <c r="V32" s="80">
        <f t="shared" ref="V32" si="10">L32</f>
        <v>2</v>
      </c>
      <c r="W32" s="13">
        <v>2</v>
      </c>
      <c r="X32" s="92">
        <f>+V32/W32</f>
        <v>1</v>
      </c>
      <c r="Y32" s="120" t="s">
        <v>174</v>
      </c>
      <c r="Z32" s="81" t="s">
        <v>173</v>
      </c>
      <c r="AA32" s="80">
        <f t="shared" ref="AA32" si="11">M32</f>
        <v>3</v>
      </c>
      <c r="AB32" s="166">
        <v>4</v>
      </c>
      <c r="AC32" s="182">
        <v>1</v>
      </c>
      <c r="AD32" s="131" t="s">
        <v>196</v>
      </c>
      <c r="AE32" s="132" t="s">
        <v>197</v>
      </c>
      <c r="AF32" s="39">
        <f t="shared" ref="AF32" si="12">N32</f>
        <v>3</v>
      </c>
      <c r="AG32" s="131"/>
      <c r="AH32" s="131"/>
      <c r="AI32" s="131"/>
      <c r="AJ32" s="132"/>
      <c r="AK32" s="39">
        <f t="shared" ref="AK32" si="13">O32</f>
        <v>4</v>
      </c>
      <c r="AL32" s="131"/>
      <c r="AM32" s="131"/>
      <c r="AN32" s="131"/>
      <c r="AO32" s="132"/>
      <c r="AP32" s="39" t="str">
        <f t="shared" ref="AP32" si="14">G32</f>
        <v>N° actividadades de prevención y socialización</v>
      </c>
      <c r="AQ32" s="1">
        <f t="shared" ref="AQ32" si="15">V32+AA32+AF32+AK32</f>
        <v>12</v>
      </c>
      <c r="AR32" s="131">
        <f t="shared" ref="AR32" si="16">W32+AB32+AG32+AL32</f>
        <v>6</v>
      </c>
      <c r="AS32" s="131"/>
      <c r="AT32" s="132"/>
    </row>
    <row r="33" spans="1:46" ht="141.75" x14ac:dyDescent="0.25">
      <c r="A33" s="48">
        <v>1</v>
      </c>
      <c r="B33" s="14" t="s">
        <v>104</v>
      </c>
      <c r="C33" s="49" t="s">
        <v>87</v>
      </c>
      <c r="D33" s="148" t="s">
        <v>168</v>
      </c>
      <c r="E33" s="67">
        <v>5.33E-2</v>
      </c>
      <c r="F33" s="13" t="s">
        <v>88</v>
      </c>
      <c r="G33" s="1" t="s">
        <v>147</v>
      </c>
      <c r="H33" s="1" t="s">
        <v>190</v>
      </c>
      <c r="I33" s="84">
        <v>8</v>
      </c>
      <c r="J33" s="85" t="s">
        <v>63</v>
      </c>
      <c r="K33" s="21" t="s">
        <v>116</v>
      </c>
      <c r="L33" s="118">
        <v>0</v>
      </c>
      <c r="M33" s="118">
        <v>2</v>
      </c>
      <c r="N33" s="118">
        <v>2</v>
      </c>
      <c r="O33" s="118">
        <v>2</v>
      </c>
      <c r="P33" s="119">
        <f t="shared" si="9"/>
        <v>6</v>
      </c>
      <c r="Q33" s="78" t="s">
        <v>54</v>
      </c>
      <c r="R33" s="1" t="s">
        <v>122</v>
      </c>
      <c r="S33" s="1" t="s">
        <v>124</v>
      </c>
      <c r="T33" s="49"/>
      <c r="U33" s="79" t="str">
        <f t="shared" si="0"/>
        <v>SI</v>
      </c>
      <c r="V33" s="13" t="s">
        <v>171</v>
      </c>
      <c r="W33" s="13" t="s">
        <v>171</v>
      </c>
      <c r="X33" s="13" t="s">
        <v>171</v>
      </c>
      <c r="Y33" s="13" t="s">
        <v>171</v>
      </c>
      <c r="Z33" s="81" t="s">
        <v>171</v>
      </c>
      <c r="AA33" s="80">
        <f t="shared" si="5"/>
        <v>2</v>
      </c>
      <c r="AB33" s="166">
        <v>2</v>
      </c>
      <c r="AC33" s="182">
        <v>1</v>
      </c>
      <c r="AD33" s="131" t="s">
        <v>198</v>
      </c>
      <c r="AE33" s="132" t="s">
        <v>199</v>
      </c>
      <c r="AF33" s="39">
        <f t="shared" si="6"/>
        <v>2</v>
      </c>
      <c r="AG33" s="131"/>
      <c r="AH33" s="131"/>
      <c r="AI33" s="131"/>
      <c r="AJ33" s="132"/>
      <c r="AK33" s="39">
        <f t="shared" si="1"/>
        <v>2</v>
      </c>
      <c r="AL33" s="131"/>
      <c r="AM33" s="131"/>
      <c r="AN33" s="131"/>
      <c r="AO33" s="132"/>
      <c r="AP33" s="39" t="str">
        <f t="shared" si="2"/>
        <v xml:space="preserve">Porcentaje de expedientes de policía con impulso procesal </v>
      </c>
      <c r="AQ33" s="1" t="e">
        <f t="shared" si="3"/>
        <v>#VALUE!</v>
      </c>
      <c r="AR33" s="131" t="e">
        <f t="shared" si="4"/>
        <v>#VALUE!</v>
      </c>
      <c r="AS33" s="131"/>
      <c r="AT33" s="132"/>
    </row>
    <row r="34" spans="1:46" ht="90.75" thickBot="1" x14ac:dyDescent="0.3">
      <c r="A34" s="48">
        <v>1</v>
      </c>
      <c r="B34" s="14" t="s">
        <v>104</v>
      </c>
      <c r="C34" s="49" t="s">
        <v>87</v>
      </c>
      <c r="D34" s="149" t="s">
        <v>169</v>
      </c>
      <c r="E34" s="67">
        <v>5.33E-2</v>
      </c>
      <c r="F34" s="13" t="s">
        <v>88</v>
      </c>
      <c r="G34" s="1" t="s">
        <v>148</v>
      </c>
      <c r="H34" s="1" t="s">
        <v>101</v>
      </c>
      <c r="I34" s="84">
        <v>22</v>
      </c>
      <c r="J34" s="85" t="s">
        <v>63</v>
      </c>
      <c r="K34" s="21" t="s">
        <v>117</v>
      </c>
      <c r="L34" s="118">
        <v>0</v>
      </c>
      <c r="M34" s="118">
        <v>1</v>
      </c>
      <c r="N34" s="118">
        <v>0</v>
      </c>
      <c r="O34" s="118">
        <v>0</v>
      </c>
      <c r="P34" s="119">
        <f t="shared" ref="P34" si="17">L34+M34+N34+O34</f>
        <v>1</v>
      </c>
      <c r="Q34" s="78" t="s">
        <v>54</v>
      </c>
      <c r="R34" s="1" t="s">
        <v>122</v>
      </c>
      <c r="S34" s="1" t="s">
        <v>124</v>
      </c>
      <c r="T34" s="49"/>
      <c r="U34" s="79" t="str">
        <f t="shared" si="0"/>
        <v>SI</v>
      </c>
      <c r="V34" s="13" t="s">
        <v>171</v>
      </c>
      <c r="W34" s="13" t="s">
        <v>171</v>
      </c>
      <c r="X34" s="13" t="s">
        <v>171</v>
      </c>
      <c r="Y34" s="13" t="s">
        <v>171</v>
      </c>
      <c r="Z34" s="81" t="s">
        <v>171</v>
      </c>
      <c r="AA34" s="150">
        <f t="shared" si="5"/>
        <v>1</v>
      </c>
      <c r="AB34" s="168">
        <v>1</v>
      </c>
      <c r="AC34" s="208">
        <v>1</v>
      </c>
      <c r="AD34" s="135" t="s">
        <v>200</v>
      </c>
      <c r="AE34" s="136" t="s">
        <v>201</v>
      </c>
      <c r="AF34" s="39">
        <f t="shared" si="6"/>
        <v>0</v>
      </c>
      <c r="AG34" s="131"/>
      <c r="AH34" s="131"/>
      <c r="AI34" s="131"/>
      <c r="AJ34" s="132"/>
      <c r="AK34" s="39">
        <f t="shared" si="1"/>
        <v>0</v>
      </c>
      <c r="AL34" s="131"/>
      <c r="AM34" s="131"/>
      <c r="AN34" s="131"/>
      <c r="AO34" s="132"/>
      <c r="AP34" s="39" t="str">
        <f t="shared" si="2"/>
        <v>Porcentaje de expedientes de policía con fallo de fondo</v>
      </c>
      <c r="AQ34" s="1" t="e">
        <f t="shared" si="3"/>
        <v>#VALUE!</v>
      </c>
      <c r="AR34" s="131" t="e">
        <f t="shared" si="4"/>
        <v>#VALUE!</v>
      </c>
      <c r="AS34" s="131"/>
      <c r="AT34" s="132"/>
    </row>
    <row r="35" spans="1:46" ht="24" customHeight="1" x14ac:dyDescent="0.25">
      <c r="A35" s="50"/>
      <c r="B35" s="51"/>
      <c r="C35" s="52"/>
      <c r="D35" s="41" t="s">
        <v>85</v>
      </c>
      <c r="E35" s="68">
        <f>SUM(E20:E34)</f>
        <v>0.7995000000000001</v>
      </c>
      <c r="F35" s="18"/>
      <c r="G35" s="18"/>
      <c r="H35" s="95"/>
      <c r="I35" s="93"/>
      <c r="J35" s="95"/>
      <c r="K35" s="91"/>
      <c r="L35" s="95"/>
      <c r="M35" s="95"/>
      <c r="N35" s="95"/>
      <c r="O35" s="95"/>
      <c r="P35" s="94"/>
      <c r="Q35" s="96"/>
      <c r="R35" s="91"/>
      <c r="S35" s="91"/>
      <c r="T35" s="97"/>
      <c r="U35" s="98"/>
      <c r="V35" s="121"/>
      <c r="W35" s="99"/>
      <c r="X35" s="91"/>
      <c r="Y35" s="91"/>
      <c r="Z35" s="97"/>
      <c r="AA35" s="196"/>
      <c r="AB35" s="197"/>
      <c r="AC35" s="198"/>
      <c r="AD35" s="199"/>
      <c r="AE35" s="200"/>
      <c r="AF35" s="39">
        <f t="shared" si="6"/>
        <v>0</v>
      </c>
      <c r="AG35" s="133"/>
      <c r="AH35" s="133"/>
      <c r="AI35" s="133"/>
      <c r="AJ35" s="134"/>
      <c r="AK35" s="39">
        <f t="shared" si="1"/>
        <v>0</v>
      </c>
      <c r="AL35" s="133"/>
      <c r="AM35" s="133"/>
      <c r="AN35" s="133"/>
      <c r="AO35" s="134"/>
      <c r="AP35" s="100">
        <f t="shared" si="2"/>
        <v>0</v>
      </c>
      <c r="AQ35" s="1" t="e">
        <f>SUM(AQ20:AQ34)</f>
        <v>#VALUE!</v>
      </c>
      <c r="AR35" s="131" t="e">
        <f>SUM(AR20:AR34)</f>
        <v>#VALUE!</v>
      </c>
      <c r="AS35" s="131"/>
      <c r="AT35" s="132"/>
    </row>
    <row r="36" spans="1:46" ht="126" x14ac:dyDescent="0.25">
      <c r="A36" s="53"/>
      <c r="B36" s="3" t="s">
        <v>46</v>
      </c>
      <c r="C36" s="54" t="s">
        <v>47</v>
      </c>
      <c r="D36" s="2" t="s">
        <v>48</v>
      </c>
      <c r="E36" s="11">
        <v>0.04</v>
      </c>
      <c r="F36" s="3" t="s">
        <v>49</v>
      </c>
      <c r="G36" s="3" t="s">
        <v>50</v>
      </c>
      <c r="H36" s="3" t="s">
        <v>51</v>
      </c>
      <c r="I36" s="4">
        <v>0</v>
      </c>
      <c r="J36" s="4" t="s">
        <v>52</v>
      </c>
      <c r="K36" s="3" t="s">
        <v>53</v>
      </c>
      <c r="L36" s="12"/>
      <c r="M36" s="12">
        <v>0.7</v>
      </c>
      <c r="N36" s="12"/>
      <c r="O36" s="12">
        <v>0.7</v>
      </c>
      <c r="P36" s="42">
        <v>0.7</v>
      </c>
      <c r="Q36" s="2" t="s">
        <v>54</v>
      </c>
      <c r="R36" s="4" t="s">
        <v>55</v>
      </c>
      <c r="S36" s="4" t="s">
        <v>56</v>
      </c>
      <c r="T36" s="57" t="s">
        <v>57</v>
      </c>
      <c r="U36" s="79" t="s">
        <v>129</v>
      </c>
      <c r="V36" s="122" t="s">
        <v>171</v>
      </c>
      <c r="W36" s="122" t="s">
        <v>171</v>
      </c>
      <c r="X36" s="122" t="s">
        <v>171</v>
      </c>
      <c r="Y36" s="122" t="s">
        <v>171</v>
      </c>
      <c r="Z36" s="122" t="s">
        <v>171</v>
      </c>
      <c r="AA36" s="190">
        <v>0.7</v>
      </c>
      <c r="AB36" s="188">
        <v>0.88</v>
      </c>
      <c r="AC36" s="183">
        <v>1</v>
      </c>
      <c r="AD36" s="184" t="s">
        <v>215</v>
      </c>
      <c r="AE36" s="184" t="s">
        <v>216</v>
      </c>
      <c r="AF36" s="122" t="s">
        <v>171</v>
      </c>
      <c r="AG36" s="122" t="s">
        <v>171</v>
      </c>
      <c r="AH36" s="122" t="s">
        <v>171</v>
      </c>
      <c r="AI36" s="122" t="s">
        <v>171</v>
      </c>
      <c r="AJ36" s="122" t="s">
        <v>171</v>
      </c>
      <c r="AK36" s="39">
        <f t="shared" si="1"/>
        <v>0.7</v>
      </c>
      <c r="AL36" s="131"/>
      <c r="AM36" s="131"/>
      <c r="AN36" s="131"/>
      <c r="AO36" s="132"/>
      <c r="AP36" s="39" t="str">
        <f t="shared" si="2"/>
        <v>Cumplimiento de criterios ambientales</v>
      </c>
      <c r="AQ36" s="1" t="e">
        <f t="shared" ref="AQ36:AQ41" si="18">V36+AA36+AF36+AK36</f>
        <v>#VALUE!</v>
      </c>
      <c r="AR36" s="131" t="e">
        <f t="shared" ref="AR36:AR41" si="19">W36+AB36+AG36+AL36</f>
        <v>#VALUE!</v>
      </c>
      <c r="AS36" s="131"/>
      <c r="AT36" s="132"/>
    </row>
    <row r="37" spans="1:46" ht="126" x14ac:dyDescent="0.25">
      <c r="A37" s="53"/>
      <c r="B37" s="3" t="s">
        <v>46</v>
      </c>
      <c r="C37" s="54" t="s">
        <v>47</v>
      </c>
      <c r="D37" s="2" t="s">
        <v>132</v>
      </c>
      <c r="E37" s="11">
        <v>0.04</v>
      </c>
      <c r="F37" s="3" t="s">
        <v>49</v>
      </c>
      <c r="G37" s="3" t="s">
        <v>58</v>
      </c>
      <c r="H37" s="3" t="s">
        <v>133</v>
      </c>
      <c r="I37" s="4">
        <v>0</v>
      </c>
      <c r="J37" s="4" t="s">
        <v>52</v>
      </c>
      <c r="K37" s="3" t="s">
        <v>59</v>
      </c>
      <c r="L37" s="101"/>
      <c r="M37" s="92">
        <v>1</v>
      </c>
      <c r="N37" s="92">
        <v>1</v>
      </c>
      <c r="O37" s="92">
        <v>1</v>
      </c>
      <c r="P37" s="102">
        <v>1</v>
      </c>
      <c r="Q37" s="2" t="s">
        <v>54</v>
      </c>
      <c r="R37" s="4" t="s">
        <v>134</v>
      </c>
      <c r="S37" s="4" t="s">
        <v>135</v>
      </c>
      <c r="T37" s="57" t="s">
        <v>60</v>
      </c>
      <c r="U37" s="79" t="s">
        <v>129</v>
      </c>
      <c r="V37" s="122" t="s">
        <v>171</v>
      </c>
      <c r="W37" s="122" t="s">
        <v>171</v>
      </c>
      <c r="X37" s="122" t="s">
        <v>171</v>
      </c>
      <c r="Y37" s="122" t="s">
        <v>171</v>
      </c>
      <c r="Z37" s="122" t="s">
        <v>171</v>
      </c>
      <c r="AA37" s="191">
        <v>1</v>
      </c>
      <c r="AB37" s="191">
        <v>0.5</v>
      </c>
      <c r="AC37" s="185">
        <v>1</v>
      </c>
      <c r="AD37" s="184" t="s">
        <v>220</v>
      </c>
      <c r="AE37" s="184" t="s">
        <v>217</v>
      </c>
      <c r="AF37" s="39">
        <f t="shared" si="6"/>
        <v>1</v>
      </c>
      <c r="AG37" s="131"/>
      <c r="AH37" s="131"/>
      <c r="AI37" s="131"/>
      <c r="AJ37" s="132"/>
      <c r="AK37" s="39">
        <f t="shared" si="1"/>
        <v>1</v>
      </c>
      <c r="AL37" s="131"/>
      <c r="AM37" s="131"/>
      <c r="AN37" s="131"/>
      <c r="AO37" s="132"/>
      <c r="AP37" s="39" t="str">
        <f t="shared" si="2"/>
        <v>Nivel de participación en actividades de gestión documental</v>
      </c>
      <c r="AQ37" s="1" t="e">
        <f t="shared" si="18"/>
        <v>#VALUE!</v>
      </c>
      <c r="AR37" s="131" t="e">
        <f t="shared" si="19"/>
        <v>#VALUE!</v>
      </c>
      <c r="AS37" s="131"/>
      <c r="AT37" s="132"/>
    </row>
    <row r="38" spans="1:46" ht="126" x14ac:dyDescent="0.25">
      <c r="A38" s="53"/>
      <c r="B38" s="3" t="s">
        <v>46</v>
      </c>
      <c r="C38" s="54" t="s">
        <v>47</v>
      </c>
      <c r="D38" s="2" t="s">
        <v>136</v>
      </c>
      <c r="E38" s="11">
        <v>0.03</v>
      </c>
      <c r="F38" s="3" t="s">
        <v>49</v>
      </c>
      <c r="G38" s="3" t="s">
        <v>61</v>
      </c>
      <c r="H38" s="3" t="s">
        <v>62</v>
      </c>
      <c r="I38" s="4">
        <v>0</v>
      </c>
      <c r="J38" s="4" t="s">
        <v>63</v>
      </c>
      <c r="K38" s="3" t="s">
        <v>64</v>
      </c>
      <c r="L38" s="101"/>
      <c r="M38" s="103"/>
      <c r="N38" s="103">
        <v>0</v>
      </c>
      <c r="O38" s="103">
        <v>1</v>
      </c>
      <c r="P38" s="104">
        <v>1</v>
      </c>
      <c r="Q38" s="2" t="s">
        <v>54</v>
      </c>
      <c r="R38" s="4" t="s">
        <v>65</v>
      </c>
      <c r="S38" s="4" t="s">
        <v>56</v>
      </c>
      <c r="T38" s="57" t="s">
        <v>66</v>
      </c>
      <c r="U38" s="79" t="s">
        <v>129</v>
      </c>
      <c r="V38" s="122" t="s">
        <v>171</v>
      </c>
      <c r="W38" s="122" t="s">
        <v>171</v>
      </c>
      <c r="X38" s="122" t="s">
        <v>171</v>
      </c>
      <c r="Y38" s="122" t="s">
        <v>171</v>
      </c>
      <c r="Z38" s="122" t="s">
        <v>171</v>
      </c>
      <c r="AA38" s="192" t="s">
        <v>171</v>
      </c>
      <c r="AB38" s="192" t="s">
        <v>171</v>
      </c>
      <c r="AC38" s="187" t="s">
        <v>171</v>
      </c>
      <c r="AD38" s="186" t="s">
        <v>171</v>
      </c>
      <c r="AE38" s="186" t="s">
        <v>171</v>
      </c>
      <c r="AF38" s="39">
        <f t="shared" si="6"/>
        <v>0</v>
      </c>
      <c r="AG38" s="131"/>
      <c r="AH38" s="131"/>
      <c r="AI38" s="131"/>
      <c r="AJ38" s="132"/>
      <c r="AK38" s="39">
        <f t="shared" si="1"/>
        <v>1</v>
      </c>
      <c r="AL38" s="131"/>
      <c r="AM38" s="131"/>
      <c r="AN38" s="131"/>
      <c r="AO38" s="132"/>
      <c r="AP38" s="39" t="str">
        <f t="shared" si="2"/>
        <v>Caracterización de levantada</v>
      </c>
      <c r="AQ38" s="1" t="e">
        <f t="shared" si="18"/>
        <v>#VALUE!</v>
      </c>
      <c r="AR38" s="131" t="e">
        <f t="shared" si="19"/>
        <v>#VALUE!</v>
      </c>
      <c r="AS38" s="131"/>
      <c r="AT38" s="132"/>
    </row>
    <row r="39" spans="1:46" ht="126" x14ac:dyDescent="0.25">
      <c r="A39" s="53"/>
      <c r="B39" s="3" t="s">
        <v>46</v>
      </c>
      <c r="C39" s="54" t="s">
        <v>47</v>
      </c>
      <c r="D39" s="2" t="s">
        <v>137</v>
      </c>
      <c r="E39" s="11">
        <v>0.03</v>
      </c>
      <c r="F39" s="3" t="s">
        <v>49</v>
      </c>
      <c r="G39" s="3" t="s">
        <v>67</v>
      </c>
      <c r="H39" s="3" t="s">
        <v>68</v>
      </c>
      <c r="I39" s="4">
        <v>2</v>
      </c>
      <c r="J39" s="4" t="s">
        <v>63</v>
      </c>
      <c r="K39" s="3" t="s">
        <v>69</v>
      </c>
      <c r="L39" s="101"/>
      <c r="M39" s="101"/>
      <c r="N39" s="101">
        <v>1</v>
      </c>
      <c r="O39" s="101"/>
      <c r="P39" s="102"/>
      <c r="Q39" s="2" t="s">
        <v>54</v>
      </c>
      <c r="R39" s="4" t="s">
        <v>70</v>
      </c>
      <c r="S39" s="4" t="s">
        <v>56</v>
      </c>
      <c r="T39" s="57" t="s">
        <v>71</v>
      </c>
      <c r="U39" s="79" t="s">
        <v>129</v>
      </c>
      <c r="V39" s="122" t="s">
        <v>171</v>
      </c>
      <c r="W39" s="122" t="s">
        <v>171</v>
      </c>
      <c r="X39" s="122" t="s">
        <v>171</v>
      </c>
      <c r="Y39" s="122" t="s">
        <v>171</v>
      </c>
      <c r="Z39" s="122" t="s">
        <v>171</v>
      </c>
      <c r="AA39" s="192" t="s">
        <v>171</v>
      </c>
      <c r="AB39" s="192" t="s">
        <v>171</v>
      </c>
      <c r="AC39" s="187" t="s">
        <v>171</v>
      </c>
      <c r="AD39" s="186" t="s">
        <v>171</v>
      </c>
      <c r="AE39" s="186" t="s">
        <v>171</v>
      </c>
      <c r="AF39" s="39">
        <f t="shared" si="6"/>
        <v>1</v>
      </c>
      <c r="AG39" s="131"/>
      <c r="AH39" s="131"/>
      <c r="AI39" s="131"/>
      <c r="AJ39" s="132"/>
      <c r="AK39" s="39">
        <f t="shared" si="1"/>
        <v>0</v>
      </c>
      <c r="AL39" s="131"/>
      <c r="AM39" s="131"/>
      <c r="AN39" s="131"/>
      <c r="AO39" s="132"/>
      <c r="AP39" s="39" t="str">
        <f t="shared" si="2"/>
        <v>Registro de buena práctica/idea innovadora</v>
      </c>
      <c r="AQ39" s="1" t="e">
        <f t="shared" si="18"/>
        <v>#VALUE!</v>
      </c>
      <c r="AR39" s="131" t="e">
        <f t="shared" si="19"/>
        <v>#VALUE!</v>
      </c>
      <c r="AS39" s="131"/>
      <c r="AT39" s="132"/>
    </row>
    <row r="40" spans="1:46" ht="126" x14ac:dyDescent="0.25">
      <c r="A40" s="53"/>
      <c r="B40" s="3" t="s">
        <v>46</v>
      </c>
      <c r="C40" s="54" t="s">
        <v>47</v>
      </c>
      <c r="D40" s="43" t="s">
        <v>72</v>
      </c>
      <c r="E40" s="11">
        <v>0.03</v>
      </c>
      <c r="F40" s="5" t="s">
        <v>49</v>
      </c>
      <c r="G40" s="5" t="s">
        <v>73</v>
      </c>
      <c r="H40" s="5" t="s">
        <v>74</v>
      </c>
      <c r="I40" s="75">
        <v>1</v>
      </c>
      <c r="J40" s="5" t="s">
        <v>52</v>
      </c>
      <c r="K40" s="5" t="s">
        <v>75</v>
      </c>
      <c r="L40" s="6">
        <v>1</v>
      </c>
      <c r="M40" s="6">
        <v>1</v>
      </c>
      <c r="N40" s="6">
        <v>1</v>
      </c>
      <c r="O40" s="6">
        <v>1</v>
      </c>
      <c r="P40" s="44">
        <v>1</v>
      </c>
      <c r="Q40" s="2" t="s">
        <v>54</v>
      </c>
      <c r="R40" s="3" t="s">
        <v>76</v>
      </c>
      <c r="S40" s="5" t="s">
        <v>56</v>
      </c>
      <c r="T40" s="54" t="s">
        <v>77</v>
      </c>
      <c r="U40" s="79" t="s">
        <v>129</v>
      </c>
      <c r="V40" s="126">
        <f t="shared" ref="V40" si="20">L40</f>
        <v>1</v>
      </c>
      <c r="W40" s="11">
        <v>0.88</v>
      </c>
      <c r="X40" s="11">
        <f>W40/V40</f>
        <v>0.88</v>
      </c>
      <c r="Y40" s="123" t="s">
        <v>178</v>
      </c>
      <c r="Z40" s="124" t="s">
        <v>177</v>
      </c>
      <c r="AA40" s="191">
        <v>1</v>
      </c>
      <c r="AB40" s="188">
        <v>1</v>
      </c>
      <c r="AC40" s="183">
        <f>AB40/AA40</f>
        <v>1</v>
      </c>
      <c r="AD40" s="184" t="s">
        <v>221</v>
      </c>
      <c r="AE40" s="184" t="s">
        <v>218</v>
      </c>
      <c r="AF40" s="39">
        <f t="shared" si="6"/>
        <v>1</v>
      </c>
      <c r="AG40" s="131"/>
      <c r="AH40" s="131"/>
      <c r="AI40" s="131"/>
      <c r="AJ40" s="132"/>
      <c r="AK40" s="39">
        <f t="shared" si="1"/>
        <v>1</v>
      </c>
      <c r="AL40" s="131"/>
      <c r="AM40" s="131"/>
      <c r="AN40" s="131"/>
      <c r="AO40" s="132"/>
      <c r="AP40" s="39" t="str">
        <f t="shared" si="2"/>
        <v>Acciones correctivas documentadas y vigentes</v>
      </c>
      <c r="AQ40" s="1">
        <f t="shared" si="18"/>
        <v>4</v>
      </c>
      <c r="AR40" s="131">
        <f t="shared" si="19"/>
        <v>1.88</v>
      </c>
      <c r="AS40" s="131"/>
      <c r="AT40" s="132"/>
    </row>
    <row r="41" spans="1:46" ht="126.75" thickBot="1" x14ac:dyDescent="0.3">
      <c r="A41" s="55"/>
      <c r="B41" s="8" t="s">
        <v>46</v>
      </c>
      <c r="C41" s="56" t="s">
        <v>47</v>
      </c>
      <c r="D41" s="45" t="s">
        <v>78</v>
      </c>
      <c r="E41" s="46">
        <v>0.03</v>
      </c>
      <c r="F41" s="9" t="s">
        <v>49</v>
      </c>
      <c r="G41" s="9" t="s">
        <v>79</v>
      </c>
      <c r="H41" s="9" t="s">
        <v>80</v>
      </c>
      <c r="I41" s="105" t="s">
        <v>128</v>
      </c>
      <c r="J41" s="9" t="s">
        <v>52</v>
      </c>
      <c r="K41" s="9" t="s">
        <v>81</v>
      </c>
      <c r="L41" s="10">
        <v>0</v>
      </c>
      <c r="M41" s="10">
        <v>1</v>
      </c>
      <c r="N41" s="10">
        <v>1</v>
      </c>
      <c r="O41" s="10">
        <v>1</v>
      </c>
      <c r="P41" s="47">
        <v>1</v>
      </c>
      <c r="Q41" s="7" t="s">
        <v>54</v>
      </c>
      <c r="R41" s="8" t="s">
        <v>82</v>
      </c>
      <c r="S41" s="9" t="s">
        <v>83</v>
      </c>
      <c r="T41" s="56" t="s">
        <v>84</v>
      </c>
      <c r="U41" s="106" t="s">
        <v>129</v>
      </c>
      <c r="V41" s="125" t="s">
        <v>176</v>
      </c>
      <c r="W41" s="125" t="s">
        <v>176</v>
      </c>
      <c r="X41" s="125" t="s">
        <v>176</v>
      </c>
      <c r="Y41" s="125" t="s">
        <v>176</v>
      </c>
      <c r="Z41" s="125" t="s">
        <v>176</v>
      </c>
      <c r="AA41" s="193">
        <v>1</v>
      </c>
      <c r="AB41" s="188">
        <v>0.97</v>
      </c>
      <c r="AC41" s="189">
        <f>AB41/AA41</f>
        <v>0.97</v>
      </c>
      <c r="AD41" s="184" t="s">
        <v>222</v>
      </c>
      <c r="AE41" s="184" t="s">
        <v>219</v>
      </c>
      <c r="AF41" s="108">
        <f t="shared" si="6"/>
        <v>1</v>
      </c>
      <c r="AG41" s="135"/>
      <c r="AH41" s="135"/>
      <c r="AI41" s="135"/>
      <c r="AJ41" s="136"/>
      <c r="AK41" s="108">
        <f t="shared" si="1"/>
        <v>1</v>
      </c>
      <c r="AL41" s="135"/>
      <c r="AM41" s="135"/>
      <c r="AN41" s="135"/>
      <c r="AO41" s="136"/>
      <c r="AP41" s="108" t="str">
        <f t="shared" si="2"/>
        <v>Porcentaje de cumplimiento publicación de información</v>
      </c>
      <c r="AQ41" s="107" t="e">
        <f t="shared" si="18"/>
        <v>#VALUE!</v>
      </c>
      <c r="AR41" s="135" t="e">
        <f t="shared" si="19"/>
        <v>#VALUE!</v>
      </c>
      <c r="AS41" s="135"/>
      <c r="AT41" s="136"/>
    </row>
    <row r="42" spans="1:46" ht="55.5" customHeight="1" thickBot="1" x14ac:dyDescent="0.3">
      <c r="D42" s="36" t="s">
        <v>41</v>
      </c>
      <c r="E42" s="37">
        <f>SUM(E36:E41)</f>
        <v>0.2</v>
      </c>
      <c r="J42" s="109"/>
      <c r="W42" s="127" t="s">
        <v>179</v>
      </c>
      <c r="X42" s="128">
        <f>+AVERAGE(X12:X41)</f>
        <v>0.94</v>
      </c>
      <c r="AB42" s="194" t="s">
        <v>223</v>
      </c>
      <c r="AC42" s="195">
        <f>AVERAGE(AC20:AC41)</f>
        <v>0.94350000000000012</v>
      </c>
      <c r="AF42" s="83"/>
      <c r="AG42" s="111" t="s">
        <v>162</v>
      </c>
      <c r="AH42" s="82" t="e">
        <f>+AVERAGE(AG12:AG41)</f>
        <v>#DIV/0!</v>
      </c>
      <c r="AK42" s="83"/>
      <c r="AL42" s="110" t="s">
        <v>163</v>
      </c>
      <c r="AM42" s="82" t="e">
        <f>+AVERAGE(AL12:AL41)</f>
        <v>#DIV/0!</v>
      </c>
      <c r="AQ42" s="112">
        <f>AP7</f>
        <v>0</v>
      </c>
      <c r="AR42" s="82" t="e">
        <f>+AVERAGE(AR12:AR41)</f>
        <v>#VALUE!</v>
      </c>
    </row>
    <row r="43" spans="1:46" ht="24.75" customHeight="1" x14ac:dyDescent="0.25">
      <c r="D43" s="20" t="s">
        <v>40</v>
      </c>
      <c r="E43" s="19">
        <f>E42+E35</f>
        <v>0.99950000000000006</v>
      </c>
      <c r="J43" s="109"/>
    </row>
    <row r="44" spans="1:46" x14ac:dyDescent="0.25">
      <c r="J44" s="109"/>
    </row>
    <row r="45" spans="1:46" x14ac:dyDescent="0.25">
      <c r="J45" s="109"/>
    </row>
    <row r="46" spans="1:46" ht="16.5" thickBot="1" x14ac:dyDescent="0.3">
      <c r="J46" s="109"/>
    </row>
    <row r="47" spans="1:46" x14ac:dyDescent="0.25">
      <c r="H47" s="211" t="s">
        <v>164</v>
      </c>
      <c r="I47" s="212"/>
      <c r="J47" s="212"/>
      <c r="K47" s="212"/>
      <c r="L47" s="212"/>
      <c r="M47" s="212" t="s">
        <v>165</v>
      </c>
      <c r="N47" s="212"/>
      <c r="O47" s="212"/>
      <c r="P47" s="212"/>
      <c r="Q47" s="212"/>
      <c r="R47" s="213"/>
    </row>
    <row r="48" spans="1:46" ht="132.75" customHeight="1" thickBot="1" x14ac:dyDescent="0.3">
      <c r="H48" s="214" t="s">
        <v>166</v>
      </c>
      <c r="I48" s="215"/>
      <c r="J48" s="215"/>
      <c r="K48" s="215"/>
      <c r="L48" s="215"/>
      <c r="M48" s="215" t="s">
        <v>175</v>
      </c>
      <c r="N48" s="216"/>
      <c r="O48" s="216"/>
      <c r="P48" s="216"/>
      <c r="Q48" s="216"/>
      <c r="R48" s="217"/>
    </row>
  </sheetData>
  <sheetProtection algorithmName="SHA-512" hashValue="gpJodMC56eO7YDV0a6uZI/50+yRs947hof33o/vXmi1CiQeOut8u5kVd3D6FgeZHZFxXiufMrE6GRwIgS3Sdng==" saltValue="skfy8loCqeOa3xrq/VhnkA==" spinCount="100000" sheet="1" objects="1" scenarios="1"/>
  <mergeCells count="33">
    <mergeCell ref="H12:J12"/>
    <mergeCell ref="H9:J9"/>
    <mergeCell ref="AK17:AO17"/>
    <mergeCell ref="AK18:AO18"/>
    <mergeCell ref="D17:P18"/>
    <mergeCell ref="AP17:AT17"/>
    <mergeCell ref="AP18:AT18"/>
    <mergeCell ref="V18:Z18"/>
    <mergeCell ref="V17:Z17"/>
    <mergeCell ref="AF17:AJ17"/>
    <mergeCell ref="AF18:AJ18"/>
    <mergeCell ref="AA17:AE17"/>
    <mergeCell ref="AA18:AE18"/>
    <mergeCell ref="Q17:T18"/>
    <mergeCell ref="U17:U19"/>
    <mergeCell ref="H10:J10"/>
    <mergeCell ref="H11:J11"/>
    <mergeCell ref="H47:L47"/>
    <mergeCell ref="M47:R47"/>
    <mergeCell ref="H48:L48"/>
    <mergeCell ref="M48:R48"/>
    <mergeCell ref="A1:K1"/>
    <mergeCell ref="A2:K2"/>
    <mergeCell ref="A3:K3"/>
    <mergeCell ref="A5:B8"/>
    <mergeCell ref="C5:D8"/>
    <mergeCell ref="F4:J4"/>
    <mergeCell ref="H5:J5"/>
    <mergeCell ref="H6:J6"/>
    <mergeCell ref="H7:J7"/>
    <mergeCell ref="H8:J8"/>
    <mergeCell ref="C17:C19"/>
    <mergeCell ref="A17:B18"/>
  </mergeCells>
  <dataValidations count="3">
    <dataValidation type="list" allowBlank="1" showInputMessage="1" showErrorMessage="1" sqref="Q36:Q41" xr:uid="{00000000-0002-0000-0000-000000000000}">
      <formula1>INDICADOR</formula1>
    </dataValidation>
    <dataValidation type="list" allowBlank="1" showInputMessage="1" showErrorMessage="1" sqref="J40:J41" xr:uid="{00000000-0002-0000-0000-000001000000}">
      <formula1>PROGRAMACION</formula1>
    </dataValidation>
    <dataValidation type="list" allowBlank="1" showInputMessage="1" showErrorMessage="1" error="Escriba un texto " promptTitle="Cualquier contenido" sqref="F36:F39"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A44F7AE129E740BB85019D8FAF5FB7" ma:contentTypeVersion="11" ma:contentTypeDescription="Crear nuevo documento." ma:contentTypeScope="" ma:versionID="841971b603453ae27731b25d9b056018">
  <xsd:schema xmlns:xsd="http://www.w3.org/2001/XMLSchema" xmlns:xs="http://www.w3.org/2001/XMLSchema" xmlns:p="http://schemas.microsoft.com/office/2006/metadata/properties" xmlns:ns3="662a7d9e-1b7e-4501-9473-210d1690b053" xmlns:ns4="cc6e43cf-54b3-4053-8f4c-fc403b65ed4d" targetNamespace="http://schemas.microsoft.com/office/2006/metadata/properties" ma:root="true" ma:fieldsID="cc542dbe0c44cc1761fb0eca82dd2999" ns3:_="" ns4:_="">
    <xsd:import namespace="662a7d9e-1b7e-4501-9473-210d1690b053"/>
    <xsd:import namespace="cc6e43cf-54b3-4053-8f4c-fc403b65ed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a7d9e-1b7e-4501-9473-210d1690b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6e43cf-54b3-4053-8f4c-fc403b65ed4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92FD5D-DEA6-41B8-8B5F-29FDA379FA46}">
  <ds:schemaRef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662a7d9e-1b7e-4501-9473-210d1690b053"/>
    <ds:schemaRef ds:uri="http://purl.org/dc/elements/1.1/"/>
    <ds:schemaRef ds:uri="http://purl.org/dc/dcmitype/"/>
    <ds:schemaRef ds:uri="http://purl.org/dc/terms/"/>
    <ds:schemaRef ds:uri="cc6e43cf-54b3-4053-8f4c-fc403b65ed4d"/>
  </ds:schemaRefs>
</ds:datastoreItem>
</file>

<file path=customXml/itemProps2.xml><?xml version="1.0" encoding="utf-8"?>
<ds:datastoreItem xmlns:ds="http://schemas.openxmlformats.org/officeDocument/2006/customXml" ds:itemID="{63FA48CD-61D4-48CB-A0BC-CF162EDE155D}">
  <ds:schemaRefs>
    <ds:schemaRef ds:uri="http://schemas.microsoft.com/sharepoint/v3/contenttype/forms"/>
  </ds:schemaRefs>
</ds:datastoreItem>
</file>

<file path=customXml/itemProps3.xml><?xml version="1.0" encoding="utf-8"?>
<ds:datastoreItem xmlns:ds="http://schemas.openxmlformats.org/officeDocument/2006/customXml" ds:itemID="{39AD1803-90C7-49B2-8ED3-0D606DF09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a7d9e-1b7e-4501-9473-210d1690b053"/>
    <ds:schemaRef ds:uri="cc6e43cf-54b3-4053-8f4c-fc403b65e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2020-10-01T02:22:47Z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0x010100DDA44F7AE129E740BB85019D8FAF5FB7</vt:lpwstr>
  </property>
</Properties>
</file>