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I:\TELETRABAJO-SDG\NC-SDG\PG\REPORTE III TRIMESTRE\AL\"/>
    </mc:Choice>
  </mc:AlternateContent>
  <xr:revisionPtr revIDLastSave="0" documentId="13_ncr:1_{A288E1FF-2A35-4C23-90BC-CBFDAD8ADE8A}" xr6:coauthVersionLast="45" xr6:coauthVersionMax="45" xr10:uidLastSave="{00000000-0000-0000-0000-000000000000}"/>
  <bookViews>
    <workbookView xWindow="-120" yWindow="-120" windowWidth="29040" windowHeight="15840" xr2:uid="{9DE0AC84-8E08-4142-81D4-B65BEBBAFD2C}"/>
  </bookViews>
  <sheets>
    <sheet name="Hoj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8" i="1" l="1"/>
  <c r="AH46" i="1" l="1"/>
  <c r="AH37" i="1"/>
  <c r="AH35" i="1"/>
  <c r="AF24" i="1" l="1"/>
  <c r="AQ46" i="1"/>
  <c r="AM46" i="1"/>
  <c r="E46" i="1"/>
  <c r="AR45" i="1"/>
  <c r="AP45" i="1"/>
  <c r="AK45" i="1"/>
  <c r="AF45" i="1"/>
  <c r="AQ45" i="1" s="1"/>
  <c r="AC45" i="1"/>
  <c r="AR44" i="1"/>
  <c r="AP44" i="1"/>
  <c r="AK44" i="1"/>
  <c r="AF44" i="1"/>
  <c r="AQ44" i="1" s="1"/>
  <c r="AC44" i="1"/>
  <c r="X44" i="1"/>
  <c r="AR43" i="1"/>
  <c r="AP43" i="1"/>
  <c r="AF43" i="1"/>
  <c r="AQ43" i="1" s="1"/>
  <c r="AR42" i="1"/>
  <c r="AP42" i="1"/>
  <c r="AQ42" i="1"/>
  <c r="AR41" i="1"/>
  <c r="AP41" i="1"/>
  <c r="AK41" i="1"/>
  <c r="AF41" i="1"/>
  <c r="AQ41" i="1" s="1"/>
  <c r="AR40" i="1"/>
  <c r="AP40" i="1"/>
  <c r="AK40" i="1"/>
  <c r="AQ40" i="1" s="1"/>
  <c r="AP39" i="1"/>
  <c r="AK39" i="1"/>
  <c r="V39" i="1"/>
  <c r="E39" i="1"/>
  <c r="AR38" i="1"/>
  <c r="AP38" i="1"/>
  <c r="AK38" i="1"/>
  <c r="AF38" i="1"/>
  <c r="AQ38" i="1" s="1"/>
  <c r="U38" i="1"/>
  <c r="P38" i="1"/>
  <c r="AR37" i="1"/>
  <c r="AP37" i="1"/>
  <c r="AK37" i="1"/>
  <c r="AF37" i="1"/>
  <c r="AA37" i="1"/>
  <c r="AC37" i="1" s="1"/>
  <c r="V37" i="1"/>
  <c r="U37" i="1"/>
  <c r="P37" i="1"/>
  <c r="AR36" i="1"/>
  <c r="AP36" i="1"/>
  <c r="AK36" i="1"/>
  <c r="AF36" i="1"/>
  <c r="AA36" i="1"/>
  <c r="V36" i="1"/>
  <c r="U36" i="1"/>
  <c r="AR35" i="1"/>
  <c r="AP35" i="1"/>
  <c r="AK35" i="1"/>
  <c r="AF35" i="1"/>
  <c r="AA35" i="1"/>
  <c r="AQ35" i="1" s="1"/>
  <c r="U35" i="1"/>
  <c r="AR34" i="1"/>
  <c r="AP34" i="1"/>
  <c r="AK34" i="1"/>
  <c r="AF34" i="1"/>
  <c r="AA34" i="1"/>
  <c r="V34" i="1"/>
  <c r="U34" i="1"/>
  <c r="P34" i="1"/>
  <c r="AR33" i="1"/>
  <c r="AP33" i="1"/>
  <c r="AK33" i="1"/>
  <c r="AF33" i="1"/>
  <c r="AA33" i="1"/>
  <c r="AC33" i="1" s="1"/>
  <c r="V33" i="1"/>
  <c r="AQ33" i="1" s="1"/>
  <c r="U33" i="1"/>
  <c r="P33" i="1"/>
  <c r="AR32" i="1"/>
  <c r="AP32" i="1"/>
  <c r="AK32" i="1"/>
  <c r="AF32" i="1"/>
  <c r="AA32" i="1"/>
  <c r="AC32" i="1" s="1"/>
  <c r="V32" i="1"/>
  <c r="AQ32" i="1" s="1"/>
  <c r="U32" i="1"/>
  <c r="P32" i="1"/>
  <c r="AR31" i="1"/>
  <c r="AP31" i="1"/>
  <c r="AK31" i="1"/>
  <c r="AF31" i="1"/>
  <c r="AA31" i="1"/>
  <c r="V31" i="1"/>
  <c r="X31" i="1" s="1"/>
  <c r="U31" i="1"/>
  <c r="AR29" i="1"/>
  <c r="AP29" i="1"/>
  <c r="AK29" i="1"/>
  <c r="AF29" i="1"/>
  <c r="AH29" i="1" s="1"/>
  <c r="AA29" i="1"/>
  <c r="AC29" i="1" s="1"/>
  <c r="U29" i="1"/>
  <c r="AR28" i="1"/>
  <c r="AP28" i="1"/>
  <c r="AK28" i="1"/>
  <c r="AF28" i="1"/>
  <c r="AH28" i="1" s="1"/>
  <c r="AA28" i="1"/>
  <c r="AC28" i="1" s="1"/>
  <c r="U28" i="1"/>
  <c r="AR27" i="1"/>
  <c r="AP27" i="1"/>
  <c r="AK27" i="1"/>
  <c r="AF27" i="1"/>
  <c r="U27" i="1"/>
  <c r="AR26" i="1"/>
  <c r="AP26" i="1"/>
  <c r="AK26" i="1"/>
  <c r="AF26" i="1"/>
  <c r="U26" i="1"/>
  <c r="AR25" i="1"/>
  <c r="AP25" i="1"/>
  <c r="AK25" i="1"/>
  <c r="AF25" i="1"/>
  <c r="AC25" i="1"/>
  <c r="U25" i="1"/>
  <c r="AR24" i="1"/>
  <c r="AP24" i="1"/>
  <c r="AK24" i="1"/>
  <c r="AQ24" i="1" s="1"/>
  <c r="U24" i="1"/>
  <c r="AR23" i="1"/>
  <c r="AP23" i="1"/>
  <c r="AK23" i="1"/>
  <c r="AQ23" i="1" s="1"/>
  <c r="U23" i="1"/>
  <c r="AR22" i="1"/>
  <c r="AP22" i="1"/>
  <c r="AK22" i="1"/>
  <c r="AF22" i="1"/>
  <c r="AH22" i="1" s="1"/>
  <c r="AA22" i="1"/>
  <c r="AQ22" i="1" s="1"/>
  <c r="U22" i="1"/>
  <c r="AR21" i="1"/>
  <c r="AP21" i="1"/>
  <c r="AK21" i="1"/>
  <c r="AF21" i="1"/>
  <c r="U21" i="1"/>
  <c r="AR20" i="1"/>
  <c r="AR46" i="1" s="1"/>
  <c r="AP20" i="1"/>
  <c r="AK20" i="1"/>
  <c r="AQ20" i="1" s="1"/>
  <c r="AQ39" i="1" s="1"/>
  <c r="U20" i="1"/>
  <c r="AQ21" i="1" l="1"/>
  <c r="AH21" i="1"/>
  <c r="AQ25" i="1"/>
  <c r="AQ26" i="1"/>
  <c r="AQ27" i="1"/>
  <c r="AQ34" i="1"/>
  <c r="AQ36" i="1"/>
  <c r="AQ37" i="1"/>
  <c r="X37" i="1"/>
  <c r="X46" i="1" s="1"/>
  <c r="E47" i="1"/>
  <c r="AQ28" i="1"/>
  <c r="AQ29" i="1"/>
  <c r="AQ31" i="1"/>
  <c r="AR39" i="1"/>
  <c r="AC36" i="1"/>
  <c r="AC34" i="1"/>
  <c r="AC46" i="1" l="1"/>
</calcChain>
</file>

<file path=xl/sharedStrings.xml><?xml version="1.0" encoding="utf-8"?>
<sst xmlns="http://schemas.openxmlformats.org/spreadsheetml/2006/main" count="656" uniqueCount="299">
  <si>
    <t>ALCALDÍA LOCAL DE CIUDAD BOLIVAR</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</si>
  <si>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</si>
  <si>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</si>
  <si>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</si>
  <si>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</si>
  <si>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</si>
  <si>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</si>
  <si>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</si>
  <si>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</si>
  <si>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</si>
  <si>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</si>
  <si>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</si>
  <si>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</si>
  <si>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</si>
  <si>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r>
      <t xml:space="preserve">Para el primer trimestre de la vigencia 2020, el plan de gestión de la alcaldía local alcanzó un nivel de desempeño del </t>
    </r>
    <r>
      <rPr>
        <b/>
        <sz val="11"/>
        <color theme="1"/>
        <rFont val="Garamond"/>
        <family val="1"/>
      </rPr>
      <t>80%</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</si>
  <si>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</si>
  <si>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181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</si>
  <si>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</si>
  <si>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</si>
  <si>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28 de Julio de 2020</t>
  </si>
  <si>
    <t xml:space="preserve">Para segundo trimestre de la vigencia 2020, el plan de gestión de la alcaldía local alcanzó un nivel de desempeño del 78%.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</si>
  <si>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30 de septiembre de 2020</t>
  </si>
  <si>
    <t xml:space="preserve">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92% de cumplimiento físico acumulado del plan de desarrollo local.
• Girar mínimo el 45,6% del presupuesto de inversión directa comprometido en la vigencia 2020.
• Girar mínimo el 55% del presupuesto comprometido constituido como obligaciones por pagar de la vigencia 2019 (inversión).
• Girar mínimo el 64% del presupuesto comprometido constituido como obligaciones por pagar de la vigencia 2018 y anteriores (inversión).
* Realizar 20 acciones de control u operativos en materia de obras y urbanismo.
• Impulsar procesalmente (avocar, rechazar, enviar al competente), el 30% de los expedientes de policía a cargo de las inspecciones de policía, con corte a 31 de diciembre de 2019.
• Fallar de fondo el 18 %  de los expedientes de policía a cargo de las inspecciones de policía con corte a 31-12-2019.
• Terminar (archivar) 138 actuaciones administrativas activas.
• Terminar 40  actuaciones administrativas hasta la primera instancia.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</si>
  <si>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</si>
  <si>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</si>
  <si>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</si>
  <si>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</si>
  <si>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</si>
  <si>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</si>
  <si>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</si>
  <si>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</si>
  <si>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</si>
  <si>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</si>
  <si>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</si>
  <si>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</si>
  <si>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</si>
  <si>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</si>
  <si>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</si>
  <si>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</si>
  <si>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</si>
  <si>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</si>
  <si>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</si>
  <si>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</si>
  <si>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</si>
  <si>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</si>
  <si>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</si>
  <si>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</si>
  <si>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</si>
  <si>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</si>
  <si>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</si>
  <si>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</si>
  <si>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</si>
  <si>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</si>
  <si>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</si>
  <si>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</si>
  <si>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</si>
  <si>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</si>
  <si>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</si>
  <si>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</si>
  <si>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</si>
  <si>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</si>
  <si>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</si>
  <si>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</si>
  <si>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</si>
  <si>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</si>
  <si>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</si>
  <si>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SUMA</t>
  </si>
  <si>
    <t>Participantes en encuentros ciudadanos</t>
  </si>
  <si>
    <t>EFICACIA</t>
  </si>
  <si>
    <t>Reportes de participantes</t>
  </si>
  <si>
    <t>Grupo Planeación - Alcaldía Local</t>
  </si>
  <si>
    <t>Consulta en la carpeta de encuentros ciudadanos 2020 o entregables del contrato</t>
  </si>
  <si>
    <t>META NO PROGRAMADA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</si>
  <si>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</si>
  <si>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</si>
  <si>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</si>
  <si>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Consulta en la carpeta de rendición de cuentas 2020 o entregables del contrato</t>
  </si>
  <si>
    <t>Se adelantó el proceso de rendición de cuentas el 30 de Mayo según lo estipulado en la circular conjunta 005 de 2020 de la Veeduría Distrital.</t>
  </si>
  <si>
    <t>Informe Rendición de Cuentas
Carpeta Soportes Rendición de Cuentas</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</si>
  <si>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</si>
  <si>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</si>
  <si>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</si>
  <si>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</si>
  <si>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</si>
  <si>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</si>
  <si>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</si>
  <si>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</si>
  <si>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</si>
  <si>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</si>
  <si>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Reporte Dirección para la Gestión del Desarrollo Local</t>
  </si>
  <si>
    <t>Acorde a la circular conjunta 029 del 2020 se adelantó la primera fase del proceso de los presupuestos partivipativos conforme a los tiempos estipulados. el cierre de este proceso se dio efectivo con la firma del acta de los presupuestos participativos tal como se expresa en la circular.
Para este ejercicio, la alcaldía local construyo una estrategia integra que permitiera la participación e incidencia de todos los grupos vitales, sectores y grupos poblacionales.</t>
  </si>
  <si>
    <t xml:space="preserve">Acta presupuestos participativos
Resultados votación presupuestos participativos.
Informe presupuestos participativos. </t>
  </si>
  <si>
    <t>Lograr el 92% de cumplimiento físico acumulado del plan de desarrollo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</si>
  <si>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</si>
  <si>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</si>
  <si>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</si>
  <si>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</si>
  <si>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</si>
  <si>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Reporte Matriz MUSI SEGPLAN</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</si>
  <si>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</si>
  <si>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</si>
  <si>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</si>
  <si>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</si>
  <si>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A junio 30 /2016 % 18,68 y dic 31 /2016 %91,94</t>
  </si>
  <si>
    <t>compromisos 2020</t>
  </si>
  <si>
    <t>Reporte PREDIS</t>
  </si>
  <si>
    <t>FDL - Alcaldía Local</t>
  </si>
  <si>
    <t>Ejecución presupuestal</t>
  </si>
  <si>
    <t>Durante el II trimestre de la vigencia 2020, se comprometió de inversión directa $ 23.364.553.226  correspondiente al  21,88%, del Presupuesto asignado  más la adición de los excedentes financieros de la vigencia 2019 para la vigencia 2020.</t>
  </si>
  <si>
    <t>Reporte  de la aplicativo PREDIS</t>
  </si>
  <si>
    <t>Durante el III trimestre de la vigencia 2020, se ejecuto de inversion direnta $ 73,578,766,846 correspondiente al  65,97 %, del Presupuesto asignado  más la adición de los excedentes financieros de la vigencia 2019 para la vigencia 2020.</t>
  </si>
  <si>
    <t>Girar mínimo el 45,6%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</si>
  <si>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</si>
  <si>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</si>
  <si>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</si>
  <si>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Durante el II trimestre de la vigencia 2020, se Giró  $ 12.513.619.820 correspondiente al   11,72%, de  Presupuesto Comprometido entre  el 01 de Enero y el 30 de Junio de 2020.</t>
  </si>
  <si>
    <t>Durante el III trimestre de la vigencia 2020, se Giro  $  49,975,293,385 correspondiente al  44.81%, de  Presupuesto Comprometido entre  el 01 de Enero y el 30 de septiembre de 2020</t>
  </si>
  <si>
    <t>Girar mínimo el 55%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</si>
  <si>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</si>
  <si>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</si>
  <si>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</si>
  <si>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Durante el II-trimestre de la vigencia 2020, se Giró un valor acumulado de  23.529.608.738  correspondiente  al  30,36%,  de las Obligaciones Constituidas de Inversión Directa</t>
  </si>
  <si>
    <t>Durante el III-trimestre de la vigencia 2020, se Giro $28.185.550.598correspondiente al  36,36%constituído como Obligaciones por Pagar de la vigencia 2019.</t>
  </si>
  <si>
    <t>Girar mínimo el 64%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</si>
  <si>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</si>
  <si>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</si>
  <si>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</si>
  <si>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Durante el II-trimestre de la vigencia 2020, Giros Acumulados de 11.426.276.117 correspondientes al 31.9%  de las obligaciones constituidas de anteriores constituidas a 31-12-2019.</t>
  </si>
  <si>
    <t>Durante el III-trimestre de la vigencia 2019, Giros Acumulados de $16.454.201.846 constituidos como abligaciones por pagar de vigencias 2018 y anteriores.</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</si>
  <si>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</si>
  <si>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</si>
  <si>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</si>
  <si>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</si>
  <si>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aplicativo SIPSE</t>
  </si>
  <si>
    <t>Se ha realizado el registro de la informacion de los contratos de prestacion de servicio que se han generado por los proyectos de inversion 1281, 1424, 1425 y 1399, asi mismo los procesos que se realizaron para encuentros cudadanos bajo el proyecto de inversion 1451. 
De igual forma se realiza conciliacion permanente de los procesos que se tienen registrados en SECOP II y SIPSE.</t>
  </si>
  <si>
    <t xml:space="preserve">Plataforma SIPSE
Estudios Previos </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</si>
  <si>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</si>
  <si>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</si>
  <si>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</si>
  <si>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</si>
  <si>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 xml:space="preserve">Reporte Contador </t>
  </si>
  <si>
    <t>META REPROGRAMADA</t>
  </si>
  <si>
    <t>Se realiza la elaboración del Plan de sosteniblidad contable para la Alcaldia Local de Ciudad  Bolivar de acuerdo a los lineamientos emitidos por la  Subsecretaria de Gestión  Institucional</t>
  </si>
  <si>
    <t xml:space="preserve">Plan de Sostenibilidad Contale </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</si>
  <si>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</si>
  <si>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</si>
  <si>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</si>
  <si>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</si>
  <si>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</si>
  <si>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</si>
  <si>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REPROGRAMADA</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</si>
  <si>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</si>
  <si>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</si>
  <si>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</si>
  <si>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</si>
  <si>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</si>
  <si>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</si>
  <si>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</si>
  <si>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Aplicativo CRONOS</t>
  </si>
  <si>
    <t>Durante el primer trimestre de la vigencia 2020, la Alcaldía Local dio respuesta a 68 requerimientos ciudadanos del año 2019, los cuales representan un nivel de avance del 100% en el trimestre.</t>
  </si>
  <si>
    <t>Reporte SAC</t>
  </si>
  <si>
    <t>La Alcaldía Local de acuerdo con el reporte remitido ha dado respuesta a 176 requerimientos ciudadanos de los 97 programados para el trimestre, lo que representa un nivel de avance del 100% en el trimestre.</t>
  </si>
  <si>
    <t>El reporte lo realiza la oficina de atencion al ciudadano</t>
  </si>
  <si>
    <t>Fortalecer la capacidad institucional y para el ejercicio de la función policiva por parte de las autoridades locales a cargo de la Secretaría Distrital de Gobierno</t>
  </si>
  <si>
    <t>Inspección Vigilancia y Control</t>
  </si>
  <si>
    <t xml:space="preserve">Realizar 42 acciones de control u operativos en materia de  actividad económica (en el mes de diciembre se deben realizar los operativos pólvora y artículos pirotécnicos)
</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</si>
  <si>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</si>
  <si>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</si>
  <si>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</si>
  <si>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</si>
  <si>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</si>
  <si>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Actas Operativos IVC</t>
  </si>
  <si>
    <t>Se realizaron 7 operativos durante el primer trimestre 2020, en las fechas: 
ENERO: 10, 17, 20, 24, 27,31.
FEBRERO: 7</t>
  </si>
  <si>
    <t>Actas de los operativos realizados</t>
  </si>
  <si>
    <t xml:space="preserve">Se realizaron 10 operativos en el segundo trimestre del 2020 en las fechas :               
                                                                                                                                                                                      Junio: 02-08-11-17-18-19-23-24-25-30 </t>
  </si>
  <si>
    <t>Se realizaron 24 operativos de IVC establecimientos de comercio en el tercer  trimestre,  en las fechas: 3/07/2020-9/07/2020-15/07/2020-16/07/2020-17/07/2020-19/07/2020-21/07/2020-24/07/2020-25/07/2020-5/08/2020-8/08/2020-11/08/2020-15/08/2020-19/08/2020-21/08/2020-25/08/2020-26/08/2020- 28/08/2020-29/08/2020-30/08/2020-5/09/2020-7/09/2020-18/09/2020-19/09/2020-25/09/2020-</t>
  </si>
  <si>
    <t>Realizar 24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</si>
  <si>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</si>
  <si>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</si>
  <si>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Se realizaron 7 operativos durante el primer trimestre 2020, en las fechas: 
ENERO: 30
FEBRERO: 4,13, 17, 27.
MARZO: 3, 9.</t>
  </si>
  <si>
    <t xml:space="preserve">Se realizaron 5 operativos durante el segundo trimestre del 2020 en las fechas:                               
 Mayo:14 y 26                                                                                                                                                                                                 
Junio: 12-20-27 </t>
  </si>
  <si>
    <t>Se realizaron 15 operativos  de IVC especio publico en el tercer  trimestre,  en las fechas:06/07/2020-08/07/2020-11/07/2020-13-07/2020-15/07/2020-16/07/2020-22/07/2020-29/07/2020-3/08/2020-13/08/2020-23/08/2020-24/08/2020-1/09/2020-02/09/2020-03/09/2020</t>
  </si>
  <si>
    <t>Realizar 20 acciones de control u operativos en materia de obras y urbanismo</t>
  </si>
  <si>
    <t>Acciones de control  en materia de obras y urbanismo</t>
  </si>
  <si>
    <t>No acciones realizadas de control  en materia de obras y urbanismo</t>
  </si>
  <si>
    <t>Se realizaron 3 operativos durante el primer trimestre 2020, en las fechas: 
ENERO: 14, 23, 28</t>
  </si>
  <si>
    <t>Se realizo 1 operativo durante el segundo trimestre el 9 de mayo del 2020</t>
  </si>
  <si>
    <t>Se realizaron 24 operativos de IVC  urbanismo en el tercer trimestre, en las fechas :2/07/2020-06/07/2020-08/07/2020-10/072/2020- 14/07/2020-15/07/2020-22/07/2020- 27/07/2020-29/07/2020-04/08/2020-05/08/2020-10/08/2020-12/08/2020-14/08/2020-19/08/2020-21/08/2020-26/08/2020-31/08/2020-2/09/2020- 4/09/2020-22/09/2020 - 23/09/2020-28/09/2020-29/09/2020-30/09/2020</t>
  </si>
  <si>
    <t>Impulsar procesalmente (avocar, rechazar, enviar al competente), el 30% de los expedientes de policía a cargo de las inspecciones de policía, con corte a 31 de diciembre de 2019</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</si>
  <si>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</si>
  <si>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</si>
  <si>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</si>
  <si>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</si>
  <si>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Aplicativo ARCO - SI ACTUA</t>
  </si>
  <si>
    <t>La Alcaldía Local impulso procesalmente a8.336 expedientes allegados a 31 de diciembre de 2019.</t>
  </si>
  <si>
    <t>Reporte lo realiza la Dirección de Gestión Policiva</t>
  </si>
  <si>
    <t>Fallar de fondo el 18 %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</si>
  <si>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</si>
  <si>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</si>
  <si>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</si>
  <si>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La Alcaldía Local falló de fondo el 6,433%  de los expedientes de policía a cargo de las inspecciones de policía con corte a 31-12-2019 programados para el trimestre.</t>
  </si>
  <si>
    <t>Reporte DGP</t>
  </si>
  <si>
    <t>La Alcaldía Local falló de fondo en el trimestre 14 expedientes  de los 2.337 programados para el trimestre.</t>
  </si>
  <si>
    <t>Terminar (archivar) 138 actuaciones administrativas activas</t>
  </si>
  <si>
    <t>Actuaciones administrativas terminadas</t>
  </si>
  <si>
    <t>No actuaciones administrativas terminadas (archivadas) durante el trimestre</t>
  </si>
  <si>
    <t>Actuaciones administrativas terminadas (archivar)</t>
  </si>
  <si>
    <t xml:space="preserve">Aplicativo ARCO - SI ACTUA  - Relación de actuaciones administrativas </t>
  </si>
  <si>
    <t xml:space="preserve">La Alcaldía Local  terminó en el trimestre 19 actuaciones administrativas activas. </t>
  </si>
  <si>
    <t>La Alcaldía Local  terminó 3 actuaciones administrativas durante el trimestre</t>
  </si>
  <si>
    <t>Terminar 40  actuaciones administrativas hasta la primera instancia</t>
  </si>
  <si>
    <t>Actuaciones administrativas terminadas hasta la primera instancia</t>
  </si>
  <si>
    <t>No de actuaciones administrativas terminadas  hasta la primera instancia</t>
  </si>
  <si>
    <t xml:space="preserve">Relación de actuaciones administrativas </t>
  </si>
  <si>
    <t>La Alcaldía Local terminó en primera instancia 4 actuaciones administrativas.</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</si>
  <si>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</si>
  <si>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</si>
  <si>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</si>
  <si>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</si>
  <si>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</si>
  <si>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</si>
  <si>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</si>
  <si>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</si>
  <si>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</si>
  <si>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</si>
  <si>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</si>
  <si>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</si>
  <si>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</si>
  <si>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</si>
  <si>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</si>
  <si>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</si>
  <si>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</si>
  <si>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</si>
  <si>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</si>
  <si>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</si>
  <si>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</si>
  <si>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 xml:space="preserve">
La Alcaldía Local participó  en el 100% de actividades con la dirección administratia.</t>
  </si>
  <si>
    <t>Reporte Dirección Administrativa</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</si>
  <si>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</si>
  <si>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</si>
  <si>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</si>
  <si>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</si>
  <si>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</si>
  <si>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</si>
  <si>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</si>
  <si>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</si>
  <si>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</si>
  <si>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</si>
  <si>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</si>
  <si>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</si>
  <si>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</si>
  <si>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</si>
  <si>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</si>
  <si>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Planes de mejora</t>
  </si>
  <si>
    <t>MIMEC - SIG</t>
  </si>
  <si>
    <t>Reportes MIMEC - SIG remitidos por la OAP</t>
  </si>
  <si>
    <t xml:space="preserve">La Alcaldía Local  mantuvo al 68% de  las acciones correctivas, documentadas y vigentes en el trimestre.
</t>
  </si>
  <si>
    <t>Reporte MIMEC</t>
  </si>
  <si>
    <t>La Alcaldía Local de los cinco (5) planes abiertos tiene seis (6) acciones abiertas vencidas a 30 de junio de 2020.</t>
  </si>
  <si>
    <t>Reporte MIMEC y SIG Ofcina Asesora de Plaenación</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</si>
  <si>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</si>
  <si>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</si>
  <si>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</si>
  <si>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</si>
  <si>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</si>
  <si>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</si>
  <si>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</si>
  <si>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1023 lo que representa un nivel de cumplimiento trimestral del 90%</t>
  </si>
  <si>
    <t>Reporte Oficina Asesora de Comunicaciones Ley 1712 de 2014.</t>
  </si>
  <si>
    <t>Subtotal metas transversales</t>
  </si>
  <si>
    <t>CUMPLIMIENTO I TRIMESTRE</t>
  </si>
  <si>
    <t>CUMPLIMIENTO SEGUNDO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</si>
  <si>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</si>
  <si>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</si>
  <si>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</si>
  <si>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</si>
  <si>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</si>
  <si>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rPr>
        <b/>
        <sz val="16"/>
        <color theme="1"/>
        <rFont val="Garamond"/>
        <family val="1"/>
      </rPr>
      <t>RAY G. VANEGAS HERRERA
Alcal Local de Ciudad Bolívar</t>
    </r>
    <r>
      <rPr>
        <sz val="16"/>
        <color theme="1"/>
        <rFont val="Garamond"/>
        <family val="1"/>
      </rPr>
      <t xml:space="preserve">
</t>
    </r>
    <r>
      <rPr>
        <b/>
        <sz val="16"/>
        <color theme="1"/>
        <rFont val="Garamond"/>
        <family val="1"/>
      </rPr>
      <t>Aprobado mediante caso HOLA N° 90755</t>
    </r>
  </si>
  <si>
    <t xml:space="preserve">Se ejecuta las siguientes acciones propuestas en el plan de sostenibilidad contable - Conciliar saldo Disponible en Tesorería -depósitos entregados en administración-
- Registrar manualmente los ingresos de tesorería de acuerdo a la información   enviada por la Dirección Distrital de Tesorería (OPGET)
- Realizar corte mensual, elaboración y presentación Estado de Situación Financiera y de Resultados, reportar cierre trimestral y anual ante DDC
- Registrar las demandas que se imponen en contra de la Alcaldía y las novedades que surjan en cada uno de ellas, según reporte del aplicativo SIPROJ
- Generar el cálculo de depreciaciones
- Revisar que no se presenten saldos con naturaleza contraria
- Entregar el cierre mensual generado por el aplicativo SI CAPITAL para los módulos SAE,SAI, previa conciliación de los saldo entre el documento de cierre y el Kardex de almacén y listado detallado de la cuenta de inventario y de bienes propiedad, planta y equipo .
La Alcaldía Local envió la información correspondiente a 14 actividades en el periodo de corte
Cabe resaltar que la información reportada por la Alcaldía es validada por parte de cada alcaldía y son ellos los responsables del cumplimiento en logros y objetivos de los compromisos adquiridos en su Plan de Sostenibilidad Contable
</t>
  </si>
  <si>
    <t>Reporte Subsecretaría de Gestión Institucional</t>
  </si>
  <si>
    <t xml:space="preserve">La Alcalcadía Local participó de la totalidad de las acciones convocadas por la Dirección para la Gestión del desarrollo Local así:
1. Reportar los requerimientos a los enlaces de la DGDL en relación al mejoramiento de la herramienta tecnológica.
2.Actualizar los usuarios oportunamente cuando sea necesario para el correcto flujo de la información en el sistema.
3.Responder las encuestas presentadas en los entrenamientos de la DGDL 
4. Participar en los entrenamientos de la DGDL sobre las generalidades de SIPSE local
5.Participar en los entrenamientos de la DGDL sobre el módulo de proyectos y banco de iniciativas ciudadanas de SIPSE local 
6.Participar en los entrenamientos de la DGDL sobre el módulo de contratación y financiero de SIPSE local
7. Registrar la información de todos los procesos en cada módulo del sistema 
8, Normalización del cargue de información de los procesos de Infraestructura en el Módulo de Contratación y Módulo financiero de SIPSE local para la vigencia 2020
</t>
  </si>
  <si>
    <t>La Alcaldía Local de acuerdo con el reporte remitido dio  respuesta a  370  requerimientos ciudadanos de los 146   programados para el trimestre, lo que representa un nivel de avance del 100% en el trimestre.</t>
  </si>
  <si>
    <t>Reporte Dirección de gestión Policiva</t>
  </si>
  <si>
    <t>La Alcaldía Local impulso procesalmente a 8,765  expedientes allegados a 31 de diciembre de 2019 de los 9,350  programados en el trimestre.</t>
  </si>
  <si>
    <t>La Alcaldía Local  falló de fondo 4,582 expedientes en el trimestre  de los 1,870 programados.</t>
  </si>
  <si>
    <t>La Alcaldía Local terminó en el trimestre 8 actuaciones administrativas activas.</t>
  </si>
  <si>
    <t xml:space="preserve">La Alcaldía Local participó en 3 de las 4 actividades convocadas por la Dirección Administrativa así:
-Capacitación SIC  Fecha: 28/09/2020
- Mesa de Trabajo Fecha: 28/09/2020
-Asistencias Técnicas para la implementación y ajustes de las TRD
</t>
  </si>
  <si>
    <t>La Alcaldía Local registró la buena práctica "Módulo de gestión y tramite de documentos ALCB" cuyo propósito es Organizar y controlar los documentos que ingresan a la Alcaldía, así como el seguimiento al trámite correspondiente, incentivando el trabajo en equipo.</t>
  </si>
  <si>
    <t>Reporte equipo de Análisis y Políticas</t>
  </si>
  <si>
    <t>CUMPLIMIENTO III TRIMESTRE</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</si>
  <si>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100 lo que representa un nivel de cumplimiento trimestral del 87%</t>
  </si>
  <si>
    <t>Reporte Oficina Asesora de Comunicaciones</t>
  </si>
  <si>
    <t>Reporte Oficina Asesora de Planeación</t>
  </si>
  <si>
    <t>La Alcaldía Local tiene el 100% de las acciones documentadas y vigentes.</t>
  </si>
  <si>
    <t>Para tercer trimestre de la vigencia 2020, el plan de gestión de la alcaldía local alcanzó un nivel de desempeño del 97%.</t>
  </si>
  <si>
    <t>La Alcaldía Local Terminó en el trimestre 7 actuaciones administrativas en primera instancia.</t>
  </si>
  <si>
    <t>29 de octubre de 2020</t>
  </si>
  <si>
    <t>23 de octubre de 2020</t>
  </si>
  <si>
    <t>En atención a la solicitud de la Dirección para la Gestión Policiva, se ajusta la meta "Terminar XXX actuaciones administrativas en primera instancia"  lo cual genera una modificación al nivel de avance trimestral el cual quedó en 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</si>
</sst>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0_-;\-* #,##0.0_-;_-* &quot;-&quot;_-;_-@_-"/>
  </numFmts>
  <fonts count="24" x14ac:knownFonts="1">
    <font>
      <sz val="11"/>
      <color theme="1"/>
      <name val="Calibri"/>
      <family val="2"/>
      <scheme val="minor"/>
    </font>
    <font>
      <sz val="11"/>
      <color theme="1"/>
      <name val="Calibri"/>
      <family val="2"/>
      <scheme val="minor"/>
    </font>
    <font>
      <b/>
      <sz val="11"/>
      <color theme="1"/>
      <name val="Garamond"/>
      <family val="1"/>
    </font>
    <font>
      <sz val="11"/>
      <color theme="1"/>
      <name val="Garamond"/>
      <family val="1"/>
    </font>
    <font>
      <sz val="9"/>
      <color theme="1"/>
      <name val="Garamond"/>
      <family val="1"/>
    </font>
    <font>
      <b/>
      <sz val="10"/>
      <color theme="1"/>
      <name val="Garamond"/>
      <family val="1"/>
    </font>
    <font>
      <b/>
      <sz val="10"/>
      <name val="Garamond"/>
      <family val="1"/>
    </font>
    <font>
      <sz val="12"/>
      <color theme="1"/>
      <name val="Garamond"/>
      <family val="1"/>
    </font>
    <font>
      <sz val="12"/>
      <name val="Garamond"/>
      <family val="1"/>
    </font>
    <font>
      <sz val="12"/>
      <color rgb="FF000000"/>
      <name val="Garamond"/>
      <family val="1"/>
    </font>
    <font>
      <sz val="11"/>
      <name val="Garamond"/>
      <family val="1"/>
    </font>
    <font>
      <sz val="11"/>
      <color rgb="FF000000"/>
      <name val="Garamond"/>
      <family val="1"/>
    </font>
    <font>
      <b/>
      <sz val="12"/>
      <color theme="1"/>
      <name val="Garamond"/>
      <family val="1"/>
    </font>
    <font>
      <sz val="11"/>
      <color rgb="FF0070C0"/>
      <name val="Garamond"/>
      <family val="1"/>
    </font>
    <font>
      <sz val="12"/>
      <color rgb="FF0070C0"/>
      <name val="Garamond"/>
      <family val="1"/>
    </font>
    <font>
      <b/>
      <sz val="11"/>
      <color rgb="FF0070C0"/>
      <name val="Garamond"/>
      <family val="1"/>
    </font>
    <font>
      <sz val="10"/>
      <color rgb="FF0070C0"/>
      <name val="Garamond"/>
      <family val="1"/>
    </font>
    <font>
      <b/>
      <sz val="12"/>
      <color rgb="FF0070C0"/>
      <name val="Garamond"/>
      <family val="1"/>
    </font>
    <font>
      <b/>
      <sz val="16"/>
      <color theme="1"/>
      <name val="Garamond"/>
      <family val="1"/>
    </font>
    <font>
      <b/>
      <sz val="24"/>
      <color theme="1"/>
      <name val="Garamond"/>
      <family val="1"/>
    </font>
    <font>
      <b/>
      <sz val="20"/>
      <color theme="1"/>
      <name val="Garamond"/>
      <family val="1"/>
    </font>
    <font>
      <sz val="16"/>
      <color theme="1"/>
      <name val="Garamond"/>
      <family val="1"/>
    </font>
    <font>
      <b/>
      <sz val="26"/>
      <color theme="1"/>
      <name val="Garamond"/>
      <family val="1"/>
    </font>
    <font>
      <sz val="8"/>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right/>
      <top/>
      <bottom style="thin">
        <color rgb="FF00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309">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6" xfId="0" applyFont="1" applyBorder="1" applyAlignment="1">
      <alignment vertical="center"/>
    </xf>
    <xf numFmtId="0" fontId="3" fillId="0" borderId="5" xfId="0" applyFont="1" applyBorder="1" applyAlignment="1">
      <alignment horizontal="center" vertical="center"/>
    </xf>
    <xf numFmtId="0" fontId="3" fillId="0" borderId="5"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horizontal="center" vertical="center" wrapText="1"/>
    </xf>
    <xf numFmtId="0" fontId="3" fillId="0" borderId="0" xfId="0" applyFont="1"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vertical="center"/>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3" fillId="5" borderId="35" xfId="0" applyFont="1" applyFill="1" applyBorder="1" applyAlignment="1">
      <alignment vertical="center" wrapText="1"/>
    </xf>
    <xf numFmtId="0" fontId="3" fillId="5" borderId="36" xfId="0" applyFont="1" applyFill="1" applyBorder="1" applyAlignment="1">
      <alignment vertical="center" wrapText="1"/>
    </xf>
    <xf numFmtId="0" fontId="3" fillId="5" borderId="37" xfId="0" applyFont="1" applyFill="1" applyBorder="1" applyAlignment="1">
      <alignment vertical="center" wrapText="1"/>
    </xf>
    <xf numFmtId="0" fontId="2" fillId="8" borderId="31"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2" fillId="8" borderId="32" xfId="0" applyFont="1" applyFill="1" applyBorder="1" applyAlignment="1">
      <alignment vertical="center" wrapText="1"/>
    </xf>
    <xf numFmtId="0" fontId="2" fillId="8" borderId="33" xfId="0" applyFont="1" applyFill="1" applyBorder="1" applyAlignment="1">
      <alignment vertical="center" wrapText="1"/>
    </xf>
    <xf numFmtId="0" fontId="3" fillId="6" borderId="31" xfId="0" applyFont="1" applyFill="1" applyBorder="1" applyAlignment="1">
      <alignment vertical="center" wrapText="1"/>
    </xf>
    <xf numFmtId="0" fontId="3" fillId="6" borderId="32" xfId="0" applyFont="1" applyFill="1" applyBorder="1" applyAlignment="1">
      <alignment vertical="center" wrapText="1"/>
    </xf>
    <xf numFmtId="0" fontId="3" fillId="6" borderId="33" xfId="0" applyFont="1" applyFill="1" applyBorder="1" applyAlignment="1">
      <alignment vertical="center" wrapTex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0" borderId="31" xfId="0" applyFont="1" applyBorder="1" applyAlignment="1">
      <alignment horizontal="center" vertical="center"/>
    </xf>
    <xf numFmtId="0" fontId="3" fillId="0" borderId="32" xfId="0" applyFont="1" applyBorder="1" applyAlignment="1">
      <alignment vertical="center" wrapText="1"/>
    </xf>
    <xf numFmtId="0" fontId="7" fillId="0" borderId="33" xfId="0" applyFont="1" applyBorder="1" applyAlignment="1">
      <alignment vertical="center" wrapText="1"/>
    </xf>
    <xf numFmtId="0" fontId="7" fillId="9" borderId="31" xfId="0" applyFont="1" applyFill="1" applyBorder="1" applyAlignment="1">
      <alignment horizontal="justify" vertical="center" wrapText="1"/>
    </xf>
    <xf numFmtId="9" fontId="8" fillId="0" borderId="38" xfId="0" applyNumberFormat="1" applyFont="1" applyBorder="1" applyAlignment="1">
      <alignment horizontal="center" vertical="center" wrapText="1"/>
    </xf>
    <xf numFmtId="0" fontId="8" fillId="0" borderId="32" xfId="0" applyFont="1" applyBorder="1" applyAlignment="1">
      <alignment horizontal="center" vertical="center" wrapText="1"/>
    </xf>
    <xf numFmtId="0" fontId="8" fillId="0" borderId="32" xfId="0" applyFont="1" applyBorder="1" applyAlignment="1">
      <alignment vertical="center" wrapText="1"/>
    </xf>
    <xf numFmtId="3" fontId="3" fillId="2" borderId="32" xfId="0" applyNumberFormat="1" applyFont="1" applyFill="1" applyBorder="1" applyAlignment="1">
      <alignment horizontal="center" vertical="center"/>
    </xf>
    <xf numFmtId="0" fontId="3" fillId="10" borderId="32" xfId="0" applyFont="1" applyFill="1" applyBorder="1" applyAlignment="1">
      <alignment vertical="center"/>
    </xf>
    <xf numFmtId="0" fontId="3" fillId="10" borderId="32" xfId="0" applyFont="1" applyFill="1" applyBorder="1" applyAlignment="1">
      <alignment vertical="center" wrapText="1"/>
    </xf>
    <xf numFmtId="0" fontId="3" fillId="0" borderId="32" xfId="0" applyFont="1" applyBorder="1" applyAlignment="1">
      <alignment horizontal="center" vertical="center"/>
    </xf>
    <xf numFmtId="3" fontId="3" fillId="0" borderId="32" xfId="0" applyNumberFormat="1" applyFont="1" applyBorder="1" applyAlignment="1">
      <alignment horizontal="center" vertical="center"/>
    </xf>
    <xf numFmtId="0" fontId="3" fillId="0" borderId="33" xfId="0" applyFont="1" applyBorder="1" applyAlignment="1">
      <alignment horizontal="center" vertical="center"/>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39" xfId="0" applyFont="1" applyBorder="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2" fillId="0" borderId="2"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vertical="center" wrapText="1"/>
    </xf>
    <xf numFmtId="0" fontId="3" fillId="0" borderId="5" xfId="0" applyFont="1" applyBorder="1" applyAlignment="1" applyProtection="1">
      <alignment horizontal="justify" vertical="center" wrapText="1"/>
      <protection locked="0"/>
    </xf>
    <xf numFmtId="0" fontId="3" fillId="0" borderId="7" xfId="0" applyFont="1" applyBorder="1" applyAlignment="1" applyProtection="1">
      <alignment horizontal="justify" vertical="center" wrapText="1"/>
      <protection locked="0"/>
    </xf>
    <xf numFmtId="0" fontId="3" fillId="0" borderId="6" xfId="0" applyFont="1" applyBorder="1" applyAlignment="1">
      <alignment horizontal="center" vertical="center"/>
    </xf>
    <xf numFmtId="0" fontId="7" fillId="0" borderId="7" xfId="0" applyFont="1" applyBorder="1" applyAlignment="1">
      <alignment vertical="center" wrapText="1"/>
    </xf>
    <xf numFmtId="0" fontId="9" fillId="9" borderId="6" xfId="0" applyFont="1" applyFill="1" applyBorder="1" applyAlignment="1">
      <alignment horizontal="justify"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3" fillId="10" borderId="5" xfId="0" applyFont="1" applyFill="1" applyBorder="1" applyAlignment="1">
      <alignment vertical="center"/>
    </xf>
    <xf numFmtId="0" fontId="3" fillId="10" borderId="5" xfId="0" applyFont="1" applyFill="1" applyBorder="1" applyAlignment="1">
      <alignment vertical="center" wrapText="1"/>
    </xf>
    <xf numFmtId="1" fontId="3" fillId="0" borderId="7" xfId="2" applyNumberFormat="1" applyFont="1" applyFill="1" applyBorder="1" applyAlignment="1">
      <alignment horizontal="center" vertical="center"/>
    </xf>
    <xf numFmtId="0" fontId="2" fillId="0" borderId="5" xfId="0" applyFont="1" applyBorder="1" applyAlignment="1">
      <alignment vertical="center" wrapText="1"/>
    </xf>
    <xf numFmtId="0" fontId="3"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vertical="center" wrapText="1"/>
    </xf>
    <xf numFmtId="0" fontId="3" fillId="2" borderId="5" xfId="0" applyFont="1" applyFill="1" applyBorder="1" applyAlignment="1">
      <alignment horizontal="center" vertical="center"/>
    </xf>
    <xf numFmtId="9" fontId="3" fillId="0" borderId="5" xfId="0" applyNumberFormat="1" applyFont="1" applyBorder="1" applyAlignment="1">
      <alignment vertical="center"/>
    </xf>
    <xf numFmtId="9" fontId="3" fillId="0" borderId="7" xfId="0" applyNumberFormat="1" applyFont="1" applyBorder="1" applyAlignment="1">
      <alignment vertical="center"/>
    </xf>
    <xf numFmtId="9" fontId="3" fillId="0" borderId="4" xfId="2" applyFont="1" applyFill="1" applyBorder="1" applyAlignment="1">
      <alignment horizontal="center" vertical="center" wrapText="1"/>
    </xf>
    <xf numFmtId="9" fontId="3" fillId="0" borderId="5" xfId="2" applyFont="1" applyFill="1" applyBorder="1" applyAlignment="1">
      <alignment horizontal="center" vertical="center" wrapText="1"/>
    </xf>
    <xf numFmtId="9" fontId="3" fillId="0" borderId="5" xfId="2" applyFont="1" applyFill="1" applyBorder="1" applyAlignment="1" applyProtection="1">
      <alignment horizontal="justify" vertical="center" wrapText="1"/>
      <protection locked="0"/>
    </xf>
    <xf numFmtId="0" fontId="8" fillId="9" borderId="6" xfId="0" applyFont="1" applyFill="1" applyBorder="1" applyAlignment="1">
      <alignment horizontal="justify" vertical="center" wrapText="1"/>
    </xf>
    <xf numFmtId="9" fontId="10" fillId="0" borderId="5" xfId="0" applyNumberFormat="1" applyFont="1" applyBorder="1" applyAlignment="1">
      <alignment vertical="center"/>
    </xf>
    <xf numFmtId="0" fontId="7" fillId="0" borderId="6" xfId="0" applyFont="1" applyBorder="1" applyAlignment="1">
      <alignment vertical="center" wrapText="1"/>
    </xf>
    <xf numFmtId="0" fontId="3" fillId="2" borderId="5" xfId="0" applyFont="1" applyFill="1" applyBorder="1" applyAlignment="1">
      <alignment horizontal="center" vertical="center" wrapText="1"/>
    </xf>
    <xf numFmtId="9" fontId="3" fillId="0" borderId="4" xfId="2" applyFont="1" applyBorder="1" applyAlignment="1">
      <alignment horizontal="center" vertical="center" wrapText="1"/>
    </xf>
    <xf numFmtId="10" fontId="3" fillId="0" borderId="5" xfId="2" applyNumberFormat="1" applyFont="1" applyFill="1" applyBorder="1" applyAlignment="1">
      <alignment horizontal="center" vertical="center" wrapText="1"/>
    </xf>
    <xf numFmtId="9" fontId="3" fillId="0" borderId="5" xfId="2" applyFont="1" applyBorder="1" applyAlignment="1" applyProtection="1">
      <alignment horizontal="justify" vertical="center" wrapText="1"/>
      <protection locked="0"/>
    </xf>
    <xf numFmtId="10" fontId="3" fillId="2" borderId="5" xfId="0" applyNumberFormat="1" applyFont="1" applyFill="1" applyBorder="1" applyAlignment="1">
      <alignment horizontal="center" vertical="center" wrapText="1"/>
    </xf>
    <xf numFmtId="10" fontId="3" fillId="0" borderId="5" xfId="0" applyNumberFormat="1" applyFont="1" applyBorder="1" applyAlignment="1">
      <alignment vertical="center"/>
    </xf>
    <xf numFmtId="10" fontId="3" fillId="0" borderId="7" xfId="0" applyNumberFormat="1" applyFont="1" applyBorder="1" applyAlignment="1">
      <alignment vertical="center"/>
    </xf>
    <xf numFmtId="9" fontId="3" fillId="0" borderId="4" xfId="0" applyNumberFormat="1" applyFont="1" applyBorder="1" applyAlignment="1">
      <alignment horizontal="center" vertical="center" wrapText="1"/>
    </xf>
    <xf numFmtId="10" fontId="3" fillId="0" borderId="5" xfId="0" applyNumberFormat="1" applyFont="1" applyBorder="1" applyAlignment="1">
      <alignment horizontal="center" vertical="center" wrapText="1"/>
    </xf>
    <xf numFmtId="0" fontId="8" fillId="0" borderId="6" xfId="0" applyFont="1" applyBorder="1" applyAlignment="1">
      <alignment vertical="center" wrapText="1"/>
    </xf>
    <xf numFmtId="0" fontId="7" fillId="10" borderId="5" xfId="0" applyFont="1" applyFill="1" applyBorder="1" applyAlignment="1">
      <alignment vertical="center" wrapText="1"/>
    </xf>
    <xf numFmtId="9" fontId="3" fillId="0" borderId="5" xfId="2" applyFont="1" applyBorder="1" applyAlignment="1">
      <alignment horizontal="center" vertical="center" wrapText="1"/>
    </xf>
    <xf numFmtId="0" fontId="2"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9" fontId="3" fillId="0" borderId="6" xfId="2" applyFont="1" applyBorder="1" applyAlignment="1">
      <alignment horizontal="center" vertical="center" wrapText="1"/>
    </xf>
    <xf numFmtId="9" fontId="2" fillId="0" borderId="5" xfId="2" applyFont="1" applyBorder="1" applyAlignment="1">
      <alignment horizontal="center" vertical="center" wrapText="1"/>
    </xf>
    <xf numFmtId="0" fontId="3" fillId="0" borderId="5" xfId="0" applyFont="1" applyBorder="1" applyAlignment="1">
      <alignment horizontal="justify" vertical="center" wrapText="1"/>
    </xf>
    <xf numFmtId="9" fontId="3" fillId="0" borderId="5" xfId="0" applyNumberFormat="1" applyFont="1" applyBorder="1" applyAlignment="1">
      <alignment horizontal="center" vertical="center" wrapText="1"/>
    </xf>
    <xf numFmtId="0" fontId="3" fillId="0" borderId="7" xfId="0" applyFont="1" applyBorder="1" applyAlignment="1">
      <alignment vertical="center"/>
    </xf>
    <xf numFmtId="9" fontId="2" fillId="0" borderId="5" xfId="0" applyNumberFormat="1" applyFont="1" applyBorder="1" applyAlignment="1">
      <alignment horizontal="center" vertical="center" wrapText="1"/>
    </xf>
    <xf numFmtId="0" fontId="3" fillId="0" borderId="4" xfId="0" applyFont="1" applyBorder="1" applyAlignment="1">
      <alignment horizontal="center" vertical="center" wrapText="1"/>
    </xf>
    <xf numFmtId="16" fontId="3" fillId="0" borderId="7" xfId="0" applyNumberFormat="1" applyFont="1" applyBorder="1" applyAlignment="1" applyProtection="1">
      <alignment horizontal="justify" vertical="center" wrapText="1"/>
      <protection locked="0"/>
    </xf>
    <xf numFmtId="9" fontId="3" fillId="0" borderId="6" xfId="2" applyFont="1" applyFill="1" applyBorder="1" applyAlignment="1">
      <alignment horizontal="center" vertical="center" wrapText="1"/>
    </xf>
    <xf numFmtId="9" fontId="2" fillId="0" borderId="5" xfId="2" applyFont="1" applyFill="1" applyBorder="1" applyAlignment="1">
      <alignment horizontal="center" vertical="center" wrapText="1"/>
    </xf>
    <xf numFmtId="0" fontId="9" fillId="9" borderId="5" xfId="0" applyFont="1" applyFill="1" applyBorder="1" applyAlignment="1">
      <alignment horizontal="justify" vertical="center" wrapText="1"/>
    </xf>
    <xf numFmtId="0" fontId="7" fillId="0" borderId="41" xfId="0" applyFont="1" applyBorder="1" applyAlignment="1">
      <alignment vertical="center" wrapText="1"/>
    </xf>
    <xf numFmtId="0" fontId="7" fillId="0" borderId="10" xfId="0" applyFont="1" applyBorder="1" applyAlignment="1">
      <alignment horizontal="center" vertical="center"/>
    </xf>
    <xf numFmtId="0" fontId="9" fillId="9" borderId="10" xfId="0" applyFont="1" applyFill="1" applyBorder="1" applyAlignment="1">
      <alignment horizontal="justify" vertical="center" wrapText="1"/>
    </xf>
    <xf numFmtId="0" fontId="3" fillId="2" borderId="10" xfId="0" applyFont="1" applyFill="1" applyBorder="1" applyAlignment="1">
      <alignment horizontal="center" vertical="center"/>
    </xf>
    <xf numFmtId="0" fontId="3" fillId="10" borderId="10" xfId="0" applyFont="1" applyFill="1" applyBorder="1" applyAlignment="1">
      <alignment vertical="center"/>
    </xf>
    <xf numFmtId="0" fontId="3" fillId="0" borderId="42" xfId="0" applyFont="1" applyBorder="1" applyAlignment="1">
      <alignment vertical="center"/>
    </xf>
    <xf numFmtId="0" fontId="2" fillId="0" borderId="4" xfId="0" applyFont="1" applyBorder="1" applyAlignment="1">
      <alignment vertical="center" wrapText="1"/>
    </xf>
    <xf numFmtId="0" fontId="3" fillId="0" borderId="4" xfId="0" applyFont="1" applyBorder="1" applyAlignment="1">
      <alignment vertical="center" wrapText="1"/>
    </xf>
    <xf numFmtId="0" fontId="3" fillId="11" borderId="43" xfId="0" applyFont="1" applyFill="1" applyBorder="1" applyAlignment="1">
      <alignment horizontal="center" vertical="center"/>
    </xf>
    <xf numFmtId="0" fontId="3" fillId="11" borderId="0" xfId="0" applyFont="1" applyFill="1" applyAlignment="1">
      <alignment vertical="center"/>
    </xf>
    <xf numFmtId="0" fontId="3" fillId="2" borderId="44" xfId="0" applyFont="1" applyFill="1" applyBorder="1" applyAlignment="1">
      <alignment vertical="center"/>
    </xf>
    <xf numFmtId="0" fontId="12" fillId="2" borderId="6" xfId="0" applyFont="1" applyFill="1" applyBorder="1" applyAlignment="1">
      <alignment vertical="center" wrapText="1"/>
    </xf>
    <xf numFmtId="9" fontId="2" fillId="2" borderId="5" xfId="2" applyFont="1" applyFill="1" applyBorder="1" applyAlignment="1">
      <alignment horizontal="center" vertical="center"/>
    </xf>
    <xf numFmtId="0" fontId="3" fillId="2" borderId="5" xfId="0" applyFont="1" applyFill="1" applyBorder="1" applyAlignment="1">
      <alignment vertical="center"/>
    </xf>
    <xf numFmtId="0" fontId="3" fillId="2" borderId="5" xfId="0" applyFont="1" applyFill="1" applyBorder="1" applyAlignment="1">
      <alignment vertical="center" wrapText="1"/>
    </xf>
    <xf numFmtId="0" fontId="3" fillId="2" borderId="7"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wrapText="1"/>
    </xf>
    <xf numFmtId="0" fontId="3" fillId="2" borderId="43" xfId="0" applyFont="1" applyFill="1" applyBorder="1" applyAlignment="1">
      <alignment vertical="center"/>
    </xf>
    <xf numFmtId="0" fontId="2" fillId="2" borderId="5" xfId="0" applyFont="1" applyFill="1" applyBorder="1" applyAlignment="1">
      <alignment horizontal="center" vertical="center" wrapText="1"/>
    </xf>
    <xf numFmtId="0" fontId="3" fillId="2" borderId="5" xfId="0" applyFont="1" applyFill="1" applyBorder="1" applyAlignment="1">
      <alignment horizontal="justify" vertical="center" wrapText="1"/>
    </xf>
    <xf numFmtId="0" fontId="3" fillId="2" borderId="5" xfId="0" applyFont="1" applyFill="1" applyBorder="1" applyAlignment="1" applyProtection="1">
      <alignment horizontal="justify" vertical="center" wrapText="1"/>
      <protection locked="0"/>
    </xf>
    <xf numFmtId="0" fontId="3" fillId="2" borderId="7" xfId="0" applyFont="1" applyFill="1" applyBorder="1" applyAlignment="1" applyProtection="1">
      <alignment horizontal="justify" vertical="center" wrapText="1"/>
      <protection locked="0"/>
    </xf>
    <xf numFmtId="0" fontId="3" fillId="2" borderId="6" xfId="0" applyFont="1" applyFill="1" applyBorder="1" applyAlignment="1">
      <alignment vertical="center" wrapText="1"/>
    </xf>
    <xf numFmtId="0" fontId="13" fillId="0" borderId="43" xfId="0" applyFont="1" applyBorder="1" applyAlignment="1">
      <alignment horizontal="center" vertical="center"/>
    </xf>
    <xf numFmtId="0" fontId="14" fillId="0" borderId="5" xfId="0" applyFont="1" applyBorder="1" applyAlignment="1" applyProtection="1">
      <alignment horizontal="justify" vertical="center" wrapText="1"/>
      <protection locked="0"/>
    </xf>
    <xf numFmtId="0" fontId="14" fillId="0" borderId="7" xfId="0" applyFont="1" applyBorder="1" applyAlignment="1" applyProtection="1">
      <alignment horizontal="justify" vertical="center" wrapText="1"/>
      <protection locked="0"/>
    </xf>
    <xf numFmtId="0" fontId="14" fillId="0" borderId="6" xfId="0" applyFont="1" applyBorder="1" applyAlignment="1" applyProtection="1">
      <alignment horizontal="justify" vertical="center" wrapText="1"/>
      <protection locked="0"/>
    </xf>
    <xf numFmtId="9" fontId="14" fillId="0" borderId="5" xfId="2" applyFont="1" applyBorder="1" applyAlignment="1">
      <alignment horizontal="center" vertical="center" wrapText="1"/>
    </xf>
    <xf numFmtId="0" fontId="14" fillId="0" borderId="5" xfId="0" applyFont="1" applyBorder="1" applyAlignment="1" applyProtection="1">
      <alignment horizontal="center" vertical="center" wrapText="1"/>
      <protection locked="0"/>
    </xf>
    <xf numFmtId="9" fontId="14" fillId="0" borderId="5" xfId="0" applyNumberFormat="1" applyFont="1" applyBorder="1" applyAlignment="1" applyProtection="1">
      <alignment horizontal="justify" vertical="center" wrapText="1"/>
      <protection locked="0"/>
    </xf>
    <xf numFmtId="9" fontId="14" fillId="0" borderId="7" xfId="0" applyNumberFormat="1" applyFont="1" applyBorder="1" applyAlignment="1" applyProtection="1">
      <alignment horizontal="justify" vertical="center" wrapText="1"/>
      <protection locked="0"/>
    </xf>
    <xf numFmtId="0" fontId="14" fillId="0" borderId="7" xfId="0" applyFont="1" applyBorder="1" applyAlignment="1" applyProtection="1">
      <alignment horizontal="center" vertical="center" wrapText="1"/>
      <protection locked="0"/>
    </xf>
    <xf numFmtId="0" fontId="13" fillId="0" borderId="39" xfId="0" applyFont="1" applyBorder="1" applyAlignment="1">
      <alignment vertical="center"/>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13" fillId="0" borderId="7" xfId="0" applyFont="1" applyBorder="1" applyAlignment="1">
      <alignment horizontal="center" vertical="center" wrapText="1"/>
    </xf>
    <xf numFmtId="9" fontId="13" fillId="0" borderId="4" xfId="2" applyFont="1" applyBorder="1" applyAlignment="1">
      <alignment vertical="center" wrapText="1"/>
    </xf>
    <xf numFmtId="9" fontId="13" fillId="0" borderId="5" xfId="0" applyNumberFormat="1" applyFont="1" applyBorder="1" applyAlignment="1" applyProtection="1">
      <alignment horizontal="justify" vertical="center" wrapText="1"/>
      <protection locked="0"/>
    </xf>
    <xf numFmtId="9" fontId="15" fillId="0" borderId="5" xfId="0" applyNumberFormat="1" applyFont="1" applyBorder="1" applyAlignment="1" applyProtection="1">
      <alignment horizontal="center" vertical="center" wrapText="1"/>
      <protection locked="0"/>
    </xf>
    <xf numFmtId="0" fontId="13" fillId="0" borderId="5" xfId="0" applyFont="1" applyBorder="1" applyAlignment="1" applyProtection="1">
      <alignment horizontal="justify" vertical="center" wrapText="1"/>
      <protection locked="0"/>
    </xf>
    <xf numFmtId="0" fontId="13" fillId="0" borderId="6" xfId="0" applyFont="1" applyBorder="1" applyAlignment="1">
      <alignment vertical="center" wrapText="1"/>
    </xf>
    <xf numFmtId="0" fontId="13" fillId="0" borderId="7" xfId="0" applyFont="1" applyBorder="1" applyAlignment="1" applyProtection="1">
      <alignment horizontal="justify" vertical="center" wrapText="1"/>
      <protection locked="0"/>
    </xf>
    <xf numFmtId="0" fontId="13" fillId="0" borderId="5" xfId="0" applyFont="1" applyBorder="1" applyAlignment="1">
      <alignment vertical="center" wrapText="1"/>
    </xf>
    <xf numFmtId="0" fontId="13" fillId="0" borderId="0" xfId="0" applyFont="1" applyAlignment="1">
      <alignment vertical="center" wrapText="1"/>
    </xf>
    <xf numFmtId="0" fontId="13" fillId="0" borderId="0" xfId="0" applyFont="1" applyAlignment="1">
      <alignment vertical="center"/>
    </xf>
    <xf numFmtId="0" fontId="13" fillId="0" borderId="5" xfId="2" applyNumberFormat="1" applyFont="1" applyBorder="1" applyAlignment="1">
      <alignment horizontal="center" vertical="center" wrapText="1"/>
    </xf>
    <xf numFmtId="9" fontId="13" fillId="0" borderId="5" xfId="2" applyFont="1" applyBorder="1" applyAlignment="1">
      <alignment horizontal="center" vertical="center" wrapText="1"/>
    </xf>
    <xf numFmtId="9" fontId="16" fillId="0" borderId="7" xfId="0" applyNumberFormat="1" applyFont="1" applyBorder="1" applyAlignment="1" applyProtection="1">
      <alignment horizontal="center" vertical="center" wrapText="1"/>
      <protection locked="0"/>
    </xf>
    <xf numFmtId="9" fontId="13" fillId="0" borderId="4" xfId="0" applyNumberFormat="1" applyFont="1" applyBorder="1" applyAlignment="1">
      <alignment vertical="center" wrapText="1"/>
    </xf>
    <xf numFmtId="9" fontId="15" fillId="0" borderId="4" xfId="0" applyNumberFormat="1" applyFont="1" applyBorder="1" applyAlignment="1">
      <alignment horizontal="center" vertical="center" wrapText="1"/>
    </xf>
    <xf numFmtId="164" fontId="13" fillId="0" borderId="5" xfId="1" applyNumberFormat="1" applyFont="1" applyBorder="1" applyAlignment="1">
      <alignment horizontal="center" vertical="center" wrapText="1"/>
    </xf>
    <xf numFmtId="1" fontId="16" fillId="0" borderId="7" xfId="0" applyNumberFormat="1" applyFont="1" applyBorder="1" applyAlignment="1" applyProtection="1">
      <alignment horizontal="center" vertical="center" wrapText="1"/>
      <protection locked="0"/>
    </xf>
    <xf numFmtId="0" fontId="13" fillId="0" borderId="4" xfId="0" applyFont="1" applyBorder="1" applyAlignment="1">
      <alignment vertical="center" wrapText="1"/>
    </xf>
    <xf numFmtId="0" fontId="15" fillId="0" borderId="4" xfId="0" applyFont="1" applyBorder="1" applyAlignment="1">
      <alignment horizontal="center" vertical="center" wrapText="1"/>
    </xf>
    <xf numFmtId="0" fontId="14" fillId="0" borderId="6" xfId="0" applyFont="1" applyBorder="1" applyAlignment="1">
      <alignment horizontal="justify" vertical="center" wrapText="1"/>
    </xf>
    <xf numFmtId="0" fontId="14" fillId="0" borderId="5" xfId="0" applyFont="1" applyBorder="1" applyAlignment="1">
      <alignment horizontal="justify" vertical="center" wrapText="1"/>
    </xf>
    <xf numFmtId="9" fontId="14" fillId="0" borderId="5" xfId="0" applyNumberFormat="1" applyFont="1" applyBorder="1" applyAlignment="1">
      <alignment horizontal="center" vertical="center" wrapText="1"/>
    </xf>
    <xf numFmtId="9" fontId="14" fillId="0" borderId="5" xfId="2" applyFont="1" applyBorder="1" applyAlignment="1">
      <alignment horizontal="justify" vertical="center" wrapText="1"/>
    </xf>
    <xf numFmtId="9" fontId="14" fillId="0" borderId="7" xfId="2" applyFont="1" applyBorder="1" applyAlignment="1">
      <alignment horizontal="justify" vertical="center" wrapText="1"/>
    </xf>
    <xf numFmtId="9" fontId="13" fillId="0" borderId="6" xfId="0" applyNumberFormat="1" applyFont="1" applyBorder="1" applyAlignment="1">
      <alignment horizontal="center" vertical="center" wrapText="1"/>
    </xf>
    <xf numFmtId="9" fontId="13" fillId="0" borderId="5" xfId="0" applyNumberFormat="1" applyFont="1" applyBorder="1" applyAlignment="1">
      <alignment horizontal="center" vertical="center" wrapText="1"/>
    </xf>
    <xf numFmtId="9" fontId="15" fillId="0" borderId="5" xfId="2" applyFont="1" applyBorder="1" applyAlignment="1">
      <alignment horizontal="center" vertical="center" wrapText="1"/>
    </xf>
    <xf numFmtId="0" fontId="13" fillId="0" borderId="45" xfId="0" applyFont="1" applyBorder="1" applyAlignment="1">
      <alignment horizontal="center" vertical="center"/>
    </xf>
    <xf numFmtId="0" fontId="14" fillId="0" borderId="46" xfId="0" applyFont="1" applyBorder="1" applyAlignment="1" applyProtection="1">
      <alignment horizontal="justify" vertical="center" wrapText="1"/>
      <protection locked="0"/>
    </xf>
    <xf numFmtId="0" fontId="14" fillId="0" borderId="9" xfId="0" applyFont="1" applyBorder="1" applyAlignment="1" applyProtection="1">
      <alignment horizontal="justify" vertical="center" wrapText="1"/>
      <protection locked="0"/>
    </xf>
    <xf numFmtId="0" fontId="14" fillId="0" borderId="8" xfId="0" applyFont="1" applyBorder="1" applyAlignment="1">
      <alignment horizontal="justify" vertical="center" wrapText="1"/>
    </xf>
    <xf numFmtId="9" fontId="14" fillId="0" borderId="46" xfId="2" applyFont="1" applyBorder="1" applyAlignment="1">
      <alignment horizontal="center" vertical="center" wrapText="1"/>
    </xf>
    <xf numFmtId="0" fontId="14" fillId="0" borderId="46" xfId="0" applyFont="1" applyBorder="1" applyAlignment="1">
      <alignment horizontal="justify" vertical="center" wrapText="1"/>
    </xf>
    <xf numFmtId="9" fontId="13" fillId="0" borderId="46" xfId="0" applyNumberFormat="1" applyFont="1" applyBorder="1" applyAlignment="1">
      <alignment horizontal="center" vertical="center"/>
    </xf>
    <xf numFmtId="9" fontId="14" fillId="0" borderId="46" xfId="2" applyFont="1" applyBorder="1" applyAlignment="1">
      <alignment horizontal="justify" vertical="center" wrapText="1"/>
    </xf>
    <xf numFmtId="9" fontId="14" fillId="0" borderId="9" xfId="2" applyFont="1" applyBorder="1" applyAlignment="1">
      <alignment horizontal="justify" vertical="center" wrapText="1"/>
    </xf>
    <xf numFmtId="0" fontId="14" fillId="0" borderId="8" xfId="0" applyFont="1" applyBorder="1" applyAlignment="1" applyProtection="1">
      <alignment horizontal="justify" vertical="center" wrapText="1"/>
      <protection locked="0"/>
    </xf>
    <xf numFmtId="0" fontId="13" fillId="0" borderId="47" xfId="0" applyFont="1" applyBorder="1" applyAlignment="1">
      <alignment vertical="center"/>
    </xf>
    <xf numFmtId="0" fontId="13" fillId="0" borderId="8" xfId="0" applyFont="1" applyBorder="1" applyAlignment="1">
      <alignment horizontal="center" vertical="center" wrapText="1"/>
    </xf>
    <xf numFmtId="0" fontId="13" fillId="0" borderId="46" xfId="0" applyFont="1" applyBorder="1" applyAlignment="1">
      <alignment horizontal="center" vertical="center" wrapText="1"/>
    </xf>
    <xf numFmtId="0" fontId="15" fillId="0" borderId="46" xfId="0" applyFont="1" applyBorder="1" applyAlignment="1">
      <alignment horizontal="center" vertical="center" wrapText="1"/>
    </xf>
    <xf numFmtId="0" fontId="13" fillId="0" borderId="9" xfId="0" applyFont="1" applyBorder="1" applyAlignment="1">
      <alignment horizontal="center" vertical="center" wrapText="1"/>
    </xf>
    <xf numFmtId="9" fontId="13" fillId="0" borderId="48" xfId="2" applyFont="1" applyBorder="1" applyAlignment="1">
      <alignment vertical="center" wrapText="1"/>
    </xf>
    <xf numFmtId="9" fontId="13" fillId="0" borderId="5" xfId="0" applyNumberFormat="1" applyFont="1" applyBorder="1" applyAlignment="1" applyProtection="1">
      <alignment horizontal="center" vertical="center" wrapText="1"/>
      <protection locked="0"/>
    </xf>
    <xf numFmtId="9" fontId="15" fillId="0" borderId="10" xfId="0" applyNumberFormat="1" applyFont="1" applyBorder="1" applyAlignment="1" applyProtection="1">
      <alignment horizontal="center" vertical="center" wrapText="1"/>
      <protection locked="0"/>
    </xf>
    <xf numFmtId="0" fontId="13" fillId="0" borderId="8" xfId="0" applyFont="1" applyBorder="1" applyAlignment="1">
      <alignment vertical="center" wrapText="1"/>
    </xf>
    <xf numFmtId="0" fontId="13" fillId="0" borderId="46" xfId="0" applyFont="1" applyBorder="1" applyAlignment="1" applyProtection="1">
      <alignment horizontal="justify" vertical="center" wrapText="1"/>
      <protection locked="0"/>
    </xf>
    <xf numFmtId="0" fontId="13" fillId="0" borderId="9" xfId="0" applyFont="1" applyBorder="1" applyAlignment="1" applyProtection="1">
      <alignment horizontal="justify" vertical="center" wrapText="1"/>
      <protection locked="0"/>
    </xf>
    <xf numFmtId="0" fontId="13" fillId="0" borderId="46" xfId="0" applyFont="1" applyBorder="1" applyAlignment="1">
      <alignment vertical="center" wrapText="1"/>
    </xf>
    <xf numFmtId="0" fontId="17" fillId="11" borderId="32" xfId="0" applyFont="1" applyFill="1" applyBorder="1" applyAlignment="1" applyProtection="1">
      <alignment horizontal="justify" vertical="center" wrapText="1"/>
      <protection locked="0"/>
    </xf>
    <xf numFmtId="9" fontId="2" fillId="11" borderId="32" xfId="0" applyNumberFormat="1" applyFont="1" applyFill="1" applyBorder="1" applyAlignment="1">
      <alignment vertical="center"/>
    </xf>
    <xf numFmtId="0" fontId="2" fillId="5" borderId="38" xfId="0" applyFont="1" applyFill="1" applyBorder="1" applyAlignment="1">
      <alignment vertical="center" wrapText="1"/>
    </xf>
    <xf numFmtId="9" fontId="18" fillId="0" borderId="49" xfId="2" applyFont="1" applyBorder="1" applyAlignment="1">
      <alignment horizontal="center" vertical="center" wrapText="1"/>
    </xf>
    <xf numFmtId="0" fontId="2" fillId="6" borderId="39" xfId="0" applyFont="1" applyFill="1" applyBorder="1" applyAlignment="1">
      <alignment horizontal="center" vertical="center" wrapText="1"/>
    </xf>
    <xf numFmtId="9" fontId="19" fillId="0" borderId="50" xfId="2" applyFont="1" applyBorder="1" applyAlignment="1">
      <alignment vertical="center" wrapText="1"/>
    </xf>
    <xf numFmtId="0" fontId="3" fillId="6" borderId="6" xfId="0" applyFont="1" applyFill="1" applyBorder="1" applyAlignment="1">
      <alignment vertical="center" wrapText="1"/>
    </xf>
    <xf numFmtId="0" fontId="3" fillId="4" borderId="5" xfId="0" applyFont="1" applyFill="1" applyBorder="1" applyAlignment="1">
      <alignment vertical="center" wrapText="1"/>
    </xf>
    <xf numFmtId="0" fontId="2" fillId="11" borderId="5" xfId="0" applyFont="1" applyFill="1" applyBorder="1" applyAlignment="1">
      <alignment vertical="center"/>
    </xf>
    <xf numFmtId="9" fontId="2" fillId="11" borderId="5" xfId="0" applyNumberFormat="1" applyFont="1" applyFill="1" applyBorder="1" applyAlignment="1">
      <alignment vertical="center"/>
    </xf>
    <xf numFmtId="0" fontId="3" fillId="2" borderId="5" xfId="0" applyFont="1" applyFill="1" applyBorder="1" applyAlignment="1" applyProtection="1">
      <alignment vertical="center" wrapText="1"/>
      <protection locked="0"/>
    </xf>
    <xf numFmtId="0" fontId="3"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 fillId="7" borderId="31" xfId="0" applyFont="1" applyFill="1" applyBorder="1" applyAlignment="1">
      <alignment horizontal="center" vertical="center" wrapText="1"/>
    </xf>
    <xf numFmtId="0" fontId="2" fillId="7" borderId="32"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3" fillId="0" borderId="5" xfId="0" applyFont="1" applyBorder="1" applyAlignment="1" applyProtection="1">
      <alignment horizontal="center" vertical="center" wrapText="1"/>
      <protection locked="0"/>
    </xf>
    <xf numFmtId="9" fontId="3" fillId="0" borderId="5" xfId="2" applyFont="1" applyBorder="1" applyAlignment="1" applyProtection="1">
      <alignment horizontal="center" vertical="center" wrapText="1"/>
      <protection locked="0"/>
    </xf>
    <xf numFmtId="9" fontId="3" fillId="0" borderId="5" xfId="0" applyNumberFormat="1"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9" fontId="3" fillId="0" borderId="6" xfId="0" applyNumberFormat="1" applyFont="1" applyBorder="1" applyAlignment="1">
      <alignment horizontal="center" vertical="center" wrapText="1"/>
    </xf>
    <xf numFmtId="10" fontId="3" fillId="0" borderId="6" xfId="0" applyNumberFormat="1" applyFont="1" applyBorder="1" applyAlignment="1" applyProtection="1">
      <alignment horizontal="center" vertical="center" wrapText="1"/>
      <protection locked="0"/>
    </xf>
    <xf numFmtId="9" fontId="3" fillId="0" borderId="6" xfId="0" applyNumberFormat="1"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11" fillId="0" borderId="40" xfId="0" applyFont="1" applyBorder="1" applyAlignment="1" applyProtection="1">
      <alignment horizontal="center" wrapText="1"/>
      <protection locked="0"/>
    </xf>
    <xf numFmtId="0" fontId="11" fillId="0" borderId="22" xfId="0" applyFont="1" applyBorder="1" applyAlignment="1" applyProtection="1">
      <alignment horizontal="center" wrapText="1"/>
      <protection locked="0"/>
    </xf>
    <xf numFmtId="0" fontId="3" fillId="2" borderId="7"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1" fillId="0" borderId="5" xfId="0" applyFont="1" applyBorder="1" applyAlignment="1" applyProtection="1">
      <alignment vertical="center" wrapText="1"/>
      <protection locked="0"/>
    </xf>
    <xf numFmtId="0" fontId="11" fillId="0" borderId="32" xfId="0" applyFont="1" applyBorder="1" applyAlignment="1" applyProtection="1">
      <alignment vertical="center" wrapText="1"/>
      <protection locked="0"/>
    </xf>
    <xf numFmtId="10" fontId="3" fillId="0" borderId="5" xfId="0" applyNumberFormat="1"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46" xfId="0" applyFont="1" applyBorder="1" applyAlignment="1" applyProtection="1">
      <alignment horizontal="center" vertical="center" wrapText="1"/>
      <protection locked="0"/>
    </xf>
    <xf numFmtId="9" fontId="13" fillId="0" borderId="6" xfId="2" applyFont="1" applyBorder="1" applyAlignment="1">
      <alignment horizontal="center" vertical="center" wrapText="1"/>
    </xf>
    <xf numFmtId="9" fontId="13" fillId="0" borderId="5" xfId="2" applyFont="1" applyBorder="1" applyAlignment="1" applyProtection="1">
      <alignment horizontal="center" vertical="center" wrapText="1"/>
      <protection locked="0"/>
    </xf>
    <xf numFmtId="9" fontId="13" fillId="0" borderId="8" xfId="2" applyFont="1" applyBorder="1" applyAlignment="1">
      <alignment horizontal="center" vertical="center" wrapText="1"/>
    </xf>
    <xf numFmtId="9" fontId="13" fillId="0" borderId="46" xfId="2" applyFont="1" applyBorder="1" applyAlignment="1" applyProtection="1">
      <alignment horizontal="center" vertical="center" wrapText="1"/>
      <protection locked="0"/>
    </xf>
    <xf numFmtId="9" fontId="22" fillId="0" borderId="50" xfId="2" applyFont="1" applyBorder="1" applyAlignment="1">
      <alignment horizontal="center" vertical="center" wrapText="1"/>
    </xf>
    <xf numFmtId="0" fontId="2" fillId="7" borderId="51" xfId="0" applyFont="1" applyFill="1" applyBorder="1" applyAlignment="1">
      <alignment horizontal="center" vertical="center" wrapText="1"/>
    </xf>
    <xf numFmtId="0" fontId="2" fillId="7" borderId="52"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1" fillId="0" borderId="8"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6" xfId="0" applyFont="1" applyBorder="1" applyAlignment="1">
      <alignment horizontal="center" vertical="center"/>
    </xf>
    <xf numFmtId="0" fontId="21" fillId="0" borderId="9" xfId="0" applyFont="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3" fillId="4" borderId="17"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4" fillId="0" borderId="5"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justify" vertical="center" wrapText="1"/>
    </xf>
    <xf numFmtId="0" fontId="3" fillId="0" borderId="5" xfId="0" applyFont="1" applyBorder="1" applyAlignment="1">
      <alignment horizontal="justify" vertical="center"/>
    </xf>
    <xf numFmtId="0" fontId="3" fillId="2" borderId="5" xfId="0" applyFont="1" applyFill="1" applyBorder="1" applyAlignment="1" applyProtection="1">
      <alignment horizontal="center" vertical="center" wrapText="1"/>
      <protection locked="0"/>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8FB7-C839-428F-B3A3-91C3A0AC872E}">
  <dimension ref="A1:AW52"/>
  <sheetViews>
    <sheetView tabSelected="1" topLeftCell="A10" zoomScale="61" workbookViewId="0">
      <selection activeCell="H15" sqref="H15"/>
    </sheetView>
  </sheetViews>
  <sheetFormatPr baseColWidth="10" defaultColWidth="11.42578125" defaultRowHeight="15" x14ac:dyDescent="0.25"/>
  <cols>
    <col min="1" max="1" width="10.5703125" style="1" customWidth="1"/>
    <col min="2" max="2" width="20.85546875" style="1" customWidth="1"/>
    <col min="3" max="3" width="20.140625" style="1" customWidth="1"/>
    <col min="4" max="4" width="55.28515625" style="1" customWidth="1"/>
    <col min="5" max="5" width="14.140625" style="1" customWidth="1"/>
    <col min="6" max="6" width="16" style="1" customWidth="1"/>
    <col min="7" max="7" width="25.28515625" style="1" customWidth="1"/>
    <col min="8" max="8" width="43.140625" style="1" customWidth="1"/>
    <col min="9" max="9" width="11.42578125" style="11"/>
    <col min="10" max="10" width="34.140625" style="1" customWidth="1"/>
    <col min="11" max="11" width="13.42578125" style="2" customWidth="1"/>
    <col min="12" max="15" width="11.42578125" style="1"/>
    <col min="16" max="16" width="17.7109375" style="1" customWidth="1"/>
    <col min="17" max="17" width="13.7109375" style="1" customWidth="1"/>
    <col min="18" max="18" width="15.5703125" style="2" customWidth="1"/>
    <col min="19" max="19" width="16.28515625" style="2" customWidth="1"/>
    <col min="20" max="20" width="20.5703125" style="2" customWidth="1"/>
    <col min="21" max="21" width="11.42578125" style="1" customWidth="1"/>
    <col min="22" max="24" width="16.42578125" style="2" customWidth="1"/>
    <col min="25" max="25" width="42.140625" style="2" customWidth="1"/>
    <col min="26" max="26" width="16.42578125" style="2" customWidth="1"/>
    <col min="27" max="27" width="16.42578125" style="3" customWidth="1"/>
    <col min="28" max="28" width="18.42578125" style="3" customWidth="1"/>
    <col min="29" max="29" width="16.42578125" style="2" customWidth="1"/>
    <col min="30" max="30" width="45" style="2" customWidth="1"/>
    <col min="31" max="31" width="31.85546875" style="2" customWidth="1"/>
    <col min="32" max="34" width="16.42578125" style="2" customWidth="1"/>
    <col min="35" max="35" width="90.140625" style="2" customWidth="1"/>
    <col min="36" max="36" width="83.85546875" style="3" customWidth="1"/>
    <col min="37" max="39" width="16.42578125" style="2" customWidth="1"/>
    <col min="40" max="41" width="83.85546875" style="2" customWidth="1"/>
    <col min="42" max="42" width="16.42578125" style="2" customWidth="1"/>
    <col min="43" max="43" width="17.85546875" style="2" customWidth="1"/>
    <col min="44" max="44" width="16.42578125" style="2" customWidth="1"/>
    <col min="45" max="46" width="83.85546875" style="2" customWidth="1"/>
    <col min="47" max="49" width="16.42578125" style="2" customWidth="1"/>
    <col min="50" max="16384" width="11.42578125" style="1"/>
  </cols>
  <sheetData>
    <row r="1" spans="1:11" ht="22.5" customHeight="1" x14ac:dyDescent="0.25">
      <c r="A1" s="287" t="s">
        <v>0</v>
      </c>
      <c r="B1" s="287"/>
      <c r="C1" s="287"/>
      <c r="D1" s="287"/>
      <c r="E1" s="287"/>
      <c r="F1" s="287"/>
      <c r="G1" s="287"/>
      <c r="H1" s="287"/>
      <c r="I1" s="287"/>
      <c r="J1" s="287"/>
      <c r="K1" s="287"/>
    </row>
    <row r="2" spans="1:11" ht="22.5" customHeight="1" x14ac:dyDescent="0.25">
      <c r="A2" s="287" t="s">
        <v>1</v>
      </c>
      <c r="B2" s="287"/>
      <c r="C2" s="287"/>
      <c r="D2" s="287"/>
      <c r="E2" s="287"/>
      <c r="F2" s="287"/>
      <c r="G2" s="287"/>
      <c r="H2" s="287"/>
      <c r="I2" s="287"/>
      <c r="J2" s="287"/>
      <c r="K2" s="287"/>
    </row>
    <row r="3" spans="1:11" ht="22.5" customHeight="1" thickBot="1" x14ac:dyDescent="0.3">
      <c r="A3" s="287" t="s">
        <v>2</v>
      </c>
      <c r="B3" s="287"/>
      <c r="C3" s="287"/>
      <c r="D3" s="287"/>
      <c r="E3" s="287"/>
      <c r="F3" s="287"/>
      <c r="G3" s="287"/>
      <c r="H3" s="287"/>
      <c r="I3" s="287"/>
      <c r="J3" s="287"/>
      <c r="K3" s="287"/>
    </row>
    <row r="4" spans="1:11" ht="15.75" thickBot="1" x14ac:dyDescent="0.3">
      <c r="F4" s="288" t="s">
        <v>3</v>
      </c>
      <c r="G4" s="289"/>
      <c r="H4" s="289"/>
      <c r="I4" s="289"/>
      <c r="J4" s="290"/>
    </row>
    <row r="5" spans="1:11" ht="15.75" customHeight="1" x14ac:dyDescent="0.25">
      <c r="A5" s="291" t="s">
        <v>4</v>
      </c>
      <c r="B5" s="292"/>
      <c r="C5" s="297" t="s">
        <v>5</v>
      </c>
      <c r="D5" s="298"/>
      <c r="F5" s="4" t="s">
        <v>6</v>
      </c>
      <c r="G5" s="5" t="s">
        <v>7</v>
      </c>
      <c r="H5" s="300" t="s">
        <v>8</v>
      </c>
      <c r="I5" s="300"/>
      <c r="J5" s="301"/>
    </row>
    <row r="6" spans="1:11" ht="22.5" customHeight="1" x14ac:dyDescent="0.25">
      <c r="A6" s="293"/>
      <c r="B6" s="294"/>
      <c r="C6" s="299"/>
      <c r="D6" s="298"/>
      <c r="F6" s="6">
        <v>1</v>
      </c>
      <c r="G6" s="7" t="s">
        <v>9</v>
      </c>
      <c r="H6" s="302" t="s">
        <v>10</v>
      </c>
      <c r="I6" s="302"/>
      <c r="J6" s="303"/>
    </row>
    <row r="7" spans="1:11" ht="44.25" customHeight="1" x14ac:dyDescent="0.25">
      <c r="A7" s="293"/>
      <c r="B7" s="294"/>
      <c r="C7" s="299"/>
      <c r="D7" s="298"/>
      <c r="F7" s="6">
        <v>2</v>
      </c>
      <c r="G7" s="7" t="s">
        <v>11</v>
      </c>
      <c r="H7" s="304" t="s">
        <v>12</v>
      </c>
      <c r="I7" s="304"/>
      <c r="J7" s="305"/>
    </row>
    <row r="8" spans="1:11" ht="369" customHeight="1" thickBot="1" x14ac:dyDescent="0.3">
      <c r="A8" s="295"/>
      <c r="B8" s="296"/>
      <c r="C8" s="299"/>
      <c r="D8" s="298"/>
      <c r="F8" s="8">
        <v>3</v>
      </c>
      <c r="G8" s="7" t="s">
        <v>13</v>
      </c>
      <c r="H8" s="306" t="s">
        <v>14</v>
      </c>
      <c r="I8" s="307"/>
      <c r="J8" s="307"/>
    </row>
    <row r="9" spans="1:11" ht="230.25" customHeight="1" x14ac:dyDescent="0.25">
      <c r="F9" s="9">
        <v>4</v>
      </c>
      <c r="G9" s="9" t="s">
        <v>15</v>
      </c>
      <c r="H9" s="272" t="s">
        <v>16</v>
      </c>
      <c r="I9" s="273"/>
      <c r="J9" s="273"/>
    </row>
    <row r="10" spans="1:11" ht="77.25" customHeight="1" x14ac:dyDescent="0.25">
      <c r="F10" s="7">
        <v>5</v>
      </c>
      <c r="G10" s="10" t="s">
        <v>17</v>
      </c>
      <c r="H10" s="274" t="s">
        <v>18</v>
      </c>
      <c r="I10" s="274"/>
      <c r="J10" s="274"/>
    </row>
    <row r="11" spans="1:11" ht="156" customHeight="1" x14ac:dyDescent="0.25">
      <c r="F11" s="7">
        <v>6</v>
      </c>
      <c r="G11" s="10" t="s">
        <v>19</v>
      </c>
      <c r="H11" s="275" t="s">
        <v>20</v>
      </c>
      <c r="I11" s="276"/>
      <c r="J11" s="277"/>
    </row>
    <row r="12" spans="1:11" ht="408.75" customHeight="1" x14ac:dyDescent="0.25">
      <c r="F12" s="10">
        <v>7</v>
      </c>
      <c r="G12" s="10" t="s">
        <v>21</v>
      </c>
      <c r="H12" s="278" t="s">
        <v>22</v>
      </c>
      <c r="I12" s="278"/>
      <c r="J12" s="278"/>
    </row>
    <row r="13" spans="1:11" ht="42" customHeight="1" x14ac:dyDescent="0.25">
      <c r="F13" s="203">
        <v>8</v>
      </c>
      <c r="G13" s="203" t="s">
        <v>297</v>
      </c>
      <c r="H13" s="278" t="s">
        <v>294</v>
      </c>
      <c r="I13" s="278"/>
      <c r="J13" s="278"/>
    </row>
    <row r="14" spans="1:11" ht="53.25" customHeight="1" x14ac:dyDescent="0.25">
      <c r="F14" s="204">
        <v>9</v>
      </c>
      <c r="G14" s="204" t="s">
        <v>296</v>
      </c>
      <c r="H14" s="278" t="s">
        <v>298</v>
      </c>
      <c r="I14" s="278"/>
      <c r="J14" s="278"/>
    </row>
    <row r="15" spans="1:11" ht="18.75" customHeight="1" x14ac:dyDescent="0.25"/>
    <row r="16" spans="1:11" ht="18.75" customHeight="1" thickBot="1" x14ac:dyDescent="0.3"/>
    <row r="17" spans="1:49" ht="18.75" customHeight="1" x14ac:dyDescent="0.25">
      <c r="A17" s="279" t="s">
        <v>23</v>
      </c>
      <c r="B17" s="280"/>
      <c r="C17" s="283" t="s">
        <v>24</v>
      </c>
      <c r="D17" s="286" t="s">
        <v>25</v>
      </c>
      <c r="E17" s="286"/>
      <c r="F17" s="286"/>
      <c r="G17" s="286"/>
      <c r="H17" s="286"/>
      <c r="I17" s="286"/>
      <c r="J17" s="286"/>
      <c r="K17" s="286"/>
      <c r="L17" s="286"/>
      <c r="M17" s="286"/>
      <c r="N17" s="286"/>
      <c r="O17" s="286"/>
      <c r="P17" s="286"/>
      <c r="Q17" s="256" t="s">
        <v>26</v>
      </c>
      <c r="R17" s="256"/>
      <c r="S17" s="256"/>
      <c r="T17" s="257"/>
      <c r="U17" s="260" t="s">
        <v>27</v>
      </c>
      <c r="V17" s="263" t="s">
        <v>28</v>
      </c>
      <c r="W17" s="264"/>
      <c r="X17" s="264"/>
      <c r="Y17" s="264"/>
      <c r="Z17" s="265"/>
      <c r="AA17" s="266" t="s">
        <v>28</v>
      </c>
      <c r="AB17" s="267"/>
      <c r="AC17" s="267"/>
      <c r="AD17" s="267"/>
      <c r="AE17" s="268"/>
      <c r="AF17" s="269" t="s">
        <v>28</v>
      </c>
      <c r="AG17" s="270"/>
      <c r="AH17" s="270"/>
      <c r="AI17" s="270"/>
      <c r="AJ17" s="271"/>
      <c r="AK17" s="266" t="s">
        <v>28</v>
      </c>
      <c r="AL17" s="267"/>
      <c r="AM17" s="267"/>
      <c r="AN17" s="267"/>
      <c r="AO17" s="268"/>
      <c r="AP17" s="241" t="s">
        <v>28</v>
      </c>
      <c r="AQ17" s="242"/>
      <c r="AR17" s="242"/>
      <c r="AS17" s="242"/>
      <c r="AT17" s="243"/>
    </row>
    <row r="18" spans="1:49" s="13" customFormat="1" ht="32.25" customHeight="1" x14ac:dyDescent="0.25">
      <c r="A18" s="281"/>
      <c r="B18" s="282"/>
      <c r="C18" s="284"/>
      <c r="D18" s="286"/>
      <c r="E18" s="286"/>
      <c r="F18" s="286"/>
      <c r="G18" s="286"/>
      <c r="H18" s="286"/>
      <c r="I18" s="286"/>
      <c r="J18" s="286"/>
      <c r="K18" s="286"/>
      <c r="L18" s="286"/>
      <c r="M18" s="286"/>
      <c r="N18" s="286"/>
      <c r="O18" s="286"/>
      <c r="P18" s="286"/>
      <c r="Q18" s="258"/>
      <c r="R18" s="258"/>
      <c r="S18" s="258"/>
      <c r="T18" s="259"/>
      <c r="U18" s="261"/>
      <c r="V18" s="244" t="s">
        <v>29</v>
      </c>
      <c r="W18" s="245"/>
      <c r="X18" s="245"/>
      <c r="Y18" s="245"/>
      <c r="Z18" s="246"/>
      <c r="AA18" s="247" t="s">
        <v>30</v>
      </c>
      <c r="AB18" s="248"/>
      <c r="AC18" s="248"/>
      <c r="AD18" s="248"/>
      <c r="AE18" s="249"/>
      <c r="AF18" s="250" t="s">
        <v>31</v>
      </c>
      <c r="AG18" s="251"/>
      <c r="AH18" s="251"/>
      <c r="AI18" s="251"/>
      <c r="AJ18" s="252"/>
      <c r="AK18" s="247" t="s">
        <v>32</v>
      </c>
      <c r="AL18" s="248"/>
      <c r="AM18" s="248"/>
      <c r="AN18" s="248"/>
      <c r="AO18" s="249"/>
      <c r="AP18" s="253" t="s">
        <v>33</v>
      </c>
      <c r="AQ18" s="254"/>
      <c r="AR18" s="254"/>
      <c r="AS18" s="254"/>
      <c r="AT18" s="255"/>
      <c r="AU18" s="12"/>
      <c r="AV18" s="12"/>
      <c r="AW18" s="12"/>
    </row>
    <row r="19" spans="1:49" s="2" customFormat="1" ht="45.75" thickBot="1" x14ac:dyDescent="0.3">
      <c r="A19" s="14" t="s">
        <v>34</v>
      </c>
      <c r="B19" s="15" t="s">
        <v>35</v>
      </c>
      <c r="C19" s="285"/>
      <c r="D19" s="14" t="s">
        <v>36</v>
      </c>
      <c r="E19" s="15" t="s">
        <v>37</v>
      </c>
      <c r="F19" s="15" t="s">
        <v>38</v>
      </c>
      <c r="G19" s="15" t="s">
        <v>39</v>
      </c>
      <c r="H19" s="15" t="s">
        <v>40</v>
      </c>
      <c r="I19" s="15" t="s">
        <v>41</v>
      </c>
      <c r="J19" s="15" t="s">
        <v>42</v>
      </c>
      <c r="K19" s="15" t="s">
        <v>43</v>
      </c>
      <c r="L19" s="15" t="s">
        <v>44</v>
      </c>
      <c r="M19" s="15" t="s">
        <v>45</v>
      </c>
      <c r="N19" s="15" t="s">
        <v>46</v>
      </c>
      <c r="O19" s="15" t="s">
        <v>47</v>
      </c>
      <c r="P19" s="16" t="s">
        <v>48</v>
      </c>
      <c r="Q19" s="17" t="s">
        <v>49</v>
      </c>
      <c r="R19" s="18" t="s">
        <v>50</v>
      </c>
      <c r="S19" s="18" t="s">
        <v>51</v>
      </c>
      <c r="T19" s="19" t="s">
        <v>52</v>
      </c>
      <c r="U19" s="262"/>
      <c r="V19" s="20" t="s">
        <v>53</v>
      </c>
      <c r="W19" s="21" t="s">
        <v>54</v>
      </c>
      <c r="X19" s="21" t="s">
        <v>55</v>
      </c>
      <c r="Y19" s="21" t="s">
        <v>56</v>
      </c>
      <c r="Z19" s="22" t="s">
        <v>57</v>
      </c>
      <c r="AA19" s="23" t="s">
        <v>53</v>
      </c>
      <c r="AB19" s="24" t="s">
        <v>54</v>
      </c>
      <c r="AC19" s="25" t="s">
        <v>55</v>
      </c>
      <c r="AD19" s="25" t="s">
        <v>56</v>
      </c>
      <c r="AE19" s="26" t="s">
        <v>57</v>
      </c>
      <c r="AF19" s="205" t="s">
        <v>53</v>
      </c>
      <c r="AG19" s="206" t="s">
        <v>54</v>
      </c>
      <c r="AH19" s="206" t="s">
        <v>55</v>
      </c>
      <c r="AI19" s="206" t="s">
        <v>56</v>
      </c>
      <c r="AJ19" s="207" t="s">
        <v>57</v>
      </c>
      <c r="AK19" s="27" t="s">
        <v>53</v>
      </c>
      <c r="AL19" s="28" t="s">
        <v>54</v>
      </c>
      <c r="AM19" s="28" t="s">
        <v>55</v>
      </c>
      <c r="AN19" s="28" t="s">
        <v>56</v>
      </c>
      <c r="AO19" s="29" t="s">
        <v>57</v>
      </c>
      <c r="AP19" s="30" t="s">
        <v>39</v>
      </c>
      <c r="AQ19" s="31" t="s">
        <v>53</v>
      </c>
      <c r="AR19" s="31" t="s">
        <v>54</v>
      </c>
      <c r="AS19" s="31" t="s">
        <v>55</v>
      </c>
      <c r="AT19" s="32" t="s">
        <v>58</v>
      </c>
    </row>
    <row r="20" spans="1:49" ht="111" customHeight="1" x14ac:dyDescent="0.25">
      <c r="A20" s="33">
        <v>7</v>
      </c>
      <c r="B20" s="34" t="s">
        <v>59</v>
      </c>
      <c r="C20" s="35" t="s">
        <v>60</v>
      </c>
      <c r="D20" s="36" t="s">
        <v>61</v>
      </c>
      <c r="E20" s="37">
        <v>4.2099999999999999E-2</v>
      </c>
      <c r="F20" s="38" t="s">
        <v>62</v>
      </c>
      <c r="G20" s="39" t="s">
        <v>63</v>
      </c>
      <c r="H20" s="39" t="s">
        <v>64</v>
      </c>
      <c r="I20" s="40" t="s">
        <v>65</v>
      </c>
      <c r="J20" s="41" t="s">
        <v>66</v>
      </c>
      <c r="K20" s="42" t="s">
        <v>67</v>
      </c>
      <c r="L20" s="43">
        <v>0</v>
      </c>
      <c r="M20" s="43">
        <v>0</v>
      </c>
      <c r="N20" s="44">
        <v>0</v>
      </c>
      <c r="O20" s="43">
        <v>1</v>
      </c>
      <c r="P20" s="45">
        <v>1</v>
      </c>
      <c r="Q20" s="6" t="s">
        <v>68</v>
      </c>
      <c r="R20" s="46" t="s">
        <v>69</v>
      </c>
      <c r="S20" s="46" t="s">
        <v>70</v>
      </c>
      <c r="T20" s="47" t="s">
        <v>71</v>
      </c>
      <c r="U20" s="48" t="str">
        <f>IF(Q20="EFICACIA","SI","NO")</f>
        <v>SI</v>
      </c>
      <c r="V20" s="49" t="s">
        <v>72</v>
      </c>
      <c r="W20" s="50" t="s">
        <v>72</v>
      </c>
      <c r="X20" s="51" t="s">
        <v>72</v>
      </c>
      <c r="Y20" s="50" t="s">
        <v>72</v>
      </c>
      <c r="Z20" s="52" t="s">
        <v>72</v>
      </c>
      <c r="AA20" s="53" t="s">
        <v>72</v>
      </c>
      <c r="AB20" s="54" t="s">
        <v>72</v>
      </c>
      <c r="AC20" s="51" t="s">
        <v>72</v>
      </c>
      <c r="AD20" s="50" t="s">
        <v>72</v>
      </c>
      <c r="AE20" s="52" t="s">
        <v>72</v>
      </c>
      <c r="AF20" s="53" t="s">
        <v>72</v>
      </c>
      <c r="AG20" s="50" t="s">
        <v>72</v>
      </c>
      <c r="AH20" s="211" t="s">
        <v>72</v>
      </c>
      <c r="AI20" s="50" t="s">
        <v>72</v>
      </c>
      <c r="AJ20" s="215" t="s">
        <v>72</v>
      </c>
      <c r="AK20" s="55">
        <f>O20</f>
        <v>1</v>
      </c>
      <c r="AL20" s="56"/>
      <c r="AM20" s="56"/>
      <c r="AN20" s="56"/>
      <c r="AO20" s="57"/>
      <c r="AP20" s="55" t="str">
        <f>G20</f>
        <v>Línea base construida</v>
      </c>
      <c r="AQ20" s="46" t="e">
        <f>V20+AA20+AF20+AK20</f>
        <v>#VALUE!</v>
      </c>
      <c r="AR20" s="56" t="e">
        <f>W20+AB20+AG20+AL20</f>
        <v>#VALUE!</v>
      </c>
      <c r="AS20" s="56"/>
      <c r="AT20" s="57"/>
    </row>
    <row r="21" spans="1:49" ht="92.25" customHeight="1" x14ac:dyDescent="0.25">
      <c r="A21" s="58">
        <v>7</v>
      </c>
      <c r="B21" s="46" t="s">
        <v>59</v>
      </c>
      <c r="C21" s="59" t="s">
        <v>60</v>
      </c>
      <c r="D21" s="60" t="s">
        <v>73</v>
      </c>
      <c r="E21" s="37">
        <v>4.2099999999999999E-2</v>
      </c>
      <c r="F21" s="61" t="s">
        <v>62</v>
      </c>
      <c r="G21" s="39" t="s">
        <v>63</v>
      </c>
      <c r="H21" s="62" t="s">
        <v>74</v>
      </c>
      <c r="I21" s="40" t="s">
        <v>65</v>
      </c>
      <c r="J21" s="63" t="s">
        <v>66</v>
      </c>
      <c r="K21" s="64" t="s">
        <v>75</v>
      </c>
      <c r="L21" s="7">
        <v>0</v>
      </c>
      <c r="M21" s="7">
        <v>0</v>
      </c>
      <c r="N21" s="7">
        <v>1</v>
      </c>
      <c r="O21" s="7">
        <v>0</v>
      </c>
      <c r="P21" s="65">
        <v>1</v>
      </c>
      <c r="Q21" s="6" t="s">
        <v>68</v>
      </c>
      <c r="R21" s="46" t="s">
        <v>69</v>
      </c>
      <c r="S21" s="46" t="s">
        <v>70</v>
      </c>
      <c r="T21" s="47" t="s">
        <v>76</v>
      </c>
      <c r="U21" s="48" t="str">
        <f t="shared" ref="U21:U38" si="0">IF(Q21="EFICACIA","SI","NO")</f>
        <v>SI</v>
      </c>
      <c r="V21" s="55" t="s">
        <v>72</v>
      </c>
      <c r="W21" s="46" t="s">
        <v>72</v>
      </c>
      <c r="X21" s="66" t="s">
        <v>72</v>
      </c>
      <c r="Y21" s="46" t="s">
        <v>72</v>
      </c>
      <c r="Z21" s="47" t="s">
        <v>72</v>
      </c>
      <c r="AA21" s="67" t="s">
        <v>72</v>
      </c>
      <c r="AB21" s="10" t="s">
        <v>72</v>
      </c>
      <c r="AC21" s="66" t="s">
        <v>72</v>
      </c>
      <c r="AD21" s="46" t="s">
        <v>72</v>
      </c>
      <c r="AE21" s="47" t="s">
        <v>72</v>
      </c>
      <c r="AF21" s="67">
        <f t="shared" ref="AF21:AF45" si="1">N21</f>
        <v>1</v>
      </c>
      <c r="AG21" s="208">
        <v>1</v>
      </c>
      <c r="AH21" s="209">
        <f>+AF21/AG21</f>
        <v>1</v>
      </c>
      <c r="AI21" s="56" t="s">
        <v>77</v>
      </c>
      <c r="AJ21" s="216" t="s">
        <v>78</v>
      </c>
      <c r="AK21" s="55">
        <f t="shared" ref="AK21:AK45" si="2">O21</f>
        <v>0</v>
      </c>
      <c r="AL21" s="56"/>
      <c r="AM21" s="56"/>
      <c r="AN21" s="56"/>
      <c r="AO21" s="57"/>
      <c r="AP21" s="55" t="str">
        <f t="shared" ref="AP21:AP45" si="3">G21</f>
        <v>Línea base construida</v>
      </c>
      <c r="AQ21" s="46" t="e">
        <f t="shared" ref="AQ21:AR38" si="4">V21+AA21+AF21+AK21</f>
        <v>#VALUE!</v>
      </c>
      <c r="AR21" s="56" t="e">
        <f t="shared" si="4"/>
        <v>#VALUE!</v>
      </c>
      <c r="AS21" s="56"/>
      <c r="AT21" s="57"/>
    </row>
    <row r="22" spans="1:49" ht="165.75" thickBot="1" x14ac:dyDescent="0.3">
      <c r="A22" s="58">
        <v>6</v>
      </c>
      <c r="B22" s="46" t="s">
        <v>79</v>
      </c>
      <c r="C22" s="59" t="s">
        <v>60</v>
      </c>
      <c r="D22" s="60" t="s">
        <v>80</v>
      </c>
      <c r="E22" s="37">
        <v>4.2099999999999999E-2</v>
      </c>
      <c r="F22" s="68" t="s">
        <v>81</v>
      </c>
      <c r="G22" s="69" t="s">
        <v>82</v>
      </c>
      <c r="H22" s="69" t="s">
        <v>83</v>
      </c>
      <c r="I22" s="70" t="s">
        <v>84</v>
      </c>
      <c r="J22" s="41" t="s">
        <v>85</v>
      </c>
      <c r="K22" s="42" t="s">
        <v>86</v>
      </c>
      <c r="L22" s="8"/>
      <c r="M22" s="71">
        <v>1</v>
      </c>
      <c r="N22" s="71">
        <v>1</v>
      </c>
      <c r="O22" s="71">
        <v>1</v>
      </c>
      <c r="P22" s="72">
        <v>1</v>
      </c>
      <c r="Q22" s="6" t="s">
        <v>68</v>
      </c>
      <c r="R22" s="46" t="s">
        <v>87</v>
      </c>
      <c r="S22" s="46" t="s">
        <v>70</v>
      </c>
      <c r="T22" s="46" t="s">
        <v>87</v>
      </c>
      <c r="U22" s="48" t="str">
        <f t="shared" si="0"/>
        <v>SI</v>
      </c>
      <c r="V22" s="55" t="s">
        <v>72</v>
      </c>
      <c r="W22" s="46" t="s">
        <v>72</v>
      </c>
      <c r="X22" s="66" t="s">
        <v>72</v>
      </c>
      <c r="Y22" s="46" t="s">
        <v>72</v>
      </c>
      <c r="Z22" s="47" t="s">
        <v>72</v>
      </c>
      <c r="AA22" s="73">
        <f t="shared" ref="AA22:AA37" si="5">M22</f>
        <v>1</v>
      </c>
      <c r="AB22" s="74">
        <v>1</v>
      </c>
      <c r="AC22" s="75">
        <v>1</v>
      </c>
      <c r="AD22" s="56" t="s">
        <v>88</v>
      </c>
      <c r="AE22" s="57" t="s">
        <v>89</v>
      </c>
      <c r="AF22" s="95">
        <f t="shared" si="1"/>
        <v>1</v>
      </c>
      <c r="AG22" s="210">
        <v>1</v>
      </c>
      <c r="AH22" s="209">
        <f>+AG22/AF22</f>
        <v>1</v>
      </c>
      <c r="AI22" s="56" t="s">
        <v>90</v>
      </c>
      <c r="AJ22" s="216" t="s">
        <v>91</v>
      </c>
      <c r="AK22" s="55">
        <f t="shared" si="2"/>
        <v>1</v>
      </c>
      <c r="AL22" s="56"/>
      <c r="AM22" s="56"/>
      <c r="AN22" s="56"/>
      <c r="AO22" s="57"/>
      <c r="AP22" s="55" t="str">
        <f t="shared" si="3"/>
        <v xml:space="preserve">Porcentaje de cumplimiento del Plan de Acción para la implementación de los presupuestos participativos </v>
      </c>
      <c r="AQ22" s="46" t="e">
        <f t="shared" si="4"/>
        <v>#VALUE!</v>
      </c>
      <c r="AR22" s="56" t="e">
        <f t="shared" si="4"/>
        <v>#VALUE!</v>
      </c>
      <c r="AS22" s="56"/>
      <c r="AT22" s="57"/>
    </row>
    <row r="23" spans="1:49" ht="165" x14ac:dyDescent="0.25">
      <c r="A23" s="58">
        <v>6</v>
      </c>
      <c r="B23" s="46" t="s">
        <v>79</v>
      </c>
      <c r="C23" s="59" t="s">
        <v>60</v>
      </c>
      <c r="D23" s="76" t="s">
        <v>92</v>
      </c>
      <c r="E23" s="37">
        <v>4.2099999999999999E-2</v>
      </c>
      <c r="F23" s="68" t="s">
        <v>81</v>
      </c>
      <c r="G23" s="69" t="s">
        <v>93</v>
      </c>
      <c r="H23" s="69" t="s">
        <v>94</v>
      </c>
      <c r="I23" s="70">
        <v>68.900000000000006</v>
      </c>
      <c r="J23" s="63" t="s">
        <v>95</v>
      </c>
      <c r="K23" s="64" t="s">
        <v>96</v>
      </c>
      <c r="L23" s="8"/>
      <c r="M23" s="71"/>
      <c r="N23" s="71"/>
      <c r="O23" s="77">
        <v>0.92</v>
      </c>
      <c r="P23" s="72">
        <v>0.92</v>
      </c>
      <c r="Q23" s="6" t="s">
        <v>68</v>
      </c>
      <c r="R23" s="46" t="s">
        <v>97</v>
      </c>
      <c r="S23" s="46" t="s">
        <v>70</v>
      </c>
      <c r="T23" s="47" t="s">
        <v>98</v>
      </c>
      <c r="U23" s="48" t="str">
        <f t="shared" si="0"/>
        <v>SI</v>
      </c>
      <c r="V23" s="55" t="s">
        <v>72</v>
      </c>
      <c r="W23" s="46" t="s">
        <v>72</v>
      </c>
      <c r="X23" s="66" t="s">
        <v>72</v>
      </c>
      <c r="Y23" s="46" t="s">
        <v>72</v>
      </c>
      <c r="Z23" s="47" t="s">
        <v>72</v>
      </c>
      <c r="AA23" s="67" t="s">
        <v>72</v>
      </c>
      <c r="AB23" s="10" t="s">
        <v>72</v>
      </c>
      <c r="AC23" s="66" t="s">
        <v>72</v>
      </c>
      <c r="AD23" s="46" t="s">
        <v>72</v>
      </c>
      <c r="AE23" s="47" t="s">
        <v>72</v>
      </c>
      <c r="AF23" s="53" t="s">
        <v>72</v>
      </c>
      <c r="AG23" s="54" t="s">
        <v>72</v>
      </c>
      <c r="AH23" s="211" t="s">
        <v>72</v>
      </c>
      <c r="AI23" s="50" t="s">
        <v>72</v>
      </c>
      <c r="AJ23" s="215" t="s">
        <v>72</v>
      </c>
      <c r="AK23" s="55">
        <f t="shared" si="2"/>
        <v>0.92</v>
      </c>
      <c r="AL23" s="56"/>
      <c r="AM23" s="56"/>
      <c r="AN23" s="56"/>
      <c r="AO23" s="57"/>
      <c r="AP23" s="55" t="str">
        <f t="shared" si="3"/>
        <v xml:space="preserve">Porcentaje de cumplimiento físico acumulado del Plan de Desarrollo Local </v>
      </c>
      <c r="AQ23" s="46" t="e">
        <f t="shared" si="4"/>
        <v>#VALUE!</v>
      </c>
      <c r="AR23" s="56" t="e">
        <f t="shared" si="4"/>
        <v>#VALUE!</v>
      </c>
      <c r="AS23" s="56"/>
      <c r="AT23" s="57"/>
    </row>
    <row r="24" spans="1:49" ht="165" x14ac:dyDescent="0.25">
      <c r="A24" s="58">
        <v>6</v>
      </c>
      <c r="B24" s="46" t="s">
        <v>79</v>
      </c>
      <c r="C24" s="59" t="s">
        <v>99</v>
      </c>
      <c r="D24" s="78" t="s">
        <v>100</v>
      </c>
      <c r="E24" s="37">
        <v>4.2099999999999999E-2</v>
      </c>
      <c r="F24" s="68" t="s">
        <v>62</v>
      </c>
      <c r="G24" s="69" t="s">
        <v>101</v>
      </c>
      <c r="H24" s="69" t="s">
        <v>102</v>
      </c>
      <c r="I24" s="79" t="s">
        <v>103</v>
      </c>
      <c r="J24" s="63" t="s">
        <v>95</v>
      </c>
      <c r="K24" s="64" t="s">
        <v>104</v>
      </c>
      <c r="L24" s="8"/>
      <c r="M24" s="71">
        <v>0.2</v>
      </c>
      <c r="N24" s="71">
        <v>0.2</v>
      </c>
      <c r="O24" s="71">
        <v>0.92</v>
      </c>
      <c r="P24" s="72">
        <v>0.92</v>
      </c>
      <c r="Q24" s="6" t="s">
        <v>68</v>
      </c>
      <c r="R24" s="46" t="s">
        <v>105</v>
      </c>
      <c r="S24" s="46" t="s">
        <v>106</v>
      </c>
      <c r="T24" s="47" t="s">
        <v>107</v>
      </c>
      <c r="U24" s="48" t="str">
        <f t="shared" si="0"/>
        <v>SI</v>
      </c>
      <c r="V24" s="55" t="s">
        <v>72</v>
      </c>
      <c r="W24" s="46" t="s">
        <v>72</v>
      </c>
      <c r="X24" s="66" t="s">
        <v>72</v>
      </c>
      <c r="Y24" s="46" t="s">
        <v>72</v>
      </c>
      <c r="Z24" s="47" t="s">
        <v>72</v>
      </c>
      <c r="AA24" s="80">
        <v>0.2</v>
      </c>
      <c r="AB24" s="81">
        <v>0.21879999999999999</v>
      </c>
      <c r="AC24" s="82">
        <v>1</v>
      </c>
      <c r="AD24" s="56" t="s">
        <v>108</v>
      </c>
      <c r="AE24" s="57" t="s">
        <v>109</v>
      </c>
      <c r="AF24" s="212">
        <f>N24</f>
        <v>0.2</v>
      </c>
      <c r="AG24" s="213">
        <v>0.65969999999999995</v>
      </c>
      <c r="AH24" s="210">
        <v>1</v>
      </c>
      <c r="AI24" s="56" t="s">
        <v>110</v>
      </c>
      <c r="AJ24" s="216" t="s">
        <v>105</v>
      </c>
      <c r="AK24" s="55">
        <f t="shared" si="2"/>
        <v>0.92</v>
      </c>
      <c r="AL24" s="56"/>
      <c r="AM24" s="56"/>
      <c r="AN24" s="56"/>
      <c r="AO24" s="57"/>
      <c r="AP24" s="55" t="str">
        <f t="shared" si="3"/>
        <v>Porcentaje de compromiso del presupuesto de inversión directa de la vigencia 2020</v>
      </c>
      <c r="AQ24" s="46" t="e">
        <f t="shared" si="4"/>
        <v>#VALUE!</v>
      </c>
      <c r="AR24" s="56" t="e">
        <f t="shared" si="4"/>
        <v>#VALUE!</v>
      </c>
      <c r="AS24" s="56"/>
      <c r="AT24" s="57"/>
    </row>
    <row r="25" spans="1:49" ht="165" x14ac:dyDescent="0.25">
      <c r="A25" s="58">
        <v>6</v>
      </c>
      <c r="B25" s="46" t="s">
        <v>79</v>
      </c>
      <c r="C25" s="59" t="s">
        <v>99</v>
      </c>
      <c r="D25" s="78" t="s">
        <v>111</v>
      </c>
      <c r="E25" s="37">
        <v>4.2099999999999999E-2</v>
      </c>
      <c r="F25" s="68" t="s">
        <v>62</v>
      </c>
      <c r="G25" s="69" t="s">
        <v>112</v>
      </c>
      <c r="H25" s="69" t="s">
        <v>113</v>
      </c>
      <c r="I25" s="83">
        <v>0.29820000000000002</v>
      </c>
      <c r="J25" s="63" t="s">
        <v>95</v>
      </c>
      <c r="K25" s="64" t="s">
        <v>114</v>
      </c>
      <c r="L25" s="8"/>
      <c r="M25" s="71">
        <v>0.2</v>
      </c>
      <c r="N25" s="71">
        <v>0.2</v>
      </c>
      <c r="O25" s="84">
        <v>0.45600000000000002</v>
      </c>
      <c r="P25" s="85">
        <v>0.45600000000000002</v>
      </c>
      <c r="Q25" s="6" t="s">
        <v>68</v>
      </c>
      <c r="R25" s="46" t="s">
        <v>105</v>
      </c>
      <c r="S25" s="46" t="s">
        <v>106</v>
      </c>
      <c r="T25" s="47" t="s">
        <v>107</v>
      </c>
      <c r="U25" s="48" t="str">
        <f t="shared" si="0"/>
        <v>SI</v>
      </c>
      <c r="V25" s="55" t="s">
        <v>72</v>
      </c>
      <c r="W25" s="46" t="s">
        <v>72</v>
      </c>
      <c r="X25" s="66" t="s">
        <v>72</v>
      </c>
      <c r="Y25" s="46" t="s">
        <v>72</v>
      </c>
      <c r="Z25" s="47" t="s">
        <v>72</v>
      </c>
      <c r="AA25" s="86">
        <v>0.2</v>
      </c>
      <c r="AB25" s="87">
        <v>0.1172</v>
      </c>
      <c r="AC25" s="82">
        <f t="shared" ref="AC25:AC28" si="6">AB25/AA25</f>
        <v>0.58599999999999997</v>
      </c>
      <c r="AD25" s="56" t="s">
        <v>115</v>
      </c>
      <c r="AE25" s="57" t="s">
        <v>109</v>
      </c>
      <c r="AF25" s="212">
        <f t="shared" si="1"/>
        <v>0.2</v>
      </c>
      <c r="AG25" s="214">
        <v>0.4481</v>
      </c>
      <c r="AH25" s="210">
        <v>1</v>
      </c>
      <c r="AI25" s="56" t="s">
        <v>116</v>
      </c>
      <c r="AJ25" s="216" t="s">
        <v>105</v>
      </c>
      <c r="AK25" s="55">
        <f t="shared" si="2"/>
        <v>0.45600000000000002</v>
      </c>
      <c r="AL25" s="56"/>
      <c r="AM25" s="56"/>
      <c r="AN25" s="56"/>
      <c r="AO25" s="57"/>
      <c r="AP25" s="55" t="str">
        <f t="shared" si="3"/>
        <v>Porcentaje de Giros de la Vigencia 2019</v>
      </c>
      <c r="AQ25" s="46" t="e">
        <f t="shared" si="4"/>
        <v>#VALUE!</v>
      </c>
      <c r="AR25" s="56" t="e">
        <f t="shared" si="4"/>
        <v>#VALUE!</v>
      </c>
      <c r="AS25" s="56"/>
      <c r="AT25" s="57"/>
    </row>
    <row r="26" spans="1:49" ht="165" x14ac:dyDescent="0.25">
      <c r="A26" s="58">
        <v>6</v>
      </c>
      <c r="B26" s="46" t="s">
        <v>79</v>
      </c>
      <c r="C26" s="59" t="s">
        <v>99</v>
      </c>
      <c r="D26" s="78" t="s">
        <v>117</v>
      </c>
      <c r="E26" s="37">
        <v>4.2099999999999999E-2</v>
      </c>
      <c r="F26" s="68" t="s">
        <v>62</v>
      </c>
      <c r="G26" s="69" t="s">
        <v>118</v>
      </c>
      <c r="H26" s="69" t="s">
        <v>119</v>
      </c>
      <c r="I26" s="83">
        <v>0.79690000000000005</v>
      </c>
      <c r="J26" s="63" t="s">
        <v>95</v>
      </c>
      <c r="K26" s="64" t="s">
        <v>120</v>
      </c>
      <c r="L26" s="71"/>
      <c r="M26" s="71">
        <v>0.2</v>
      </c>
      <c r="N26" s="71">
        <v>0.2</v>
      </c>
      <c r="O26" s="71">
        <v>0.55000000000000004</v>
      </c>
      <c r="P26" s="72">
        <v>0.55000000000000004</v>
      </c>
      <c r="Q26" s="6" t="s">
        <v>68</v>
      </c>
      <c r="R26" s="46" t="s">
        <v>105</v>
      </c>
      <c r="S26" s="46" t="s">
        <v>106</v>
      </c>
      <c r="T26" s="47" t="s">
        <v>107</v>
      </c>
      <c r="U26" s="48" t="str">
        <f t="shared" si="0"/>
        <v>SI</v>
      </c>
      <c r="V26" s="55" t="s">
        <v>72</v>
      </c>
      <c r="W26" s="46" t="s">
        <v>72</v>
      </c>
      <c r="X26" s="66" t="s">
        <v>72</v>
      </c>
      <c r="Y26" s="46" t="s">
        <v>72</v>
      </c>
      <c r="Z26" s="47" t="s">
        <v>72</v>
      </c>
      <c r="AA26" s="80">
        <v>0.2</v>
      </c>
      <c r="AB26" s="87">
        <v>0.30359999999999998</v>
      </c>
      <c r="AC26" s="82">
        <v>1</v>
      </c>
      <c r="AD26" s="56" t="s">
        <v>121</v>
      </c>
      <c r="AE26" s="57" t="s">
        <v>109</v>
      </c>
      <c r="AF26" s="212">
        <f t="shared" si="1"/>
        <v>0.2</v>
      </c>
      <c r="AG26" s="214">
        <v>0.36359999999999998</v>
      </c>
      <c r="AH26" s="210">
        <v>1</v>
      </c>
      <c r="AI26" s="56" t="s">
        <v>122</v>
      </c>
      <c r="AJ26" s="216" t="s">
        <v>105</v>
      </c>
      <c r="AK26" s="55">
        <f t="shared" si="2"/>
        <v>0.55000000000000004</v>
      </c>
      <c r="AL26" s="56"/>
      <c r="AM26" s="56"/>
      <c r="AN26" s="56"/>
      <c r="AO26" s="57"/>
      <c r="AP26" s="55" t="str">
        <f t="shared" si="3"/>
        <v>Porcentaje de Giros de Obligaciones por Pagar 2019 y anteriores</v>
      </c>
      <c r="AQ26" s="46" t="e">
        <f t="shared" si="4"/>
        <v>#VALUE!</v>
      </c>
      <c r="AR26" s="56" t="e">
        <f t="shared" si="4"/>
        <v>#VALUE!</v>
      </c>
      <c r="AS26" s="56"/>
      <c r="AT26" s="57"/>
    </row>
    <row r="27" spans="1:49" ht="165" x14ac:dyDescent="0.25">
      <c r="A27" s="58">
        <v>6</v>
      </c>
      <c r="B27" s="46" t="s">
        <v>79</v>
      </c>
      <c r="C27" s="59" t="s">
        <v>99</v>
      </c>
      <c r="D27" s="88" t="s">
        <v>123</v>
      </c>
      <c r="E27" s="37">
        <v>4.2099999999999999E-2</v>
      </c>
      <c r="F27" s="68" t="s">
        <v>62</v>
      </c>
      <c r="G27" s="69" t="s">
        <v>124</v>
      </c>
      <c r="H27" s="69" t="s">
        <v>125</v>
      </c>
      <c r="I27" s="83">
        <v>0.44490000000000002</v>
      </c>
      <c r="J27" s="63" t="s">
        <v>95</v>
      </c>
      <c r="K27" s="64" t="s">
        <v>126</v>
      </c>
      <c r="L27" s="71"/>
      <c r="M27" s="71">
        <v>0.2</v>
      </c>
      <c r="N27" s="71">
        <v>0.2</v>
      </c>
      <c r="O27" s="71">
        <v>0.64</v>
      </c>
      <c r="P27" s="72">
        <v>0.64</v>
      </c>
      <c r="Q27" s="6" t="s">
        <v>68</v>
      </c>
      <c r="R27" s="46" t="s">
        <v>105</v>
      </c>
      <c r="S27" s="46" t="s">
        <v>106</v>
      </c>
      <c r="T27" s="47" t="s">
        <v>107</v>
      </c>
      <c r="U27" s="48" t="str">
        <f t="shared" si="0"/>
        <v>SI</v>
      </c>
      <c r="V27" s="55" t="s">
        <v>72</v>
      </c>
      <c r="W27" s="46" t="s">
        <v>72</v>
      </c>
      <c r="X27" s="66" t="s">
        <v>72</v>
      </c>
      <c r="Y27" s="46" t="s">
        <v>72</v>
      </c>
      <c r="Z27" s="47" t="s">
        <v>72</v>
      </c>
      <c r="AA27" s="80">
        <v>0.2</v>
      </c>
      <c r="AB27" s="87">
        <v>0.31900000000000001</v>
      </c>
      <c r="AC27" s="82">
        <v>1</v>
      </c>
      <c r="AD27" s="56" t="s">
        <v>127</v>
      </c>
      <c r="AE27" s="57" t="s">
        <v>109</v>
      </c>
      <c r="AF27" s="212">
        <f t="shared" si="1"/>
        <v>0.2</v>
      </c>
      <c r="AG27" s="214">
        <v>0.45939999999999998</v>
      </c>
      <c r="AH27" s="210">
        <v>1</v>
      </c>
      <c r="AI27" s="56" t="s">
        <v>128</v>
      </c>
      <c r="AJ27" s="216" t="s">
        <v>105</v>
      </c>
      <c r="AK27" s="55">
        <f t="shared" si="2"/>
        <v>0.64</v>
      </c>
      <c r="AL27" s="56"/>
      <c r="AM27" s="56"/>
      <c r="AN27" s="56"/>
      <c r="AO27" s="57"/>
      <c r="AP27" s="55" t="str">
        <f t="shared" si="3"/>
        <v xml:space="preserve">Porcentaje de Giros de Obligaciones por Pagar </v>
      </c>
      <c r="AQ27" s="46" t="e">
        <f t="shared" si="4"/>
        <v>#VALUE!</v>
      </c>
      <c r="AR27" s="56" t="e">
        <f t="shared" si="4"/>
        <v>#VALUE!</v>
      </c>
      <c r="AS27" s="56"/>
      <c r="AT27" s="57"/>
    </row>
    <row r="28" spans="1:49" ht="255" x14ac:dyDescent="0.25">
      <c r="A28" s="58">
        <v>6</v>
      </c>
      <c r="B28" s="46" t="s">
        <v>79</v>
      </c>
      <c r="C28" s="59" t="s">
        <v>99</v>
      </c>
      <c r="D28" s="78" t="s">
        <v>129</v>
      </c>
      <c r="E28" s="37">
        <v>4.2099999999999999E-2</v>
      </c>
      <c r="F28" s="68" t="s">
        <v>81</v>
      </c>
      <c r="G28" s="69" t="s">
        <v>130</v>
      </c>
      <c r="H28" s="89" t="s">
        <v>83</v>
      </c>
      <c r="I28" s="70" t="s">
        <v>84</v>
      </c>
      <c r="J28" s="63" t="s">
        <v>85</v>
      </c>
      <c r="K28" s="64" t="s">
        <v>86</v>
      </c>
      <c r="L28" s="71"/>
      <c r="M28" s="71">
        <v>1</v>
      </c>
      <c r="N28" s="71">
        <v>1</v>
      </c>
      <c r="O28" s="71">
        <v>1</v>
      </c>
      <c r="P28" s="72">
        <v>1</v>
      </c>
      <c r="Q28" s="6" t="s">
        <v>68</v>
      </c>
      <c r="R28" s="46" t="s">
        <v>131</v>
      </c>
      <c r="S28" s="46" t="s">
        <v>132</v>
      </c>
      <c r="T28" s="47" t="s">
        <v>133</v>
      </c>
      <c r="U28" s="48" t="str">
        <f t="shared" si="0"/>
        <v>SI</v>
      </c>
      <c r="V28" s="55" t="s">
        <v>72</v>
      </c>
      <c r="W28" s="46" t="s">
        <v>72</v>
      </c>
      <c r="X28" s="66" t="s">
        <v>72</v>
      </c>
      <c r="Y28" s="46" t="s">
        <v>72</v>
      </c>
      <c r="Z28" s="47" t="s">
        <v>72</v>
      </c>
      <c r="AA28" s="80">
        <f t="shared" si="5"/>
        <v>1</v>
      </c>
      <c r="AB28" s="90">
        <v>1</v>
      </c>
      <c r="AC28" s="82">
        <f t="shared" si="6"/>
        <v>1</v>
      </c>
      <c r="AD28" s="56" t="s">
        <v>134</v>
      </c>
      <c r="AE28" s="57" t="s">
        <v>135</v>
      </c>
      <c r="AF28" s="212">
        <f t="shared" si="1"/>
        <v>1</v>
      </c>
      <c r="AG28" s="210">
        <v>1</v>
      </c>
      <c r="AH28" s="210">
        <f t="shared" ref="AH28:AH29" si="7">AG28/AF28</f>
        <v>1</v>
      </c>
      <c r="AI28" s="56" t="s">
        <v>280</v>
      </c>
      <c r="AJ28" s="216" t="s">
        <v>89</v>
      </c>
      <c r="AK28" s="55">
        <f t="shared" si="2"/>
        <v>1</v>
      </c>
      <c r="AL28" s="56"/>
      <c r="AM28" s="56"/>
      <c r="AN28" s="56"/>
      <c r="AO28" s="57"/>
      <c r="AP28" s="55" t="str">
        <f t="shared" si="3"/>
        <v>Porcentaje de ejecución del SIPSE local</v>
      </c>
      <c r="AQ28" s="46" t="e">
        <f t="shared" si="4"/>
        <v>#VALUE!</v>
      </c>
      <c r="AR28" s="56" t="e">
        <f t="shared" si="4"/>
        <v>#VALUE!</v>
      </c>
      <c r="AS28" s="56"/>
      <c r="AT28" s="57"/>
    </row>
    <row r="29" spans="1:49" ht="315.75" customHeight="1" thickBot="1" x14ac:dyDescent="0.3">
      <c r="A29" s="58">
        <v>6</v>
      </c>
      <c r="B29" s="46" t="s">
        <v>79</v>
      </c>
      <c r="C29" s="59" t="s">
        <v>99</v>
      </c>
      <c r="D29" s="78" t="s">
        <v>136</v>
      </c>
      <c r="E29" s="37">
        <v>4.2099999999999999E-2</v>
      </c>
      <c r="F29" s="68" t="s">
        <v>62</v>
      </c>
      <c r="G29" s="69" t="s">
        <v>137</v>
      </c>
      <c r="H29" s="89" t="s">
        <v>83</v>
      </c>
      <c r="I29" s="70" t="s">
        <v>84</v>
      </c>
      <c r="J29" s="63" t="s">
        <v>85</v>
      </c>
      <c r="K29" s="64" t="s">
        <v>86</v>
      </c>
      <c r="L29" s="71"/>
      <c r="M29" s="71">
        <v>1</v>
      </c>
      <c r="N29" s="71">
        <v>1</v>
      </c>
      <c r="O29" s="71">
        <v>1</v>
      </c>
      <c r="P29" s="72">
        <v>1</v>
      </c>
      <c r="Q29" s="6" t="s">
        <v>68</v>
      </c>
      <c r="R29" s="46" t="s">
        <v>138</v>
      </c>
      <c r="S29" s="46" t="s">
        <v>139</v>
      </c>
      <c r="T29" s="47" t="s">
        <v>140</v>
      </c>
      <c r="U29" s="48" t="str">
        <f t="shared" si="0"/>
        <v>SI</v>
      </c>
      <c r="V29" s="67" t="s">
        <v>141</v>
      </c>
      <c r="W29" s="10" t="s">
        <v>141</v>
      </c>
      <c r="X29" s="91" t="s">
        <v>141</v>
      </c>
      <c r="Y29" s="10" t="s">
        <v>141</v>
      </c>
      <c r="Z29" s="92" t="s">
        <v>141</v>
      </c>
      <c r="AA29" s="80">
        <f t="shared" si="5"/>
        <v>1</v>
      </c>
      <c r="AB29" s="90">
        <v>1</v>
      </c>
      <c r="AC29" s="82">
        <f>AB29/AA29</f>
        <v>1</v>
      </c>
      <c r="AD29" s="56" t="s">
        <v>142</v>
      </c>
      <c r="AE29" s="57" t="s">
        <v>143</v>
      </c>
      <c r="AF29" s="212">
        <f t="shared" si="1"/>
        <v>1</v>
      </c>
      <c r="AG29" s="210">
        <v>1</v>
      </c>
      <c r="AH29" s="210">
        <f t="shared" si="7"/>
        <v>1</v>
      </c>
      <c r="AI29" s="56" t="s">
        <v>278</v>
      </c>
      <c r="AJ29" s="216" t="s">
        <v>279</v>
      </c>
      <c r="AK29" s="55">
        <f t="shared" si="2"/>
        <v>1</v>
      </c>
      <c r="AL29" s="56"/>
      <c r="AM29" s="56"/>
      <c r="AN29" s="56"/>
      <c r="AO29" s="57"/>
      <c r="AP29" s="55" t="str">
        <f t="shared" si="3"/>
        <v>Porcentaje de avance acumulado en el cumplimiento del Plan de Sostenibilidad contable programado</v>
      </c>
      <c r="AQ29" s="46" t="e">
        <f t="shared" si="4"/>
        <v>#VALUE!</v>
      </c>
      <c r="AR29" s="56" t="e">
        <f t="shared" si="4"/>
        <v>#VALUE!</v>
      </c>
      <c r="AS29" s="56"/>
      <c r="AT29" s="57"/>
    </row>
    <row r="30" spans="1:49" customFormat="1" ht="78.75" x14ac:dyDescent="0.25">
      <c r="A30" s="6">
        <v>7</v>
      </c>
      <c r="B30" s="46" t="s">
        <v>59</v>
      </c>
      <c r="C30" s="59" t="s">
        <v>99</v>
      </c>
      <c r="D30" s="78" t="s">
        <v>144</v>
      </c>
      <c r="E30" s="37">
        <v>4.2099999999999999E-2</v>
      </c>
      <c r="F30" s="68" t="s">
        <v>62</v>
      </c>
      <c r="G30" s="69" t="s">
        <v>145</v>
      </c>
      <c r="H30" s="89" t="s">
        <v>146</v>
      </c>
      <c r="I30" s="70" t="s">
        <v>84</v>
      </c>
      <c r="J30" s="63" t="s">
        <v>85</v>
      </c>
      <c r="K30" s="64" t="s">
        <v>96</v>
      </c>
      <c r="L30" s="71">
        <v>0</v>
      </c>
      <c r="M30" s="71">
        <v>0</v>
      </c>
      <c r="N30" s="71">
        <v>0</v>
      </c>
      <c r="O30" s="71">
        <v>1</v>
      </c>
      <c r="P30" s="72">
        <v>1</v>
      </c>
      <c r="Q30" s="6" t="s">
        <v>68</v>
      </c>
      <c r="R30" s="46" t="s">
        <v>147</v>
      </c>
      <c r="S30" s="46" t="s">
        <v>148</v>
      </c>
      <c r="T30" s="93" t="s">
        <v>149</v>
      </c>
      <c r="U30" s="94"/>
      <c r="V30" s="55" t="s">
        <v>150</v>
      </c>
      <c r="W30" s="46" t="s">
        <v>150</v>
      </c>
      <c r="X30" s="91" t="s">
        <v>150</v>
      </c>
      <c r="Y30" s="46" t="s">
        <v>150</v>
      </c>
      <c r="Z30" s="47" t="s">
        <v>150</v>
      </c>
      <c r="AA30" s="67" t="s">
        <v>150</v>
      </c>
      <c r="AB30" s="10" t="s">
        <v>150</v>
      </c>
      <c r="AC30" s="91" t="s">
        <v>150</v>
      </c>
      <c r="AD30" s="46" t="s">
        <v>150</v>
      </c>
      <c r="AE30" s="47" t="s">
        <v>150</v>
      </c>
      <c r="AF30" s="53" t="s">
        <v>72</v>
      </c>
      <c r="AG30" s="50" t="s">
        <v>72</v>
      </c>
      <c r="AH30" s="211" t="s">
        <v>72</v>
      </c>
      <c r="AI30" s="50" t="s">
        <v>72</v>
      </c>
      <c r="AJ30" s="215" t="s">
        <v>72</v>
      </c>
      <c r="AK30" s="55"/>
      <c r="AL30" s="56"/>
      <c r="AM30" s="56"/>
      <c r="AN30" s="56"/>
      <c r="AO30" s="57"/>
      <c r="AP30" s="55"/>
      <c r="AQ30" s="46"/>
      <c r="AR30" s="56"/>
      <c r="AS30" s="56"/>
      <c r="AT30" s="57"/>
    </row>
    <row r="31" spans="1:49" ht="93.75" customHeight="1" x14ac:dyDescent="0.25">
      <c r="A31" s="58">
        <v>7</v>
      </c>
      <c r="B31" s="46" t="s">
        <v>59</v>
      </c>
      <c r="C31" s="59" t="s">
        <v>151</v>
      </c>
      <c r="D31" s="78" t="s">
        <v>152</v>
      </c>
      <c r="E31" s="37">
        <v>4.2099999999999999E-2</v>
      </c>
      <c r="F31" s="68" t="s">
        <v>62</v>
      </c>
      <c r="G31" s="69" t="s">
        <v>153</v>
      </c>
      <c r="H31" s="69" t="s">
        <v>154</v>
      </c>
      <c r="I31" s="70">
        <v>194</v>
      </c>
      <c r="J31" s="63" t="s">
        <v>95</v>
      </c>
      <c r="K31" s="64" t="s">
        <v>155</v>
      </c>
      <c r="L31" s="71">
        <v>0.25</v>
      </c>
      <c r="M31" s="71">
        <v>0.5</v>
      </c>
      <c r="N31" s="71">
        <v>0.75</v>
      </c>
      <c r="O31" s="71">
        <v>1</v>
      </c>
      <c r="P31" s="72">
        <v>1</v>
      </c>
      <c r="Q31" s="6" t="s">
        <v>68</v>
      </c>
      <c r="R31" s="46" t="s">
        <v>156</v>
      </c>
      <c r="S31" s="46" t="s">
        <v>157</v>
      </c>
      <c r="T31" s="47" t="s">
        <v>158</v>
      </c>
      <c r="U31" s="48" t="str">
        <f t="shared" si="0"/>
        <v>SI</v>
      </c>
      <c r="V31" s="95">
        <f t="shared" ref="V31:V39" si="8">L31</f>
        <v>0.25</v>
      </c>
      <c r="W31" s="90">
        <v>0.25</v>
      </c>
      <c r="X31" s="96">
        <f>W31/V31</f>
        <v>1</v>
      </c>
      <c r="Y31" s="97" t="s">
        <v>159</v>
      </c>
      <c r="Z31" s="47" t="s">
        <v>160</v>
      </c>
      <c r="AA31" s="80">
        <f t="shared" si="5"/>
        <v>0.5</v>
      </c>
      <c r="AB31" s="98">
        <v>0.91</v>
      </c>
      <c r="AC31" s="82">
        <v>1</v>
      </c>
      <c r="AD31" s="56" t="s">
        <v>161</v>
      </c>
      <c r="AE31" s="56" t="s">
        <v>162</v>
      </c>
      <c r="AF31" s="212">
        <f t="shared" si="1"/>
        <v>0.75</v>
      </c>
      <c r="AG31" s="210">
        <v>1.91</v>
      </c>
      <c r="AH31" s="210">
        <v>1</v>
      </c>
      <c r="AI31" s="56" t="s">
        <v>281</v>
      </c>
      <c r="AJ31" s="216" t="s">
        <v>160</v>
      </c>
      <c r="AK31" s="55">
        <f t="shared" si="2"/>
        <v>1</v>
      </c>
      <c r="AL31" s="56"/>
      <c r="AM31" s="56"/>
      <c r="AN31" s="56"/>
      <c r="AO31" s="57"/>
      <c r="AP31" s="55" t="str">
        <f t="shared" si="3"/>
        <v>Respuesta a los requerimiento de los ciudadanos</v>
      </c>
      <c r="AQ31" s="46">
        <f t="shared" si="4"/>
        <v>2.5</v>
      </c>
      <c r="AR31" s="56">
        <f t="shared" si="4"/>
        <v>3.0700000000000003</v>
      </c>
      <c r="AS31" s="56"/>
      <c r="AT31" s="57"/>
    </row>
    <row r="32" spans="1:49" ht="105" x14ac:dyDescent="0.25">
      <c r="A32" s="58">
        <v>1</v>
      </c>
      <c r="B32" s="46" t="s">
        <v>163</v>
      </c>
      <c r="C32" s="59" t="s">
        <v>164</v>
      </c>
      <c r="D32" s="88" t="s">
        <v>165</v>
      </c>
      <c r="E32" s="37">
        <v>4.2099999999999999E-2</v>
      </c>
      <c r="F32" s="68" t="s">
        <v>62</v>
      </c>
      <c r="G32" s="69" t="s">
        <v>166</v>
      </c>
      <c r="H32" s="69" t="s">
        <v>167</v>
      </c>
      <c r="I32" s="70">
        <v>87</v>
      </c>
      <c r="J32" s="63" t="s">
        <v>66</v>
      </c>
      <c r="K32" s="64" t="s">
        <v>168</v>
      </c>
      <c r="L32" s="8">
        <v>5</v>
      </c>
      <c r="M32" s="8">
        <v>10</v>
      </c>
      <c r="N32" s="8">
        <v>13</v>
      </c>
      <c r="O32" s="8">
        <v>14</v>
      </c>
      <c r="P32" s="99">
        <f t="shared" ref="P32:P38" si="9">L32+M32+N32+O32</f>
        <v>42</v>
      </c>
      <c r="Q32" s="6" t="s">
        <v>68</v>
      </c>
      <c r="R32" s="46" t="s">
        <v>169</v>
      </c>
      <c r="S32" s="46" t="s">
        <v>170</v>
      </c>
      <c r="T32" s="47" t="s">
        <v>171</v>
      </c>
      <c r="U32" s="48" t="str">
        <f t="shared" si="0"/>
        <v>SI</v>
      </c>
      <c r="V32" s="67">
        <f t="shared" si="8"/>
        <v>5</v>
      </c>
      <c r="W32" s="10">
        <v>7</v>
      </c>
      <c r="X32" s="100">
        <v>1</v>
      </c>
      <c r="Y32" s="97" t="s">
        <v>172</v>
      </c>
      <c r="Z32" s="47" t="s">
        <v>173</v>
      </c>
      <c r="AA32" s="101">
        <f t="shared" si="5"/>
        <v>10</v>
      </c>
      <c r="AB32" s="10">
        <v>10</v>
      </c>
      <c r="AC32" s="82">
        <f t="shared" ref="AC32:AC36" si="10">AB32/AA32</f>
        <v>1</v>
      </c>
      <c r="AD32" s="56" t="s">
        <v>174</v>
      </c>
      <c r="AE32" s="102" t="s">
        <v>173</v>
      </c>
      <c r="AF32" s="67">
        <f t="shared" si="1"/>
        <v>13</v>
      </c>
      <c r="AG32" s="208">
        <v>24</v>
      </c>
      <c r="AH32" s="210">
        <v>1</v>
      </c>
      <c r="AI32" s="222" t="s">
        <v>175</v>
      </c>
      <c r="AJ32" s="217" t="s">
        <v>173</v>
      </c>
      <c r="AK32" s="55">
        <f t="shared" si="2"/>
        <v>14</v>
      </c>
      <c r="AL32" s="56"/>
      <c r="AM32" s="56"/>
      <c r="AN32" s="56"/>
      <c r="AO32" s="57"/>
      <c r="AP32" s="55" t="str">
        <f t="shared" si="3"/>
        <v>Acciones de control a las actuaciones de IVC control en materia actividad económica</v>
      </c>
      <c r="AQ32" s="46">
        <f t="shared" si="4"/>
        <v>42</v>
      </c>
      <c r="AR32" s="56">
        <f t="shared" si="4"/>
        <v>41</v>
      </c>
      <c r="AS32" s="56"/>
      <c r="AT32" s="57"/>
    </row>
    <row r="33" spans="1:49" ht="105" x14ac:dyDescent="0.25">
      <c r="A33" s="58">
        <v>1</v>
      </c>
      <c r="B33" s="46" t="s">
        <v>163</v>
      </c>
      <c r="C33" s="59" t="s">
        <v>164</v>
      </c>
      <c r="D33" s="88" t="s">
        <v>176</v>
      </c>
      <c r="E33" s="37">
        <v>4.2099999999999999E-2</v>
      </c>
      <c r="F33" s="68" t="s">
        <v>62</v>
      </c>
      <c r="G33" s="69" t="s">
        <v>177</v>
      </c>
      <c r="H33" s="69" t="s">
        <v>178</v>
      </c>
      <c r="I33" s="70">
        <v>50</v>
      </c>
      <c r="J33" s="63" t="s">
        <v>66</v>
      </c>
      <c r="K33" s="64" t="s">
        <v>168</v>
      </c>
      <c r="L33" s="8">
        <v>3</v>
      </c>
      <c r="M33" s="8">
        <v>5</v>
      </c>
      <c r="N33" s="8">
        <v>8</v>
      </c>
      <c r="O33" s="8">
        <v>8</v>
      </c>
      <c r="P33" s="99">
        <f t="shared" si="9"/>
        <v>24</v>
      </c>
      <c r="Q33" s="6" t="s">
        <v>68</v>
      </c>
      <c r="R33" s="46" t="s">
        <v>169</v>
      </c>
      <c r="S33" s="46" t="s">
        <v>170</v>
      </c>
      <c r="T33" s="47" t="s">
        <v>171</v>
      </c>
      <c r="U33" s="48" t="str">
        <f t="shared" si="0"/>
        <v>SI</v>
      </c>
      <c r="V33" s="67">
        <f t="shared" si="8"/>
        <v>3</v>
      </c>
      <c r="W33" s="10">
        <v>7</v>
      </c>
      <c r="X33" s="100">
        <v>1</v>
      </c>
      <c r="Y33" s="97" t="s">
        <v>179</v>
      </c>
      <c r="Z33" s="47" t="s">
        <v>173</v>
      </c>
      <c r="AA33" s="101">
        <f t="shared" si="5"/>
        <v>5</v>
      </c>
      <c r="AB33" s="10">
        <v>5</v>
      </c>
      <c r="AC33" s="82">
        <f t="shared" si="10"/>
        <v>1</v>
      </c>
      <c r="AD33" s="56" t="s">
        <v>180</v>
      </c>
      <c r="AE33" s="102" t="s">
        <v>173</v>
      </c>
      <c r="AF33" s="67">
        <f t="shared" si="1"/>
        <v>8</v>
      </c>
      <c r="AG33" s="208">
        <v>15</v>
      </c>
      <c r="AH33" s="210">
        <v>1</v>
      </c>
      <c r="AI33" s="223" t="s">
        <v>181</v>
      </c>
      <c r="AJ33" s="218" t="s">
        <v>173</v>
      </c>
      <c r="AK33" s="55">
        <f t="shared" si="2"/>
        <v>8</v>
      </c>
      <c r="AL33" s="56"/>
      <c r="AM33" s="56"/>
      <c r="AN33" s="56"/>
      <c r="AO33" s="57"/>
      <c r="AP33" s="55" t="str">
        <f t="shared" si="3"/>
        <v>Acciones de control a las actuaciones de IVC control en materia de  integridad del espacio publico.</v>
      </c>
      <c r="AQ33" s="46">
        <f t="shared" si="4"/>
        <v>24</v>
      </c>
      <c r="AR33" s="56">
        <f t="shared" si="4"/>
        <v>27</v>
      </c>
      <c r="AS33" s="56"/>
      <c r="AT33" s="57"/>
    </row>
    <row r="34" spans="1:49" ht="105" x14ac:dyDescent="0.25">
      <c r="A34" s="58">
        <v>1</v>
      </c>
      <c r="B34" s="46" t="s">
        <v>163</v>
      </c>
      <c r="C34" s="59" t="s">
        <v>164</v>
      </c>
      <c r="D34" s="88" t="s">
        <v>182</v>
      </c>
      <c r="E34" s="37">
        <v>4.2099999999999999E-2</v>
      </c>
      <c r="F34" s="68" t="s">
        <v>62</v>
      </c>
      <c r="G34" s="69" t="s">
        <v>183</v>
      </c>
      <c r="H34" s="69" t="s">
        <v>184</v>
      </c>
      <c r="I34" s="70">
        <v>28</v>
      </c>
      <c r="J34" s="63" t="s">
        <v>66</v>
      </c>
      <c r="K34" s="64" t="s">
        <v>168</v>
      </c>
      <c r="L34" s="8">
        <v>3</v>
      </c>
      <c r="M34" s="8">
        <v>5</v>
      </c>
      <c r="N34" s="8">
        <v>6</v>
      </c>
      <c r="O34" s="8">
        <v>6</v>
      </c>
      <c r="P34" s="99">
        <f t="shared" si="9"/>
        <v>20</v>
      </c>
      <c r="Q34" s="6" t="s">
        <v>68</v>
      </c>
      <c r="R34" s="46" t="s">
        <v>169</v>
      </c>
      <c r="S34" s="46" t="s">
        <v>170</v>
      </c>
      <c r="T34" s="47" t="s">
        <v>171</v>
      </c>
      <c r="U34" s="48" t="str">
        <f t="shared" si="0"/>
        <v>SI</v>
      </c>
      <c r="V34" s="67">
        <f t="shared" si="8"/>
        <v>3</v>
      </c>
      <c r="W34" s="10">
        <v>3</v>
      </c>
      <c r="X34" s="100">
        <v>1</v>
      </c>
      <c r="Y34" s="97" t="s">
        <v>185</v>
      </c>
      <c r="Z34" s="47" t="s">
        <v>173</v>
      </c>
      <c r="AA34" s="101">
        <f t="shared" si="5"/>
        <v>5</v>
      </c>
      <c r="AB34" s="10">
        <v>1</v>
      </c>
      <c r="AC34" s="82">
        <f t="shared" si="10"/>
        <v>0.2</v>
      </c>
      <c r="AD34" s="56" t="s">
        <v>186</v>
      </c>
      <c r="AE34" s="102" t="s">
        <v>173</v>
      </c>
      <c r="AF34" s="67">
        <f t="shared" si="1"/>
        <v>6</v>
      </c>
      <c r="AG34" s="208">
        <v>24</v>
      </c>
      <c r="AH34" s="210">
        <v>1</v>
      </c>
      <c r="AI34" s="223" t="s">
        <v>187</v>
      </c>
      <c r="AJ34" s="218" t="s">
        <v>173</v>
      </c>
      <c r="AK34" s="55">
        <f t="shared" si="2"/>
        <v>6</v>
      </c>
      <c r="AL34" s="56"/>
      <c r="AM34" s="56"/>
      <c r="AN34" s="56"/>
      <c r="AO34" s="57"/>
      <c r="AP34" s="55" t="str">
        <f t="shared" si="3"/>
        <v>Acciones de control  en materia de obras y urbanismo</v>
      </c>
      <c r="AQ34" s="46">
        <f t="shared" si="4"/>
        <v>20</v>
      </c>
      <c r="AR34" s="56">
        <f t="shared" si="4"/>
        <v>28</v>
      </c>
      <c r="AS34" s="56"/>
      <c r="AT34" s="57"/>
    </row>
    <row r="35" spans="1:49" ht="105" x14ac:dyDescent="0.25">
      <c r="A35" s="58">
        <v>1</v>
      </c>
      <c r="B35" s="46" t="s">
        <v>163</v>
      </c>
      <c r="C35" s="59" t="s">
        <v>164</v>
      </c>
      <c r="D35" s="78" t="s">
        <v>188</v>
      </c>
      <c r="E35" s="37">
        <v>4.2099999999999999E-2</v>
      </c>
      <c r="F35" s="68" t="s">
        <v>62</v>
      </c>
      <c r="G35" s="69" t="s">
        <v>189</v>
      </c>
      <c r="H35" s="69" t="s">
        <v>190</v>
      </c>
      <c r="I35" s="70">
        <v>46.747999999999998</v>
      </c>
      <c r="J35" s="63" t="s">
        <v>95</v>
      </c>
      <c r="K35" s="64" t="s">
        <v>191</v>
      </c>
      <c r="L35" s="71">
        <v>0</v>
      </c>
      <c r="M35" s="71">
        <v>0.15</v>
      </c>
      <c r="N35" s="71">
        <v>0.2</v>
      </c>
      <c r="O35" s="71">
        <v>0.3</v>
      </c>
      <c r="P35" s="72">
        <v>0.3</v>
      </c>
      <c r="Q35" s="6" t="s">
        <v>68</v>
      </c>
      <c r="R35" s="46" t="s">
        <v>192</v>
      </c>
      <c r="S35" s="46" t="s">
        <v>170</v>
      </c>
      <c r="T35" s="47" t="s">
        <v>193</v>
      </c>
      <c r="U35" s="48" t="str">
        <f t="shared" si="0"/>
        <v>SI</v>
      </c>
      <c r="V35" s="67" t="s">
        <v>141</v>
      </c>
      <c r="W35" s="10" t="s">
        <v>141</v>
      </c>
      <c r="X35" s="91" t="s">
        <v>141</v>
      </c>
      <c r="Y35" s="10" t="s">
        <v>141</v>
      </c>
      <c r="Z35" s="92" t="s">
        <v>141</v>
      </c>
      <c r="AA35" s="80">
        <f t="shared" si="5"/>
        <v>0.15</v>
      </c>
      <c r="AB35" s="87">
        <v>0.17829999999999999</v>
      </c>
      <c r="AC35" s="82">
        <v>1</v>
      </c>
      <c r="AD35" s="56" t="s">
        <v>194</v>
      </c>
      <c r="AE35" s="56" t="s">
        <v>195</v>
      </c>
      <c r="AF35" s="212">
        <f t="shared" si="1"/>
        <v>0.2</v>
      </c>
      <c r="AG35" s="224">
        <v>0.1875</v>
      </c>
      <c r="AH35" s="224">
        <f>AG35/AF35</f>
        <v>0.9375</v>
      </c>
      <c r="AI35" s="56" t="s">
        <v>283</v>
      </c>
      <c r="AJ35" s="216" t="s">
        <v>282</v>
      </c>
      <c r="AK35" s="55">
        <f t="shared" si="2"/>
        <v>0.3</v>
      </c>
      <c r="AL35" s="56"/>
      <c r="AM35" s="56"/>
      <c r="AN35" s="56"/>
      <c r="AO35" s="57"/>
      <c r="AP35" s="55" t="str">
        <f t="shared" si="3"/>
        <v xml:space="preserve">Porcentaje de expedientes de policía con impulso procesal </v>
      </c>
      <c r="AQ35" s="46" t="e">
        <f t="shared" si="4"/>
        <v>#VALUE!</v>
      </c>
      <c r="AR35" s="56" t="e">
        <f t="shared" si="4"/>
        <v>#VALUE!</v>
      </c>
      <c r="AS35" s="56"/>
      <c r="AT35" s="57"/>
    </row>
    <row r="36" spans="1:49" ht="105" x14ac:dyDescent="0.25">
      <c r="A36" s="58">
        <v>1</v>
      </c>
      <c r="B36" s="46" t="s">
        <v>163</v>
      </c>
      <c r="C36" s="59" t="s">
        <v>164</v>
      </c>
      <c r="D36" s="78" t="s">
        <v>196</v>
      </c>
      <c r="E36" s="37">
        <v>4.2099999999999999E-2</v>
      </c>
      <c r="F36" s="68" t="s">
        <v>62</v>
      </c>
      <c r="G36" s="69" t="s">
        <v>197</v>
      </c>
      <c r="H36" s="69" t="s">
        <v>198</v>
      </c>
      <c r="I36" s="70">
        <v>46.747999999999998</v>
      </c>
      <c r="J36" s="63" t="s">
        <v>66</v>
      </c>
      <c r="K36" s="64" t="s">
        <v>199</v>
      </c>
      <c r="L36" s="71">
        <v>0.05</v>
      </c>
      <c r="M36" s="71">
        <v>0.05</v>
      </c>
      <c r="N36" s="71">
        <v>0.04</v>
      </c>
      <c r="O36" s="71">
        <v>0.04</v>
      </c>
      <c r="P36" s="72">
        <v>0.18</v>
      </c>
      <c r="Q36" s="6" t="s">
        <v>68</v>
      </c>
      <c r="R36" s="46" t="s">
        <v>192</v>
      </c>
      <c r="S36" s="46" t="s">
        <v>170</v>
      </c>
      <c r="T36" s="47" t="s">
        <v>193</v>
      </c>
      <c r="U36" s="48" t="str">
        <f t="shared" si="0"/>
        <v>SI</v>
      </c>
      <c r="V36" s="103">
        <f t="shared" si="8"/>
        <v>0.05</v>
      </c>
      <c r="W36" s="81">
        <v>6.4299999999999996E-2</v>
      </c>
      <c r="X36" s="104">
        <v>1</v>
      </c>
      <c r="Y36" s="97" t="s">
        <v>200</v>
      </c>
      <c r="Z36" s="47" t="s">
        <v>201</v>
      </c>
      <c r="AA36" s="80">
        <f t="shared" si="5"/>
        <v>0.05</v>
      </c>
      <c r="AB36" s="87">
        <v>2.9999999999999997E-4</v>
      </c>
      <c r="AC36" s="82">
        <f t="shared" si="10"/>
        <v>5.9999999999999993E-3</v>
      </c>
      <c r="AD36" s="56" t="s">
        <v>202</v>
      </c>
      <c r="AE36" s="56" t="s">
        <v>195</v>
      </c>
      <c r="AF36" s="212">
        <f t="shared" si="1"/>
        <v>0.04</v>
      </c>
      <c r="AG36" s="224">
        <v>9.8000000000000004E-2</v>
      </c>
      <c r="AH36" s="210">
        <v>1</v>
      </c>
      <c r="AI36" s="56" t="s">
        <v>284</v>
      </c>
      <c r="AJ36" s="216" t="s">
        <v>282</v>
      </c>
      <c r="AK36" s="55">
        <f t="shared" si="2"/>
        <v>0.04</v>
      </c>
      <c r="AL36" s="56"/>
      <c r="AM36" s="56"/>
      <c r="AN36" s="56"/>
      <c r="AO36" s="57"/>
      <c r="AP36" s="55" t="str">
        <f t="shared" si="3"/>
        <v>Porcentaje de expedientes de policía con fallo de fondo</v>
      </c>
      <c r="AQ36" s="46">
        <f t="shared" si="4"/>
        <v>0.18000000000000002</v>
      </c>
      <c r="AR36" s="56">
        <f t="shared" si="4"/>
        <v>0.16259999999999999</v>
      </c>
      <c r="AS36" s="56"/>
      <c r="AT36" s="57"/>
    </row>
    <row r="37" spans="1:49" ht="105" x14ac:dyDescent="0.25">
      <c r="A37" s="58">
        <v>1</v>
      </c>
      <c r="B37" s="46" t="s">
        <v>163</v>
      </c>
      <c r="C37" s="59" t="s">
        <v>164</v>
      </c>
      <c r="D37" s="78" t="s">
        <v>203</v>
      </c>
      <c r="E37" s="37">
        <v>4.2099999999999999E-2</v>
      </c>
      <c r="F37" s="68" t="s">
        <v>62</v>
      </c>
      <c r="G37" s="69" t="s">
        <v>204</v>
      </c>
      <c r="H37" s="105" t="s">
        <v>205</v>
      </c>
      <c r="I37" s="70">
        <v>163</v>
      </c>
      <c r="J37" s="63" t="s">
        <v>66</v>
      </c>
      <c r="K37" s="64" t="s">
        <v>206</v>
      </c>
      <c r="L37" s="7">
        <v>39</v>
      </c>
      <c r="M37" s="7">
        <v>59</v>
      </c>
      <c r="N37" s="7">
        <v>10</v>
      </c>
      <c r="O37" s="7">
        <v>30</v>
      </c>
      <c r="P37" s="99">
        <f>SUM(L37:O37)</f>
        <v>138</v>
      </c>
      <c r="Q37" s="6" t="s">
        <v>68</v>
      </c>
      <c r="R37" s="46" t="s">
        <v>192</v>
      </c>
      <c r="S37" s="46" t="s">
        <v>170</v>
      </c>
      <c r="T37" s="47" t="s">
        <v>207</v>
      </c>
      <c r="U37" s="48" t="str">
        <f t="shared" si="0"/>
        <v>SI</v>
      </c>
      <c r="V37" s="67">
        <f t="shared" si="8"/>
        <v>39</v>
      </c>
      <c r="W37" s="10">
        <v>19</v>
      </c>
      <c r="X37" s="96">
        <f>W37/V37</f>
        <v>0.48717948717948717</v>
      </c>
      <c r="Y37" s="97" t="s">
        <v>208</v>
      </c>
      <c r="Z37" s="47" t="s">
        <v>201</v>
      </c>
      <c r="AA37" s="101">
        <f t="shared" si="5"/>
        <v>59</v>
      </c>
      <c r="AB37" s="10">
        <v>3</v>
      </c>
      <c r="AC37" s="82">
        <f>AB37/AA37</f>
        <v>5.0847457627118647E-2</v>
      </c>
      <c r="AD37" s="56" t="s">
        <v>209</v>
      </c>
      <c r="AE37" s="56" t="s">
        <v>195</v>
      </c>
      <c r="AF37" s="67">
        <f t="shared" si="1"/>
        <v>10</v>
      </c>
      <c r="AG37" s="208">
        <v>8</v>
      </c>
      <c r="AH37" s="209">
        <f>AG37/AF37</f>
        <v>0.8</v>
      </c>
      <c r="AI37" s="56" t="s">
        <v>285</v>
      </c>
      <c r="AJ37" s="216" t="s">
        <v>282</v>
      </c>
      <c r="AK37" s="55">
        <f t="shared" si="2"/>
        <v>30</v>
      </c>
      <c r="AL37" s="56"/>
      <c r="AM37" s="56"/>
      <c r="AN37" s="56"/>
      <c r="AO37" s="57"/>
      <c r="AP37" s="55" t="str">
        <f t="shared" si="3"/>
        <v>Actuaciones administrativas terminadas</v>
      </c>
      <c r="AQ37" s="46">
        <f t="shared" si="4"/>
        <v>138</v>
      </c>
      <c r="AR37" s="56">
        <f t="shared" si="4"/>
        <v>30</v>
      </c>
      <c r="AS37" s="56"/>
      <c r="AT37" s="57"/>
    </row>
    <row r="38" spans="1:49" ht="105" x14ac:dyDescent="0.25">
      <c r="A38" s="58">
        <v>1</v>
      </c>
      <c r="B38" s="46" t="s">
        <v>163</v>
      </c>
      <c r="C38" s="59" t="s">
        <v>164</v>
      </c>
      <c r="D38" s="106" t="s">
        <v>210</v>
      </c>
      <c r="E38" s="37">
        <v>4.2099999999999999E-2</v>
      </c>
      <c r="F38" s="107" t="s">
        <v>62</v>
      </c>
      <c r="G38" s="69" t="s">
        <v>211</v>
      </c>
      <c r="H38" s="108" t="s">
        <v>212</v>
      </c>
      <c r="I38" s="109" t="s">
        <v>84</v>
      </c>
      <c r="J38" s="110" t="s">
        <v>66</v>
      </c>
      <c r="K38" s="64" t="s">
        <v>211</v>
      </c>
      <c r="L38" s="9">
        <v>0</v>
      </c>
      <c r="M38" s="9">
        <v>0</v>
      </c>
      <c r="N38" s="9">
        <v>10</v>
      </c>
      <c r="O38" s="9">
        <v>30</v>
      </c>
      <c r="P38" s="111">
        <f t="shared" si="9"/>
        <v>40</v>
      </c>
      <c r="Q38" s="6" t="s">
        <v>68</v>
      </c>
      <c r="R38" s="46" t="s">
        <v>192</v>
      </c>
      <c r="S38" s="46" t="s">
        <v>170</v>
      </c>
      <c r="T38" s="47" t="s">
        <v>213</v>
      </c>
      <c r="U38" s="48" t="str">
        <f t="shared" si="0"/>
        <v>SI</v>
      </c>
      <c r="V38" s="67" t="s">
        <v>72</v>
      </c>
      <c r="W38" s="10">
        <v>4</v>
      </c>
      <c r="X38" s="91" t="s">
        <v>72</v>
      </c>
      <c r="Y38" s="97" t="s">
        <v>214</v>
      </c>
      <c r="Z38" s="47" t="s">
        <v>201</v>
      </c>
      <c r="AA38" s="101" t="s">
        <v>72</v>
      </c>
      <c r="AB38" s="101" t="s">
        <v>72</v>
      </c>
      <c r="AC38" s="112" t="s">
        <v>72</v>
      </c>
      <c r="AD38" s="113" t="s">
        <v>72</v>
      </c>
      <c r="AE38" s="113" t="s">
        <v>72</v>
      </c>
      <c r="AF38" s="67">
        <f t="shared" si="1"/>
        <v>10</v>
      </c>
      <c r="AG38" s="208">
        <v>7</v>
      </c>
      <c r="AH38" s="209">
        <f>AG38/AF38</f>
        <v>0.7</v>
      </c>
      <c r="AI38" s="56" t="s">
        <v>295</v>
      </c>
      <c r="AJ38" s="216" t="s">
        <v>282</v>
      </c>
      <c r="AK38" s="55">
        <f t="shared" si="2"/>
        <v>30</v>
      </c>
      <c r="AL38" s="56"/>
      <c r="AM38" s="56"/>
      <c r="AN38" s="56"/>
      <c r="AO38" s="57"/>
      <c r="AP38" s="55" t="str">
        <f t="shared" si="3"/>
        <v>Actuaciones administrativas terminadas hasta la primera instancia</v>
      </c>
      <c r="AQ38" s="46" t="e">
        <f t="shared" si="4"/>
        <v>#VALUE!</v>
      </c>
      <c r="AR38" s="56" t="e">
        <f t="shared" si="4"/>
        <v>#VALUE!</v>
      </c>
      <c r="AS38" s="56"/>
      <c r="AT38" s="57"/>
    </row>
    <row r="39" spans="1:49" ht="24" customHeight="1" x14ac:dyDescent="0.25">
      <c r="A39" s="114"/>
      <c r="B39" s="115"/>
      <c r="C39" s="116"/>
      <c r="D39" s="117" t="s">
        <v>215</v>
      </c>
      <c r="E39" s="118">
        <f>SUM(E20:E38)</f>
        <v>0.79990000000000028</v>
      </c>
      <c r="F39" s="119"/>
      <c r="G39" s="119"/>
      <c r="H39" s="119"/>
      <c r="I39" s="70"/>
      <c r="J39" s="119"/>
      <c r="K39" s="120"/>
      <c r="L39" s="119"/>
      <c r="M39" s="119"/>
      <c r="N39" s="119"/>
      <c r="O39" s="119"/>
      <c r="P39" s="121"/>
      <c r="Q39" s="122"/>
      <c r="R39" s="120"/>
      <c r="S39" s="120"/>
      <c r="T39" s="123"/>
      <c r="U39" s="124"/>
      <c r="V39" s="67">
        <f t="shared" si="8"/>
        <v>0</v>
      </c>
      <c r="W39" s="79"/>
      <c r="X39" s="125"/>
      <c r="Y39" s="126"/>
      <c r="Z39" s="123"/>
      <c r="AA39" s="101"/>
      <c r="AB39" s="79"/>
      <c r="AC39" s="127"/>
      <c r="AD39" s="127"/>
      <c r="AE39" s="128"/>
      <c r="AF39" s="129"/>
      <c r="AG39" s="202"/>
      <c r="AH39" s="308"/>
      <c r="AI39" s="127"/>
      <c r="AJ39" s="219"/>
      <c r="AK39" s="55">
        <f t="shared" si="2"/>
        <v>0</v>
      </c>
      <c r="AL39" s="127"/>
      <c r="AM39" s="127"/>
      <c r="AN39" s="127"/>
      <c r="AO39" s="128"/>
      <c r="AP39" s="129">
        <f t="shared" si="3"/>
        <v>0</v>
      </c>
      <c r="AQ39" s="46" t="e">
        <f>SUM(AQ20:AQ38)</f>
        <v>#VALUE!</v>
      </c>
      <c r="AR39" s="56" t="e">
        <f>SUM(AR20:AR38)</f>
        <v>#VALUE!</v>
      </c>
      <c r="AS39" s="56"/>
      <c r="AT39" s="57"/>
    </row>
    <row r="40" spans="1:49" s="152" customFormat="1" ht="189" x14ac:dyDescent="0.25">
      <c r="A40" s="130">
        <v>6</v>
      </c>
      <c r="B40" s="131" t="s">
        <v>216</v>
      </c>
      <c r="C40" s="132" t="s">
        <v>217</v>
      </c>
      <c r="D40" s="133" t="s">
        <v>218</v>
      </c>
      <c r="E40" s="134">
        <v>0.04</v>
      </c>
      <c r="F40" s="131" t="s">
        <v>219</v>
      </c>
      <c r="G40" s="131" t="s">
        <v>220</v>
      </c>
      <c r="H40" s="131" t="s">
        <v>221</v>
      </c>
      <c r="I40" s="135">
        <v>0</v>
      </c>
      <c r="J40" s="135" t="s">
        <v>85</v>
      </c>
      <c r="K40" s="131" t="s">
        <v>222</v>
      </c>
      <c r="L40" s="136"/>
      <c r="M40" s="136">
        <v>0.7</v>
      </c>
      <c r="N40" s="136"/>
      <c r="O40" s="136">
        <v>0.7</v>
      </c>
      <c r="P40" s="137">
        <v>0.7</v>
      </c>
      <c r="Q40" s="133" t="s">
        <v>68</v>
      </c>
      <c r="R40" s="135" t="s">
        <v>223</v>
      </c>
      <c r="S40" s="135" t="s">
        <v>224</v>
      </c>
      <c r="T40" s="138" t="s">
        <v>225</v>
      </c>
      <c r="U40" s="139" t="s">
        <v>226</v>
      </c>
      <c r="V40" s="140" t="s">
        <v>72</v>
      </c>
      <c r="W40" s="141" t="s">
        <v>72</v>
      </c>
      <c r="X40" s="142" t="s">
        <v>72</v>
      </c>
      <c r="Y40" s="141" t="s">
        <v>72</v>
      </c>
      <c r="Z40" s="143" t="s">
        <v>72</v>
      </c>
      <c r="AA40" s="144">
        <v>0.7</v>
      </c>
      <c r="AB40" s="145">
        <v>0.78</v>
      </c>
      <c r="AC40" s="146">
        <v>1</v>
      </c>
      <c r="AD40" s="147" t="s">
        <v>227</v>
      </c>
      <c r="AE40" s="147" t="s">
        <v>228</v>
      </c>
      <c r="AF40" s="140" t="s">
        <v>72</v>
      </c>
      <c r="AG40" s="225" t="s">
        <v>72</v>
      </c>
      <c r="AH40" s="225" t="s">
        <v>72</v>
      </c>
      <c r="AI40" s="225" t="s">
        <v>72</v>
      </c>
      <c r="AJ40" s="220" t="s">
        <v>72</v>
      </c>
      <c r="AK40" s="148">
        <f t="shared" si="2"/>
        <v>0.7</v>
      </c>
      <c r="AL40" s="147"/>
      <c r="AM40" s="147"/>
      <c r="AN40" s="147"/>
      <c r="AO40" s="149"/>
      <c r="AP40" s="148" t="str">
        <f t="shared" si="3"/>
        <v>Cumplimiento de criterios ambientales</v>
      </c>
      <c r="AQ40" s="150" t="e">
        <f t="shared" ref="AQ40:AR45" si="11">V40+AA40+AF40+AK40</f>
        <v>#VALUE!</v>
      </c>
      <c r="AR40" s="147" t="e">
        <f t="shared" si="11"/>
        <v>#VALUE!</v>
      </c>
      <c r="AS40" s="147"/>
      <c r="AT40" s="149"/>
      <c r="AU40" s="151"/>
      <c r="AV40" s="151"/>
      <c r="AW40" s="151"/>
    </row>
    <row r="41" spans="1:49" s="152" customFormat="1" ht="189" x14ac:dyDescent="0.25">
      <c r="A41" s="130">
        <v>6</v>
      </c>
      <c r="B41" s="131" t="s">
        <v>216</v>
      </c>
      <c r="C41" s="132" t="s">
        <v>217</v>
      </c>
      <c r="D41" s="133" t="s">
        <v>229</v>
      </c>
      <c r="E41" s="134">
        <v>0.04</v>
      </c>
      <c r="F41" s="131" t="s">
        <v>219</v>
      </c>
      <c r="G41" s="131" t="s">
        <v>230</v>
      </c>
      <c r="H41" s="131" t="s">
        <v>231</v>
      </c>
      <c r="I41" s="135">
        <v>0</v>
      </c>
      <c r="J41" s="135" t="s">
        <v>85</v>
      </c>
      <c r="K41" s="131" t="s">
        <v>232</v>
      </c>
      <c r="L41" s="153"/>
      <c r="M41" s="154">
        <v>1</v>
      </c>
      <c r="N41" s="154">
        <v>1</v>
      </c>
      <c r="O41" s="154">
        <v>1</v>
      </c>
      <c r="P41" s="155">
        <v>1</v>
      </c>
      <c r="Q41" s="133" t="s">
        <v>68</v>
      </c>
      <c r="R41" s="135" t="s">
        <v>233</v>
      </c>
      <c r="S41" s="135" t="s">
        <v>234</v>
      </c>
      <c r="T41" s="138" t="s">
        <v>235</v>
      </c>
      <c r="U41" s="139" t="s">
        <v>226</v>
      </c>
      <c r="V41" s="140" t="s">
        <v>72</v>
      </c>
      <c r="W41" s="141" t="s">
        <v>72</v>
      </c>
      <c r="X41" s="142" t="s">
        <v>72</v>
      </c>
      <c r="Y41" s="141" t="s">
        <v>72</v>
      </c>
      <c r="Z41" s="143" t="s">
        <v>72</v>
      </c>
      <c r="AA41" s="156">
        <v>1</v>
      </c>
      <c r="AB41" s="156">
        <v>1</v>
      </c>
      <c r="AC41" s="157">
        <v>1</v>
      </c>
      <c r="AD41" s="147" t="s">
        <v>236</v>
      </c>
      <c r="AE41" s="147" t="s">
        <v>237</v>
      </c>
      <c r="AF41" s="227">
        <f t="shared" si="1"/>
        <v>1</v>
      </c>
      <c r="AG41" s="228">
        <v>0.75</v>
      </c>
      <c r="AH41" s="228">
        <v>0.75</v>
      </c>
      <c r="AI41" s="225" t="s">
        <v>286</v>
      </c>
      <c r="AJ41" s="220" t="s">
        <v>237</v>
      </c>
      <c r="AK41" s="148">
        <f t="shared" si="2"/>
        <v>1</v>
      </c>
      <c r="AL41" s="147"/>
      <c r="AM41" s="147"/>
      <c r="AN41" s="147"/>
      <c r="AO41" s="149"/>
      <c r="AP41" s="148" t="str">
        <f t="shared" si="3"/>
        <v>Nivel de participación en actividades de gestión documental</v>
      </c>
      <c r="AQ41" s="150" t="e">
        <f t="shared" si="11"/>
        <v>#VALUE!</v>
      </c>
      <c r="AR41" s="147" t="e">
        <f t="shared" si="11"/>
        <v>#VALUE!</v>
      </c>
      <c r="AS41" s="147"/>
      <c r="AT41" s="149"/>
      <c r="AU41" s="151"/>
      <c r="AV41" s="151"/>
      <c r="AW41" s="151"/>
    </row>
    <row r="42" spans="1:49" s="152" customFormat="1" ht="189" x14ac:dyDescent="0.25">
      <c r="A42" s="130">
        <v>6</v>
      </c>
      <c r="B42" s="131" t="s">
        <v>216</v>
      </c>
      <c r="C42" s="132" t="s">
        <v>217</v>
      </c>
      <c r="D42" s="133" t="s">
        <v>238</v>
      </c>
      <c r="E42" s="134">
        <v>0.03</v>
      </c>
      <c r="F42" s="131" t="s">
        <v>219</v>
      </c>
      <c r="G42" s="131" t="s">
        <v>239</v>
      </c>
      <c r="H42" s="131" t="s">
        <v>240</v>
      </c>
      <c r="I42" s="135">
        <v>0</v>
      </c>
      <c r="J42" s="135" t="s">
        <v>66</v>
      </c>
      <c r="K42" s="131" t="s">
        <v>241</v>
      </c>
      <c r="L42" s="153"/>
      <c r="N42" s="158">
        <v>0</v>
      </c>
      <c r="O42" s="158">
        <v>1</v>
      </c>
      <c r="P42" s="159">
        <v>1</v>
      </c>
      <c r="Q42" s="133" t="s">
        <v>68</v>
      </c>
      <c r="R42" s="135" t="s">
        <v>242</v>
      </c>
      <c r="S42" s="135" t="s">
        <v>224</v>
      </c>
      <c r="T42" s="138" t="s">
        <v>243</v>
      </c>
      <c r="U42" s="139" t="s">
        <v>226</v>
      </c>
      <c r="V42" s="140" t="s">
        <v>72</v>
      </c>
      <c r="W42" s="141" t="s">
        <v>72</v>
      </c>
      <c r="X42" s="142" t="s">
        <v>72</v>
      </c>
      <c r="Y42" s="141" t="s">
        <v>72</v>
      </c>
      <c r="Z42" s="143" t="s">
        <v>72</v>
      </c>
      <c r="AA42" s="160" t="s">
        <v>72</v>
      </c>
      <c r="AB42" s="160" t="s">
        <v>72</v>
      </c>
      <c r="AC42" s="161" t="s">
        <v>72</v>
      </c>
      <c r="AD42" s="160" t="s">
        <v>72</v>
      </c>
      <c r="AE42" s="160" t="s">
        <v>72</v>
      </c>
      <c r="AF42" s="140" t="s">
        <v>72</v>
      </c>
      <c r="AG42" s="225" t="s">
        <v>72</v>
      </c>
      <c r="AH42" s="225" t="s">
        <v>72</v>
      </c>
      <c r="AI42" s="225" t="s">
        <v>72</v>
      </c>
      <c r="AJ42" s="220" t="s">
        <v>72</v>
      </c>
      <c r="AK42" s="148">
        <v>0.5</v>
      </c>
      <c r="AL42" s="147"/>
      <c r="AM42" s="147"/>
      <c r="AN42" s="147"/>
      <c r="AO42" s="149"/>
      <c r="AP42" s="148" t="str">
        <f t="shared" si="3"/>
        <v>Caracterización de levantada</v>
      </c>
      <c r="AQ42" s="150" t="e">
        <f t="shared" si="11"/>
        <v>#VALUE!</v>
      </c>
      <c r="AR42" s="147" t="e">
        <f t="shared" si="11"/>
        <v>#VALUE!</v>
      </c>
      <c r="AS42" s="147"/>
      <c r="AT42" s="149"/>
      <c r="AU42" s="151"/>
      <c r="AV42" s="151"/>
      <c r="AW42" s="151"/>
    </row>
    <row r="43" spans="1:49" s="152" customFormat="1" ht="189" x14ac:dyDescent="0.25">
      <c r="A43" s="130">
        <v>6</v>
      </c>
      <c r="B43" s="131" t="s">
        <v>216</v>
      </c>
      <c r="C43" s="132" t="s">
        <v>217</v>
      </c>
      <c r="D43" s="133" t="s">
        <v>244</v>
      </c>
      <c r="E43" s="134">
        <v>0.03</v>
      </c>
      <c r="F43" s="131" t="s">
        <v>219</v>
      </c>
      <c r="G43" s="131" t="s">
        <v>245</v>
      </c>
      <c r="H43" s="131" t="s">
        <v>246</v>
      </c>
      <c r="I43" s="135">
        <v>2</v>
      </c>
      <c r="J43" s="135" t="s">
        <v>66</v>
      </c>
      <c r="K43" s="131" t="s">
        <v>247</v>
      </c>
      <c r="L43" s="153"/>
      <c r="M43" s="153"/>
      <c r="N43" s="153">
        <v>1</v>
      </c>
      <c r="O43" s="153"/>
      <c r="P43" s="155"/>
      <c r="Q43" s="133" t="s">
        <v>68</v>
      </c>
      <c r="R43" s="135" t="s">
        <v>248</v>
      </c>
      <c r="S43" s="135" t="s">
        <v>224</v>
      </c>
      <c r="T43" s="138" t="s">
        <v>249</v>
      </c>
      <c r="U43" s="139" t="s">
        <v>226</v>
      </c>
      <c r="V43" s="140" t="s">
        <v>72</v>
      </c>
      <c r="W43" s="141" t="s">
        <v>72</v>
      </c>
      <c r="X43" s="142" t="s">
        <v>72</v>
      </c>
      <c r="Y43" s="141" t="s">
        <v>72</v>
      </c>
      <c r="Z43" s="143" t="s">
        <v>72</v>
      </c>
      <c r="AA43" s="160" t="s">
        <v>72</v>
      </c>
      <c r="AB43" s="160" t="s">
        <v>72</v>
      </c>
      <c r="AC43" s="161" t="s">
        <v>72</v>
      </c>
      <c r="AD43" s="160" t="s">
        <v>72</v>
      </c>
      <c r="AE43" s="160" t="s">
        <v>72</v>
      </c>
      <c r="AF43" s="140">
        <f t="shared" si="1"/>
        <v>1</v>
      </c>
      <c r="AG43" s="225">
        <v>1</v>
      </c>
      <c r="AH43" s="186">
        <v>1</v>
      </c>
      <c r="AI43" s="225" t="s">
        <v>287</v>
      </c>
      <c r="AJ43" s="220" t="s">
        <v>288</v>
      </c>
      <c r="AK43" s="148" t="s">
        <v>72</v>
      </c>
      <c r="AL43" s="147" t="s">
        <v>72</v>
      </c>
      <c r="AM43" s="147" t="s">
        <v>72</v>
      </c>
      <c r="AN43" s="147" t="s">
        <v>72</v>
      </c>
      <c r="AO43" s="149" t="s">
        <v>72</v>
      </c>
      <c r="AP43" s="148" t="str">
        <f t="shared" si="3"/>
        <v>Registro de buena práctica/idea innovadora</v>
      </c>
      <c r="AQ43" s="150" t="e">
        <f t="shared" si="11"/>
        <v>#VALUE!</v>
      </c>
      <c r="AR43" s="147" t="e">
        <f t="shared" si="11"/>
        <v>#VALUE!</v>
      </c>
      <c r="AS43" s="147"/>
      <c r="AT43" s="149"/>
      <c r="AU43" s="151"/>
      <c r="AV43" s="151"/>
      <c r="AW43" s="151"/>
    </row>
    <row r="44" spans="1:49" s="152" customFormat="1" ht="189" x14ac:dyDescent="0.25">
      <c r="A44" s="130">
        <v>6</v>
      </c>
      <c r="B44" s="131" t="s">
        <v>216</v>
      </c>
      <c r="C44" s="132" t="s">
        <v>217</v>
      </c>
      <c r="D44" s="162" t="s">
        <v>250</v>
      </c>
      <c r="E44" s="134">
        <v>0.03</v>
      </c>
      <c r="F44" s="163" t="s">
        <v>219</v>
      </c>
      <c r="G44" s="163" t="s">
        <v>251</v>
      </c>
      <c r="H44" s="163" t="s">
        <v>252</v>
      </c>
      <c r="I44" s="164">
        <v>1</v>
      </c>
      <c r="J44" s="163" t="s">
        <v>85</v>
      </c>
      <c r="K44" s="163" t="s">
        <v>253</v>
      </c>
      <c r="L44" s="165">
        <v>1</v>
      </c>
      <c r="M44" s="165">
        <v>1</v>
      </c>
      <c r="N44" s="165">
        <v>1</v>
      </c>
      <c r="O44" s="165">
        <v>1</v>
      </c>
      <c r="P44" s="166">
        <v>1</v>
      </c>
      <c r="Q44" s="133" t="s">
        <v>68</v>
      </c>
      <c r="R44" s="131" t="s">
        <v>254</v>
      </c>
      <c r="S44" s="163" t="s">
        <v>224</v>
      </c>
      <c r="T44" s="132" t="s">
        <v>255</v>
      </c>
      <c r="U44" s="139" t="s">
        <v>226</v>
      </c>
      <c r="V44" s="167">
        <v>1</v>
      </c>
      <c r="W44" s="168">
        <v>0.68</v>
      </c>
      <c r="X44" s="169">
        <f>W44/V44</f>
        <v>0.68</v>
      </c>
      <c r="Y44" s="141" t="s">
        <v>256</v>
      </c>
      <c r="Z44" s="143" t="s">
        <v>257</v>
      </c>
      <c r="AA44" s="156">
        <v>1</v>
      </c>
      <c r="AB44" s="145">
        <v>0.33</v>
      </c>
      <c r="AC44" s="146">
        <f>AB44/AA44</f>
        <v>0.33</v>
      </c>
      <c r="AD44" s="147" t="s">
        <v>258</v>
      </c>
      <c r="AE44" s="147" t="s">
        <v>259</v>
      </c>
      <c r="AF44" s="227">
        <f t="shared" si="1"/>
        <v>1</v>
      </c>
      <c r="AG44" s="228">
        <v>1</v>
      </c>
      <c r="AH44" s="228">
        <v>1</v>
      </c>
      <c r="AI44" s="225" t="s">
        <v>293</v>
      </c>
      <c r="AJ44" s="220" t="s">
        <v>292</v>
      </c>
      <c r="AK44" s="148">
        <f t="shared" si="2"/>
        <v>1</v>
      </c>
      <c r="AL44" s="147"/>
      <c r="AM44" s="147"/>
      <c r="AN44" s="147"/>
      <c r="AO44" s="149"/>
      <c r="AP44" s="148" t="str">
        <f t="shared" si="3"/>
        <v>Acciones correctivas documentadas y vigentes</v>
      </c>
      <c r="AQ44" s="150">
        <f t="shared" si="11"/>
        <v>4</v>
      </c>
      <c r="AR44" s="147">
        <f t="shared" si="11"/>
        <v>2.0099999999999998</v>
      </c>
      <c r="AS44" s="147"/>
      <c r="AT44" s="149"/>
      <c r="AU44" s="151"/>
      <c r="AV44" s="151"/>
      <c r="AW44" s="151"/>
    </row>
    <row r="45" spans="1:49" s="152" customFormat="1" ht="189.75" thickBot="1" x14ac:dyDescent="0.3">
      <c r="A45" s="170">
        <v>6</v>
      </c>
      <c r="B45" s="171" t="s">
        <v>216</v>
      </c>
      <c r="C45" s="172" t="s">
        <v>217</v>
      </c>
      <c r="D45" s="173" t="s">
        <v>260</v>
      </c>
      <c r="E45" s="174">
        <v>0.03</v>
      </c>
      <c r="F45" s="175" t="s">
        <v>219</v>
      </c>
      <c r="G45" s="175" t="s">
        <v>261</v>
      </c>
      <c r="H45" s="175" t="s">
        <v>262</v>
      </c>
      <c r="I45" s="176" t="s">
        <v>84</v>
      </c>
      <c r="J45" s="175" t="s">
        <v>85</v>
      </c>
      <c r="K45" s="175" t="s">
        <v>263</v>
      </c>
      <c r="L45" s="177">
        <v>0</v>
      </c>
      <c r="M45" s="177">
        <v>1</v>
      </c>
      <c r="N45" s="177">
        <v>1</v>
      </c>
      <c r="O45" s="177">
        <v>1</v>
      </c>
      <c r="P45" s="178">
        <v>1</v>
      </c>
      <c r="Q45" s="179" t="s">
        <v>68</v>
      </c>
      <c r="R45" s="171" t="s">
        <v>264</v>
      </c>
      <c r="S45" s="175" t="s">
        <v>265</v>
      </c>
      <c r="T45" s="172" t="s">
        <v>266</v>
      </c>
      <c r="U45" s="180" t="s">
        <v>226</v>
      </c>
      <c r="V45" s="181" t="s">
        <v>141</v>
      </c>
      <c r="W45" s="182" t="s">
        <v>141</v>
      </c>
      <c r="X45" s="183" t="s">
        <v>141</v>
      </c>
      <c r="Y45" s="182" t="s">
        <v>141</v>
      </c>
      <c r="Z45" s="184" t="s">
        <v>141</v>
      </c>
      <c r="AA45" s="185">
        <v>1</v>
      </c>
      <c r="AB45" s="186">
        <v>0.9</v>
      </c>
      <c r="AC45" s="187">
        <f>AB45/AA45</f>
        <v>0.9</v>
      </c>
      <c r="AD45" s="147" t="s">
        <v>267</v>
      </c>
      <c r="AE45" s="147" t="s">
        <v>268</v>
      </c>
      <c r="AF45" s="229">
        <f t="shared" si="1"/>
        <v>1</v>
      </c>
      <c r="AG45" s="230">
        <v>0.87</v>
      </c>
      <c r="AH45" s="230">
        <v>0.87</v>
      </c>
      <c r="AI45" s="226" t="s">
        <v>290</v>
      </c>
      <c r="AJ45" s="221" t="s">
        <v>291</v>
      </c>
      <c r="AK45" s="188">
        <f t="shared" si="2"/>
        <v>1</v>
      </c>
      <c r="AL45" s="189"/>
      <c r="AM45" s="189"/>
      <c r="AN45" s="189"/>
      <c r="AO45" s="190"/>
      <c r="AP45" s="188" t="str">
        <f t="shared" si="3"/>
        <v>Porcentaje de cumplimiento publicación de información</v>
      </c>
      <c r="AQ45" s="191" t="e">
        <f t="shared" si="11"/>
        <v>#VALUE!</v>
      </c>
      <c r="AR45" s="189" t="e">
        <f t="shared" si="11"/>
        <v>#VALUE!</v>
      </c>
      <c r="AS45" s="189"/>
      <c r="AT45" s="190"/>
      <c r="AU45" s="151"/>
      <c r="AV45" s="151"/>
      <c r="AW45" s="151"/>
    </row>
    <row r="46" spans="1:49" ht="72.75" customHeight="1" thickBot="1" x14ac:dyDescent="0.3">
      <c r="D46" s="192" t="s">
        <v>269</v>
      </c>
      <c r="E46" s="193">
        <f>SUM(E40:E45)</f>
        <v>0.2</v>
      </c>
      <c r="J46" s="11"/>
      <c r="W46" s="194" t="s">
        <v>270</v>
      </c>
      <c r="X46" s="195">
        <f>+AVERAGE(X20:X45)</f>
        <v>0.88102564102564096</v>
      </c>
      <c r="AB46" s="196" t="s">
        <v>271</v>
      </c>
      <c r="AC46" s="197">
        <f>AVERAGE(AC20:AC45)</f>
        <v>0.7818248587570622</v>
      </c>
      <c r="AF46" s="232" t="s">
        <v>289</v>
      </c>
      <c r="AG46" s="233"/>
      <c r="AH46" s="231">
        <f>AVERAGE(AH20:AH45)</f>
        <v>0.95287500000000003</v>
      </c>
      <c r="AK46" s="1"/>
      <c r="AL46" s="198" t="s">
        <v>272</v>
      </c>
      <c r="AM46" s="2" t="e">
        <f>+AVERAGE(AL20:AL45)</f>
        <v>#DIV/0!</v>
      </c>
      <c r="AQ46" s="199" t="str">
        <f>AP17</f>
        <v>SEGUIMIENTO PLAN GESTION DEL PROCESO</v>
      </c>
      <c r="AR46" s="2" t="e">
        <f>+AVERAGE(AR20:AR45)</f>
        <v>#VALUE!</v>
      </c>
    </row>
    <row r="47" spans="1:49" ht="24.75" customHeight="1" x14ac:dyDescent="0.25">
      <c r="D47" s="200" t="s">
        <v>273</v>
      </c>
      <c r="E47" s="201">
        <f>E46+E39</f>
        <v>0.99990000000000023</v>
      </c>
      <c r="J47" s="11"/>
    </row>
    <row r="48" spans="1:49" x14ac:dyDescent="0.25">
      <c r="J48" s="11"/>
    </row>
    <row r="49" spans="8:18" x14ac:dyDescent="0.25">
      <c r="J49" s="11"/>
    </row>
    <row r="50" spans="8:18" ht="15.75" thickBot="1" x14ac:dyDescent="0.3">
      <c r="J50" s="11"/>
    </row>
    <row r="51" spans="8:18" ht="26.25" x14ac:dyDescent="0.25">
      <c r="H51" s="234" t="s">
        <v>274</v>
      </c>
      <c r="I51" s="235"/>
      <c r="J51" s="235"/>
      <c r="K51" s="235"/>
      <c r="L51" s="235"/>
      <c r="M51" s="235" t="s">
        <v>275</v>
      </c>
      <c r="N51" s="235"/>
      <c r="O51" s="235"/>
      <c r="P51" s="235"/>
      <c r="Q51" s="235"/>
      <c r="R51" s="236"/>
    </row>
    <row r="52" spans="8:18" ht="132.75" customHeight="1" thickBot="1" x14ac:dyDescent="0.3">
      <c r="H52" s="237" t="s">
        <v>276</v>
      </c>
      <c r="I52" s="238"/>
      <c r="J52" s="238"/>
      <c r="K52" s="238"/>
      <c r="L52" s="238"/>
      <c r="M52" s="238" t="s">
        <v>277</v>
      </c>
      <c r="N52" s="239"/>
      <c r="O52" s="239"/>
      <c r="P52" s="239"/>
      <c r="Q52" s="239"/>
      <c r="R52" s="240"/>
    </row>
  </sheetData>
  <sheetProtection algorithmName="SHA-512" hashValue="dFMPECxsDHfQB2H2+J4RHVBYdu0TRZy9jNqhNbe8n8ktIfh3a2bIvZUthAIUZ61K9vjDJdOD2CI9/9xVcT+VDg==" saltValue="B5PIHOsVQXza7udf/2+Qrg==" spinCount="100000" sheet="1" objects="1" scenarios="1"/>
  <mergeCells count="36">
    <mergeCell ref="A1:K1"/>
    <mergeCell ref="A2:K2"/>
    <mergeCell ref="A3:K3"/>
    <mergeCell ref="F4:J4"/>
    <mergeCell ref="A5:B8"/>
    <mergeCell ref="C5:D8"/>
    <mergeCell ref="H5:J5"/>
    <mergeCell ref="H6:J6"/>
    <mergeCell ref="H7:J7"/>
    <mergeCell ref="H8:J8"/>
    <mergeCell ref="H9:J9"/>
    <mergeCell ref="H10:J10"/>
    <mergeCell ref="H11:J11"/>
    <mergeCell ref="H12:J12"/>
    <mergeCell ref="A17:B18"/>
    <mergeCell ref="C17:C19"/>
    <mergeCell ref="D17:P18"/>
    <mergeCell ref="H13:J13"/>
    <mergeCell ref="H14:J14"/>
    <mergeCell ref="Q17:T18"/>
    <mergeCell ref="U17:U19"/>
    <mergeCell ref="V17:Z17"/>
    <mergeCell ref="AA17:AE17"/>
    <mergeCell ref="AF17:AJ17"/>
    <mergeCell ref="AP17:AT17"/>
    <mergeCell ref="V18:Z18"/>
    <mergeCell ref="AA18:AE18"/>
    <mergeCell ref="AF18:AJ18"/>
    <mergeCell ref="AK18:AO18"/>
    <mergeCell ref="AP18:AT18"/>
    <mergeCell ref="AK17:AO17"/>
    <mergeCell ref="AF46:AG46"/>
    <mergeCell ref="H51:L51"/>
    <mergeCell ref="M51:R51"/>
    <mergeCell ref="H52:L52"/>
    <mergeCell ref="M52:R52"/>
  </mergeCells>
  <phoneticPr fontId="2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Ingrid</dc:creator>
  <cp:keywords/>
  <dc:description/>
  <cp:lastModifiedBy>Jeraldyn Tautiva</cp:lastModifiedBy>
  <cp:revision/>
  <dcterms:created xsi:type="dcterms:W3CDTF">2020-10-13T20:23:15Z</dcterms:created>
  <dcterms:modified xsi:type="dcterms:W3CDTF">2020-11-01T18:12:58Z</dcterms:modified>
  <cp:category/>
  <cp:contentStatus/>
</cp:coreProperties>
</file>