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I:\TELETRABAJO-SDG\PG\REPORTE II TRIMSTRE\AL\"/>
    </mc:Choice>
  </mc:AlternateContent>
  <xr:revisionPtr revIDLastSave="0" documentId="13_ncr:1_{3B56C699-F439-48C2-841A-8EFF618B42D0}" xr6:coauthVersionLast="45" xr6:coauthVersionMax="45" xr10:uidLastSave="{00000000-0000-0000-0000-000000000000}"/>
  <bookViews>
    <workbookView xWindow="3810" yWindow="3810" windowWidth="9180" windowHeight="11385" xr2:uid="{00000000-000D-0000-FFFF-FFFF00000000}"/>
  </bookViews>
  <sheets>
    <sheet name="17 CANDELARIA" sheetId="13"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7" i="13" l="1"/>
  <c r="AC43" i="13" l="1"/>
  <c r="AC42" i="13"/>
  <c r="AC41" i="13"/>
  <c r="AC34" i="13"/>
  <c r="X33" i="13"/>
  <c r="AC33" i="13"/>
  <c r="AC32" i="13"/>
  <c r="AC21" i="13"/>
  <c r="AB21" i="13"/>
  <c r="E43" i="13" l="1"/>
  <c r="E36" i="13"/>
  <c r="AR17" i="13"/>
  <c r="AR36" i="13" s="1"/>
  <c r="AR18" i="13"/>
  <c r="AR19" i="13"/>
  <c r="AR20" i="13"/>
  <c r="AR21" i="13"/>
  <c r="AR22" i="13"/>
  <c r="AR23" i="13"/>
  <c r="AR24" i="13"/>
  <c r="AR25" i="13"/>
  <c r="AR26" i="13"/>
  <c r="AR28" i="13"/>
  <c r="AR29" i="13"/>
  <c r="AR30" i="13"/>
  <c r="AR31" i="13"/>
  <c r="AR32" i="13"/>
  <c r="AR33" i="13"/>
  <c r="AR34" i="13"/>
  <c r="AR35" i="13"/>
  <c r="AR37" i="13"/>
  <c r="AR38" i="13"/>
  <c r="AR39" i="13"/>
  <c r="AR40" i="13"/>
  <c r="AR41" i="13"/>
  <c r="AR42" i="13"/>
  <c r="AQ43" i="13"/>
  <c r="AM43" i="13"/>
  <c r="AH43" i="13"/>
  <c r="V29" i="13"/>
  <c r="X29" i="13" s="1"/>
  <c r="V30" i="13"/>
  <c r="X30" i="13" s="1"/>
  <c r="V31" i="13"/>
  <c r="X31" i="13" s="1"/>
  <c r="V34" i="13"/>
  <c r="AF42" i="13"/>
  <c r="AK42" i="13"/>
  <c r="AP42" i="13"/>
  <c r="AF41" i="13"/>
  <c r="AK41" i="13"/>
  <c r="AP41" i="13"/>
  <c r="AF40" i="13"/>
  <c r="AK40" i="13"/>
  <c r="AP40" i="13"/>
  <c r="AF39" i="13"/>
  <c r="AK39" i="13"/>
  <c r="AP39" i="13"/>
  <c r="AF38" i="13"/>
  <c r="AK38" i="13"/>
  <c r="AP38" i="13"/>
  <c r="AF37" i="13"/>
  <c r="AK37" i="13"/>
  <c r="AP37" i="13"/>
  <c r="AF17" i="13"/>
  <c r="AK17" i="13"/>
  <c r="AF18" i="13"/>
  <c r="AK18" i="13"/>
  <c r="AF19" i="13"/>
  <c r="AK19" i="13"/>
  <c r="AF20" i="13"/>
  <c r="AK20" i="13"/>
  <c r="AA21" i="13"/>
  <c r="AF21" i="13"/>
  <c r="AK21" i="13"/>
  <c r="AF22" i="13"/>
  <c r="AK22" i="13"/>
  <c r="AF23" i="13"/>
  <c r="AK23" i="13"/>
  <c r="AF24" i="13"/>
  <c r="AK24" i="13"/>
  <c r="AA25" i="13"/>
  <c r="AF25" i="13"/>
  <c r="AK25" i="13"/>
  <c r="AA26" i="13"/>
  <c r="AF26" i="13"/>
  <c r="AK26" i="13"/>
  <c r="AA28" i="13"/>
  <c r="AF28" i="13"/>
  <c r="AK28" i="13"/>
  <c r="AA32" i="13"/>
  <c r="AF32" i="13"/>
  <c r="AK32" i="13"/>
  <c r="V33" i="13"/>
  <c r="AA33" i="13"/>
  <c r="AF33" i="13"/>
  <c r="AK33" i="13"/>
  <c r="AA34" i="13"/>
  <c r="AF34" i="13"/>
  <c r="AK34" i="13"/>
  <c r="AF35" i="13"/>
  <c r="AK35" i="13"/>
  <c r="AP36" i="13"/>
  <c r="AK36" i="13"/>
  <c r="AF36" i="13"/>
  <c r="V36" i="13"/>
  <c r="AP35" i="13"/>
  <c r="U35" i="13"/>
  <c r="P35" i="13"/>
  <c r="AP34" i="13"/>
  <c r="U34" i="13"/>
  <c r="P34" i="13"/>
  <c r="AP33" i="13"/>
  <c r="U33" i="13"/>
  <c r="AP32" i="13"/>
  <c r="U32" i="13"/>
  <c r="AP31" i="13"/>
  <c r="AK31" i="13"/>
  <c r="AF31" i="13"/>
  <c r="AA31" i="13"/>
  <c r="U31" i="13"/>
  <c r="P31" i="13"/>
  <c r="AP30" i="13"/>
  <c r="AK30" i="13"/>
  <c r="AF30" i="13"/>
  <c r="AA30" i="13"/>
  <c r="U30" i="13"/>
  <c r="P30" i="13"/>
  <c r="AP29" i="13"/>
  <c r="AK29" i="13"/>
  <c r="AF29" i="13"/>
  <c r="AA29" i="13"/>
  <c r="U29" i="13"/>
  <c r="P29" i="13"/>
  <c r="AP28" i="13"/>
  <c r="U28" i="13"/>
  <c r="AP26" i="13"/>
  <c r="U26" i="13"/>
  <c r="AP25" i="13"/>
  <c r="U25" i="13"/>
  <c r="AP24" i="13"/>
  <c r="U24" i="13"/>
  <c r="AP23" i="13"/>
  <c r="U23" i="13"/>
  <c r="AP22" i="13"/>
  <c r="U22" i="13"/>
  <c r="AP21" i="13"/>
  <c r="U21" i="13"/>
  <c r="AP20" i="13"/>
  <c r="U20" i="13"/>
  <c r="AP19" i="13"/>
  <c r="U19" i="13"/>
  <c r="AP18" i="13"/>
  <c r="U18" i="13"/>
  <c r="AP17" i="13"/>
  <c r="U17" i="13"/>
  <c r="AQ41" i="13" l="1"/>
  <c r="AQ39" i="13"/>
  <c r="AR43" i="13"/>
  <c r="AQ28" i="13"/>
  <c r="X43" i="13"/>
  <c r="AQ22" i="13"/>
  <c r="AQ18" i="13"/>
  <c r="AQ37" i="13"/>
  <c r="AQ19" i="13"/>
  <c r="AQ23" i="13"/>
  <c r="AQ24" i="13"/>
  <c r="AQ20" i="13"/>
  <c r="AQ21" i="13"/>
  <c r="AQ17" i="13"/>
  <c r="AQ36" i="13" s="1"/>
  <c r="AQ35" i="13"/>
  <c r="AQ34" i="13"/>
  <c r="AQ33" i="13"/>
  <c r="AQ25" i="13"/>
  <c r="AQ38" i="13"/>
  <c r="AQ40" i="13"/>
  <c r="E44" i="13"/>
  <c r="AQ32" i="13"/>
  <c r="AQ42" i="13"/>
  <c r="AQ26" i="13"/>
</calcChain>
</file>

<file path=xl/sharedStrings.xml><?xml version="1.0" encoding="utf-8"?>
<sst xmlns="http://schemas.openxmlformats.org/spreadsheetml/2006/main" count="577" uniqueCount="262">
  <si>
    <t>ALCALDÍA LOCAL DE LA CANDELARIA</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</si>
  <si>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</si>
  <si>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</si>
  <si>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</si>
  <si>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</si>
  <si>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</si>
  <si>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</si>
  <si>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</si>
  <si>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</si>
  <si>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</si>
  <si>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</si>
  <si>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</si>
  <si>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</si>
  <si>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</si>
  <si>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</si>
  <si>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</si>
  <si>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</si>
  <si>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</si>
  <si>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</si>
  <si>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</si>
  <si>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</si>
  <si>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</si>
  <si>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</si>
  <si>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</si>
  <si>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</si>
  <si>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</si>
  <si>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</si>
  <si>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</si>
  <si>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</si>
  <si>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</si>
  <si>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</si>
  <si>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</si>
  <si>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</si>
  <si>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</si>
  <si>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</si>
  <si>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</si>
  <si>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</si>
  <si>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</si>
  <si>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</si>
  <si>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</si>
  <si>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</si>
  <si>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</si>
  <si>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</si>
  <si>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</si>
  <si>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</si>
  <si>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</si>
  <si>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</si>
  <si>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</si>
  <si>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</si>
  <si>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</si>
  <si>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</si>
  <si>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</si>
  <si>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GESTIÓN</t>
  </si>
  <si>
    <t>SUMA</t>
  </si>
  <si>
    <t>Participantes en encuentros ciudadanos</t>
  </si>
  <si>
    <t>EFICACIA</t>
  </si>
  <si>
    <t>Reportes de participantes</t>
  </si>
  <si>
    <t>Grupo Planeación - Alcaldía Local</t>
  </si>
  <si>
    <t>Consulta en la carpeta de encuentros ciudadanos 2020 o entregables del contrato</t>
  </si>
  <si>
    <t>META NO  PROGRAMADA</t>
  </si>
  <si>
    <t>Participantes en audiencia de rendición de cuentas</t>
  </si>
  <si>
    <t>Consulta en la carpeta de rendición de cuentas 2020 o entregables del contrato</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</si>
  <si>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</si>
  <si>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</si>
  <si>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</si>
  <si>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</si>
  <si>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</si>
  <si>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</si>
  <si>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</si>
  <si>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</si>
  <si>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</si>
  <si>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</si>
  <si>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</si>
  <si>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</si>
  <si>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</si>
  <si>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</si>
  <si>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 xml:space="preserve">Gestión Corporativa Institucional </t>
  </si>
  <si>
    <t>Porcentaje de compromiso del presupuesto de inversión directa de la vigencia 2020</t>
  </si>
  <si>
    <t>(Valor de RP de inversión directa de la vigencia  / Valor total del presupuesto de inversión directa de la Vigencia)*100</t>
  </si>
  <si>
    <t>18,68% a Jun
91,94% a Dic</t>
  </si>
  <si>
    <t>compromisos 2020</t>
  </si>
  <si>
    <t>Reporte PREDIS</t>
  </si>
  <si>
    <t>FDL - Alcaldía Local</t>
  </si>
  <si>
    <t>Girar mínimo el 25%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</si>
  <si>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</si>
  <si>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</si>
  <si>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</si>
  <si>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Porcentaje de Giros de Obligaciones por Pagar 2019 y anteriores</t>
  </si>
  <si>
    <t>(Valor de los giros de obligaciones por pagar de la vigencia 2019  / Valor total de las obligaciones por pagar de la vigencia 2019)*100</t>
  </si>
  <si>
    <t>giros obligaciones por pagar 2019</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</si>
  <si>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</si>
  <si>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</si>
  <si>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</si>
  <si>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</si>
  <si>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</si>
  <si>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</si>
  <si>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</si>
  <si>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</si>
  <si>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</si>
  <si>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</si>
  <si>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</si>
  <si>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META  REPROGRAMADA</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</si>
  <si>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</si>
  <si>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</si>
  <si>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</si>
  <si>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</si>
  <si>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</si>
  <si>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</si>
  <si>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</si>
  <si>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REPORTE SAC APLICATIVO  CRONOS</t>
  </si>
  <si>
    <t>Fortalecer la capacidad institucional y para el ejercicio de la función policiva por parte de las autoridades locales a cargo de la Secretaría Distrital de Gobierno</t>
  </si>
  <si>
    <t>Inspección Vigilancia y Control</t>
  </si>
  <si>
    <t>Realizar 40 acciones de control u operativos en materia de  actividad económica (en el mes de diciembre se deben realizar los operativos pólvora y artículos pirotécnicos)</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</si>
  <si>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</si>
  <si>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</si>
  <si>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</si>
  <si>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</si>
  <si>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</si>
  <si>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En el primer trimestre del año 2020, se realizaron 7 operativos para el control en materia de actividad económica, en los cuales se verificó el cumplimiento de los requisitos establecidos en la Ley 1801. En los cuales se encontró incumplimiento, se tomaron las acciones correctivas correspondientes.</t>
  </si>
  <si>
    <t>CARPETA OPERATIVOS CONTROL ACTIVIDAD ECONOMICA 1 ER TRIMESTRE</t>
  </si>
  <si>
    <t>Actas de Operativos</t>
  </si>
  <si>
    <t>Realizar 24 acciones de control u operativos en materia de  integridad del espacio publico.</t>
  </si>
  <si>
    <t>Acciones de control a las actuaciones de IVC control en materia de  integridad del espacio publico.</t>
  </si>
  <si>
    <t>No acciones realizadas de control en materia de  integridad del espacio publico.</t>
  </si>
  <si>
    <t>Se realizó un mayor número de operativos de control de espacio público, por instrucción directa de la dirección de Gestión Policiva de la Secretaría de Gobierno, en los cuales se capacitó a los vendedores informales y se les informó acerca de las zonas recuperadas en la localidad.</t>
  </si>
  <si>
    <t>CARPETA OPERATIVOS ESPACIO PUBLICO 1ER TRIMESTRE</t>
  </si>
  <si>
    <t>Realizar 24 acciones de control u operativos en materia de obras y urbanismo</t>
  </si>
  <si>
    <t>Acciones de control  en materia de obras y urbanismo</t>
  </si>
  <si>
    <t>No acciones realizadas de control  en materia de obras y urbanismo</t>
  </si>
  <si>
    <t>Se llevaron a cabo operativos para el control de obras y urbanismo, teniendo en cuenta que se están realizando reparaciones y algunas nuevas construcciones en varios predios de la localidad. En aquellos que no contaban con los permisos correspondientes, se tomaron las acciones administrativas correspondientes.</t>
  </si>
  <si>
    <t>CARPETA OPERATIVOS OBRAS Y RBANISMO 1ER TRIMESTRE</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</si>
  <si>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</si>
  <si>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</si>
  <si>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</si>
  <si>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</si>
  <si>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Porcentaje de expedientes de policía con fallo de fondo</t>
  </si>
  <si>
    <t>(No de fallos realizados  durante el trimestre/ expedientes procesales allegados a 31 de diciembre de 2019)*100</t>
  </si>
  <si>
    <t xml:space="preserve">Fallos de fondo </t>
  </si>
  <si>
    <t>INFORME DGP</t>
  </si>
  <si>
    <t>Terminar 5 actuaciones administrativas activas</t>
  </si>
  <si>
    <t>Actuaciones administrativas terminadas</t>
  </si>
  <si>
    <t>No actuaciones administrativas terminadas durante el trimestre</t>
  </si>
  <si>
    <t>La Alcaldía Local  termino en el trimestre 18  actuaciones administrativas</t>
  </si>
  <si>
    <t>Reporte de la DGP</t>
  </si>
  <si>
    <t>Actuaciones administrativas terminadas por agotamiento de la via gubernativa</t>
  </si>
  <si>
    <t>No de actuaciones administrativas terminadas  por agotamiento de la vía gubernativa durante el trimestre</t>
  </si>
  <si>
    <t>Actuaciones administrativas terminadas por vía gubernativa</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</si>
  <si>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</si>
  <si>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</si>
  <si>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</si>
  <si>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</si>
  <si>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</si>
  <si>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</si>
  <si>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</si>
  <si>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</si>
  <si>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</si>
  <si>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</si>
  <si>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</si>
  <si>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SI</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</si>
  <si>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</si>
  <si>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</si>
  <si>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</si>
  <si>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</si>
  <si>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</si>
  <si>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</si>
  <si>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</si>
  <si>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</si>
  <si>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</si>
  <si>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</si>
  <si>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</si>
  <si>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</si>
  <si>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</si>
  <si>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</si>
  <si>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</si>
  <si>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</si>
  <si>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</si>
  <si>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</si>
  <si>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</si>
  <si>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</si>
  <si>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</si>
  <si>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</si>
  <si>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</si>
  <si>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</si>
  <si>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</si>
  <si>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La Alcaldía Local mantuvo al 73 % las acciones correctivas documentadas y vigentes en el trimestre reportadas en el MIMEC</t>
  </si>
  <si>
    <t>Aplicativo MIMEC</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</si>
  <si>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</si>
  <si>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</si>
  <si>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</si>
  <si>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</si>
  <si>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</si>
  <si>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</si>
  <si>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</si>
  <si>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http://www.lacandelaria.gov.co/
https://twitter.com/Alcandelaria_?s=09
https://www.facebook.com/alcaldia.lacandelaria/</t>
  </si>
  <si>
    <t>Subtotal metas transversales</t>
  </si>
  <si>
    <t>CUMPLIMIENTO  TRIMESTRE I</t>
  </si>
  <si>
    <t>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</si>
  <si>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</si>
  <si>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</si>
  <si>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</si>
  <si>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</si>
  <si>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</si>
  <si>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Manuel Augusto Calderon Ramirez
Alcade Local de La Candelaria
</t>
    </r>
    <r>
      <rPr>
        <b/>
        <sz val="16"/>
        <rFont val="Garamond"/>
        <family val="1"/>
      </rPr>
      <t>Aprobado mediante caso HOLA N° 90956</t>
    </r>
  </si>
  <si>
    <t>Durante el primer trimestre de la vigencia 2020 la Alcaldía Local dio respuesta a 5 Requerimientos ciudadanos  del año 2019 los cuales representan un nivel de avance del 100% en el trimestre.</t>
  </si>
  <si>
    <r>
      <t xml:space="preserve">Para el primer trimestre de la vigencia 2020, el plan de gestión de la alcaldía local alcanzó un nivel de desempeño del </t>
    </r>
    <r>
      <rPr>
        <b/>
        <sz val="11"/>
        <color theme="1"/>
        <rFont val="Garamond"/>
        <family val="1"/>
      </rPr>
      <t>91%</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</si>
  <si>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</si>
  <si>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Terminar 9 actuaciones administrativas por agotamiento de la vía gubernativa</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</si>
  <si>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9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</si>
  <si>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</si>
  <si>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</si>
  <si>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los encuentros ciudadanos realizados durante el 2020 en la localidad</t>
  </si>
  <si>
    <t>Establecer una (1) línea base de la participación (presencial y virtual) en la rendicion de cuentas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</si>
  <si>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</si>
  <si>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</si>
  <si>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</si>
  <si>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Pico de asistencia: Las personas que ingresaron a la rendición de cuentas a través de Facebook Live o la plataforma establecida según la metodología del Consejo de Planeación Local</t>
  </si>
  <si>
    <t>DE CONFORMIDAD CON EL REPORTE DEL PREDIS A CORTE JUNIO SE PUEDE EVIDENCIAR UN CUMPLIMIENTO DEL 44.63% (= 4739154533/ 10618359952) DEL COMPROMISO RESPECTO A LA INVERSION DIRECTA SUPERANDO LA META</t>
  </si>
  <si>
    <t>Se cuenta con el plan de sostenibilidad contable conforme a los lineamientos con radicado 20204000153663</t>
  </si>
  <si>
    <t>PLAN DE SOSTENIBILIDAD</t>
  </si>
  <si>
    <t>13/05/2020
13/05/2020
13/05/2020
18/05/2020
18/05/2020
3/06/2020
3/06/2020 en venta informacion, invasion de espacio publico</t>
  </si>
  <si>
    <t>ACTAS Y MATRIZ DE CONTROL DE OPERATIVOS</t>
  </si>
  <si>
    <t>REPORTE PREDIS INFORME DE EJECUCION DE GASTOS E INVERSION</t>
  </si>
  <si>
    <t>28 de Julio de 2020</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</si>
  <si>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</si>
  <si>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</si>
  <si>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</si>
  <si>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</si>
  <si>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</si>
  <si>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</si>
  <si>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 xml:space="preserve">La Alcaldia Local ejecutó el 100% de las actividades establecidas para el trimestre en materia de SIPSE local, entre las cuales se encuentran:
-Reportar los requerimientos a los enlaces de la DGDL en relación al mejoramiento de la herramienta tecnológica.
-Normalización del cargue de información en el Módulo de Contratación y Módulo financiero de SIPSE local para la vigencia 2020. 
- Participar en los entrenamientos de la DGDL sobre las generalidades de SIPSE local
-Participar en los entrenamientos de la DGDL sobre el módulo de proyectos y banco de iniciativas ciudadanas de SIPSE local </t>
  </si>
  <si>
    <t>Reporte cumplimiento plan de acción SIPSE Local remitido por la Dirección para la Gestión del Desarrollo Local.</t>
  </si>
  <si>
    <t>META  NO PROGRAMADA</t>
  </si>
  <si>
    <t>Reporte SAC</t>
  </si>
  <si>
    <t>La Alcaldía Local de acuerdo con el reporte remitido ha dado respuesta a 19 requerimientos ciudadanos de los 7 programados para el trimestre, lo que representa un nivel de avance del 100% en el trimestre.</t>
  </si>
  <si>
    <t>La Alcaldía Local realizó 646 impulsos procesales de los 3.738 programados para el trimestre.</t>
  </si>
  <si>
    <t>Reporte Dirección para la Gestión Policiva</t>
  </si>
  <si>
    <t>La Alcaldía Local falló de fondo en el trimestre 2 expedientes  de los 1.246 programados para el trimestre..</t>
  </si>
  <si>
    <t>La Alcaldía Local falló de fondo el 13 % de los expedientes de policía a cargo de las inspecciones de policía con corte a 1-12-2019 programados para el trimestre.</t>
  </si>
  <si>
    <t>La Alcaldía Local no terminó ninguna actuación administrativa activa durante el trimestre para dar cumplimiento a lo programado.</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</si>
  <si>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</si>
  <si>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</si>
  <si>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Reporte Dirección Administrativa</t>
  </si>
  <si>
    <t>META NO PROGRAMADA</t>
  </si>
  <si>
    <t>Reporte MIMEC y SIG Ofcina Asesora de Plaenación</t>
  </si>
  <si>
    <t>Reporte Oficina Asesora de Comunicaciones Ley 1712 de 2014.</t>
  </si>
  <si>
    <t xml:space="preserve">
La Alcaldía Local participó en el 100% de las actividades convocadas por la Dirección Administrativa.</t>
  </si>
  <si>
    <t>La Alcaldía Local de los tdos (2) planes abiertos tiene la totalidad de acciones sin vencimiento.</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</si>
  <si>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112 lo que representa un nivel de cumplimiento trimestral del 97%</t>
  </si>
  <si>
    <t>CUMPLIMIENTO II TRIMESTRE</t>
  </si>
  <si>
    <t>Reporte Subsecretaría de Gestión Local</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</si>
  <si>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</si>
  <si>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 xml:space="preserve">Para segundo trimestre de la vigencia 2020, el plan de gestión de la alcaldía local alcanzó un nivel de desempeño del 76%.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
</t>
  </si>
  <si>
    <t>27/04/2020
4/05/2020
11/05/2020 de control de construccion 
Ver información de corrección reportada en el radicado Radicado No. 20206730004243</t>
  </si>
  <si>
    <t>12/05/2020
14/05/2020
19/05/2020
21/05/2020
21/05/2020
17/06/2020
25/06/2020
30/06/2020 en reactivacion economica y bioseguridad
Ver información de corrección reportada en el radicado Radicado No. 20206730004243</t>
  </si>
  <si>
    <t>Lograr el 90% de cumplimiento físico acumulado del plan de desarrollo local.</t>
  </si>
  <si>
    <t>Comprometer mínimo el 20% a 30 de junio y el 95% a 31 de diciembre de 2020 del presupuesto de inversión directa disponible a la vigencia para el FDL</t>
  </si>
  <si>
    <t>Girar mínimo el 50% del presupuesto comprometido constituido como obligaciones por pagar de la vigencia 2019 (inversión).</t>
  </si>
  <si>
    <t>Girar mínimo el 60% del presupuesto comprometido constituido como obligaciones por pagar de la vigencia 2018 y anteriores (inversión).</t>
  </si>
  <si>
    <t>Impulsar procesalmente (avocar, rechazar, enviar al competente), el 21% de los expedientes de policía a cargo de las inspecciones de policía, con corte a 31 de diciembre de 2019</t>
  </si>
  <si>
    <t>Fallar de fondo el 14 %  de los expedientes de policía a cargo de las inspecciones de policía con corte a 31-12-2020</t>
  </si>
  <si>
    <t>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Lograr el 90% de cumplimiento físico acumulado del plan de desarrollo local.
• Comprometer mínimo el 20% a 30 de junio y el 95% a 31 de diciembre de 2020 del presupuesto de inversión directa disponible a la vigencia para el FDL.
• Girar mínimo el 50% del presupuesto comprometido constituido como obligaciones por pagar de la vigencia 2019 (inversión).
• Girar mínimo el 60% del presupuesto comprometido constituido como obligaciones por pagar de la vigencia 2018 y anteriores (inversión).
• Impulsar procesalmente (avocar, rechazar, enviar al competente), el 21% de los expedientes de policía a cargo de las inspecciones de policía, con corte a 31 de diciembre de 2019.
• Fallar de fondo el 14 %  de los expedientes de policía a cargo de las inspecciones de policía con corte a 31-12-2020.
• Diligenciar el 100% del formulario de indicadores sobre transparencia. Dejando la programación total a cuarto trimestre.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
 *En atención al radicado No. 20206730004243 remitido por la alcaldía local, se ajustan los avances de las metas operativos (actividad económica y obras y urbanismo) correspondientes a segundo trimestre de 2020, la alcaldía local será la responsable de cargar los soportes en el OneDrive compartido.</t>
  </si>
  <si>
    <t>30 de septiembre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</si>
</sst>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_-* #,##0.0_-;\-* #,##0.0_-;_-* &quot;-&quot;_-;_-@_-"/>
    <numFmt numFmtId="167" formatCode="_-* #,##0_-;\-* #,##0_-;_-* \-_-;_-@_-"/>
  </numFmts>
  <fonts count="28" x14ac:knownFonts="1">
    <font>
      <sz val="11"/>
      <color theme="1"/>
      <name val="Calibri"/>
      <family val="2"/>
      <scheme val="minor"/>
    </font>
    <font>
      <sz val="11"/>
      <color theme="1"/>
      <name val="Calibri"/>
      <family val="2"/>
      <scheme val="minor"/>
    </font>
    <font>
      <sz val="11"/>
      <color theme="1"/>
      <name val="Garamond"/>
      <family val="1"/>
    </font>
    <font>
      <sz val="10"/>
      <name val="Arial"/>
      <family val="2"/>
    </font>
    <font>
      <sz val="12"/>
      <color theme="1"/>
      <name val="Garamond"/>
      <family val="1"/>
    </font>
    <font>
      <sz val="12"/>
      <color rgb="FF000000"/>
      <name val="Garamond"/>
      <family val="1"/>
    </font>
    <font>
      <sz val="12"/>
      <color rgb="FF0070C0"/>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b/>
      <sz val="14"/>
      <color theme="1"/>
      <name val="Garamond"/>
      <family val="1"/>
    </font>
    <font>
      <sz val="11"/>
      <color rgb="FF000000"/>
      <name val="Calibri"/>
      <family val="2"/>
      <charset val="1"/>
    </font>
    <font>
      <sz val="16"/>
      <name val="Garamond"/>
      <family val="1"/>
    </font>
    <font>
      <u/>
      <sz val="11"/>
      <color theme="10"/>
      <name val="Calibri"/>
      <family val="2"/>
      <scheme val="minor"/>
    </font>
    <font>
      <b/>
      <sz val="16"/>
      <name val="Garamond"/>
      <family val="1"/>
    </font>
    <font>
      <sz val="11"/>
      <color rgb="FF0070C0"/>
      <name val="Garamond"/>
      <family val="1"/>
    </font>
    <font>
      <sz val="10"/>
      <color rgb="FF0070C0"/>
      <name val="Garamond"/>
      <family val="1"/>
    </font>
    <font>
      <sz val="9"/>
      <color theme="1"/>
      <name val="Garamond"/>
      <family val="1"/>
    </font>
    <font>
      <b/>
      <sz val="11"/>
      <color rgb="FF0070C0"/>
      <name val="Garamond"/>
      <family val="1"/>
    </font>
    <font>
      <b/>
      <sz val="22"/>
      <color theme="1"/>
      <name val="Garamond"/>
      <family val="1"/>
    </font>
  </fonts>
  <fills count="16">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C000"/>
        <bgColor indexed="64"/>
      </patternFill>
    </fill>
    <fill>
      <patternFill patternType="solid">
        <fgColor theme="5"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s>
  <cellStyleXfs count="18">
    <xf numFmtId="0" fontId="0" fillId="0" borderId="0"/>
    <xf numFmtId="9" fontId="1" fillId="0" borderId="0" applyFont="0" applyFill="0" applyBorder="0" applyAlignment="0" applyProtection="0"/>
    <xf numFmtId="41" fontId="1" fillId="0" borderId="0" applyFont="0" applyFill="0" applyBorder="0" applyAlignment="0" applyProtection="0"/>
    <xf numFmtId="0" fontId="3" fillId="2" borderId="0" applyNumberFormat="0" applyBorder="0" applyAlignment="0" applyProtection="0"/>
    <xf numFmtId="164" fontId="1" fillId="0" borderId="0" applyFont="0" applyFill="0" applyBorder="0" applyAlignment="0" applyProtection="0"/>
    <xf numFmtId="165" fontId="3" fillId="0" borderId="0" applyFill="0" applyBorder="0" applyAlignment="0" applyProtection="0"/>
    <xf numFmtId="0" fontId="3" fillId="0" borderId="0"/>
    <xf numFmtId="9" fontId="3" fillId="0" borderId="0" applyFill="0" applyBorder="0" applyAlignment="0" applyProtection="0"/>
    <xf numFmtId="9" fontId="3" fillId="0" borderId="0" applyFill="0" applyBorder="0" applyAlignment="0" applyProtection="0"/>
    <xf numFmtId="0" fontId="3" fillId="3" borderId="0" applyNumberFormat="0" applyBorder="0" applyAlignment="0" applyProtection="0"/>
    <xf numFmtId="0" fontId="3" fillId="4" borderId="0" applyNumberFormat="0" applyFill="0" applyBorder="0" applyAlignment="0" applyProtection="0"/>
    <xf numFmtId="41" fontId="1" fillId="0" borderId="0" applyFont="0" applyFill="0" applyBorder="0" applyAlignment="0" applyProtection="0"/>
    <xf numFmtId="167" fontId="19" fillId="0" borderId="0" applyBorder="0" applyProtection="0"/>
    <xf numFmtId="0" fontId="21" fillId="0" borderId="0" applyNumberForma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310">
    <xf numFmtId="0" fontId="0" fillId="0" borderId="0" xfId="0"/>
    <xf numFmtId="0" fontId="4" fillId="0" borderId="1" xfId="0" applyFont="1" applyBorder="1" applyAlignment="1">
      <alignment vertical="center" wrapText="1"/>
    </xf>
    <xf numFmtId="0" fontId="6" fillId="0" borderId="14"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9" fontId="2" fillId="0" borderId="1" xfId="1" applyFont="1" applyBorder="1" applyAlignment="1">
      <alignment horizontal="center" vertical="center" wrapText="1"/>
    </xf>
    <xf numFmtId="0" fontId="6" fillId="0" borderId="1" xfId="0" applyFont="1" applyBorder="1" applyAlignment="1">
      <alignment horizontal="justify" vertical="center" wrapText="1"/>
    </xf>
    <xf numFmtId="9" fontId="6" fillId="0" borderId="1" xfId="1" applyFont="1" applyBorder="1" applyAlignment="1">
      <alignment horizontal="justify" vertical="center" wrapText="1"/>
    </xf>
    <xf numFmtId="0" fontId="6" fillId="0" borderId="16" xfId="0" applyFont="1" applyBorder="1" applyAlignment="1" applyProtection="1">
      <alignment horizontal="justify" vertical="center" wrapText="1"/>
      <protection locked="0"/>
    </xf>
    <xf numFmtId="0" fontId="6" fillId="0" borderId="17" xfId="0" applyFont="1" applyBorder="1" applyAlignment="1" applyProtection="1">
      <alignment horizontal="justify" vertical="center" wrapText="1"/>
      <protection locked="0"/>
    </xf>
    <xf numFmtId="0" fontId="6" fillId="0" borderId="17" xfId="0" applyFont="1" applyBorder="1" applyAlignment="1">
      <alignment horizontal="justify" vertical="center" wrapText="1"/>
    </xf>
    <xf numFmtId="9" fontId="6" fillId="0" borderId="17" xfId="1" applyFont="1" applyBorder="1" applyAlignment="1">
      <alignment horizontal="justify" vertical="center" wrapText="1"/>
    </xf>
    <xf numFmtId="9" fontId="6" fillId="0" borderId="1" xfId="1" applyFont="1" applyBorder="1" applyAlignment="1">
      <alignment horizontal="center" vertical="center" wrapText="1"/>
    </xf>
    <xf numFmtId="9" fontId="6" fillId="0" borderId="1" xfId="0" applyNumberFormat="1" applyFont="1" applyBorder="1" applyAlignment="1" applyProtection="1">
      <alignment horizontal="justify" vertical="center" wrapText="1"/>
      <protection locked="0"/>
    </xf>
    <xf numFmtId="0" fontId="4"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vertical="center"/>
    </xf>
    <xf numFmtId="9" fontId="12" fillId="8" borderId="1" xfId="0" applyNumberFormat="1" applyFont="1" applyFill="1" applyBorder="1" applyAlignment="1">
      <alignment vertical="center"/>
    </xf>
    <xf numFmtId="0" fontId="12" fillId="8" borderId="1" xfId="0" applyFont="1" applyFill="1" applyBorder="1" applyAlignment="1">
      <alignment vertical="center"/>
    </xf>
    <xf numFmtId="0" fontId="2" fillId="5" borderId="1" xfId="0" applyFont="1" applyFill="1" applyBorder="1" applyAlignment="1">
      <alignment vertical="center"/>
    </xf>
    <xf numFmtId="0" fontId="4" fillId="0" borderId="25" xfId="0" applyFont="1" applyBorder="1" applyAlignment="1">
      <alignment horizontal="center" vertical="center"/>
    </xf>
    <xf numFmtId="0" fontId="4" fillId="5" borderId="1" xfId="0" applyFont="1" applyFill="1" applyBorder="1" applyAlignment="1">
      <alignment vertical="center" wrapText="1"/>
    </xf>
    <xf numFmtId="0" fontId="2" fillId="5" borderId="1" xfId="0" applyFont="1" applyFill="1" applyBorder="1" applyAlignment="1">
      <alignment vertical="center" wrapText="1"/>
    </xf>
    <xf numFmtId="0" fontId="2" fillId="5" borderId="21" xfId="0" applyFont="1" applyFill="1" applyBorder="1" applyAlignment="1">
      <alignment vertical="center"/>
    </xf>
    <xf numFmtId="0" fontId="2" fillId="5" borderId="21" xfId="0" applyFont="1" applyFill="1" applyBorder="1" applyAlignment="1">
      <alignment vertical="center" wrapText="1"/>
    </xf>
    <xf numFmtId="0" fontId="2" fillId="5" borderId="25" xfId="0" applyFont="1" applyFill="1" applyBorder="1" applyAlignment="1">
      <alignment vertical="center"/>
    </xf>
    <xf numFmtId="0" fontId="2" fillId="0" borderId="21" xfId="0" applyFont="1" applyBorder="1" applyAlignment="1">
      <alignment vertical="center" wrapText="1"/>
    </xf>
    <xf numFmtId="0" fontId="2" fillId="13" borderId="1" xfId="0" applyFont="1" applyFill="1" applyBorder="1" applyAlignment="1">
      <alignment vertical="center" wrapText="1"/>
    </xf>
    <xf numFmtId="0" fontId="2" fillId="9" borderId="1" xfId="0" applyFont="1" applyFill="1" applyBorder="1" applyAlignment="1">
      <alignment vertical="center" wrapText="1"/>
    </xf>
    <xf numFmtId="0" fontId="2" fillId="10" borderId="1" xfId="0" applyFont="1" applyFill="1" applyBorder="1" applyAlignment="1">
      <alignment vertical="center" wrapText="1"/>
    </xf>
    <xf numFmtId="0" fontId="2" fillId="7" borderId="1" xfId="0" applyFont="1" applyFill="1" applyBorder="1" applyAlignment="1">
      <alignment vertical="center" wrapText="1"/>
    </xf>
    <xf numFmtId="0" fontId="2" fillId="7" borderId="14" xfId="0" applyFont="1" applyFill="1" applyBorder="1" applyAlignment="1">
      <alignment vertical="center" wrapText="1"/>
    </xf>
    <xf numFmtId="0" fontId="2" fillId="7" borderId="19" xfId="0" applyFont="1" applyFill="1" applyBorder="1" applyAlignment="1">
      <alignment vertical="center" wrapText="1"/>
    </xf>
    <xf numFmtId="0" fontId="2" fillId="0" borderId="14" xfId="0" applyFont="1" applyBorder="1" applyAlignment="1">
      <alignment vertical="center" wrapText="1"/>
    </xf>
    <xf numFmtId="0" fontId="2" fillId="0" borderId="19"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9" borderId="14" xfId="0" applyFont="1" applyFill="1" applyBorder="1" applyAlignment="1">
      <alignment vertical="center" wrapText="1"/>
    </xf>
    <xf numFmtId="0" fontId="2" fillId="9" borderId="19" xfId="0" applyFont="1" applyFill="1" applyBorder="1" applyAlignment="1">
      <alignment vertical="center" wrapText="1"/>
    </xf>
    <xf numFmtId="0" fontId="2" fillId="10" borderId="14" xfId="0" applyFont="1" applyFill="1" applyBorder="1" applyAlignment="1">
      <alignment vertical="center" wrapText="1"/>
    </xf>
    <xf numFmtId="0" fontId="2" fillId="10" borderId="19" xfId="0" applyFont="1" applyFill="1" applyBorder="1" applyAlignment="1">
      <alignment vertical="center" wrapText="1"/>
    </xf>
    <xf numFmtId="0" fontId="2" fillId="13" borderId="14" xfId="0" applyFont="1" applyFill="1" applyBorder="1" applyAlignment="1">
      <alignment vertical="center" wrapText="1"/>
    </xf>
    <xf numFmtId="0" fontId="2" fillId="0" borderId="23" xfId="0" applyFont="1" applyBorder="1" applyAlignment="1">
      <alignment vertical="center"/>
    </xf>
    <xf numFmtId="0" fontId="2" fillId="0" borderId="30" xfId="0" applyFont="1" applyBorder="1" applyAlignment="1">
      <alignment vertical="center"/>
    </xf>
    <xf numFmtId="0" fontId="11" fillId="8" borderId="21" xfId="0" applyFont="1" applyFill="1" applyBorder="1" applyAlignment="1" applyProtection="1">
      <alignment horizontal="justify" vertical="center" wrapText="1"/>
      <protection locked="0"/>
    </xf>
    <xf numFmtId="9" fontId="12" fillId="8" borderId="21" xfId="0" applyNumberFormat="1" applyFont="1" applyFill="1" applyBorder="1" applyAlignment="1">
      <alignment vertical="center"/>
    </xf>
    <xf numFmtId="0" fontId="5" fillId="12" borderId="14" xfId="0" applyFont="1" applyFill="1" applyBorder="1" applyAlignment="1">
      <alignment horizontal="justify" vertical="center" wrapText="1"/>
    </xf>
    <xf numFmtId="0" fontId="4" fillId="0" borderId="14" xfId="0" applyFont="1" applyBorder="1" applyAlignment="1">
      <alignment vertical="center" wrapText="1"/>
    </xf>
    <xf numFmtId="0" fontId="9" fillId="0" borderId="14" xfId="0" applyFont="1" applyBorder="1" applyAlignment="1">
      <alignment vertical="center" wrapText="1"/>
    </xf>
    <xf numFmtId="9" fontId="6" fillId="0" borderId="19" xfId="0" applyNumberFormat="1" applyFont="1" applyBorder="1" applyAlignment="1" applyProtection="1">
      <alignment horizontal="justify" vertical="center" wrapText="1"/>
      <protection locked="0"/>
    </xf>
    <xf numFmtId="0" fontId="6" fillId="0" borderId="14" xfId="0" applyFont="1" applyBorder="1" applyAlignment="1">
      <alignment horizontal="justify" vertical="center" wrapText="1"/>
    </xf>
    <xf numFmtId="9" fontId="6" fillId="0" borderId="19" xfId="1" applyFont="1" applyBorder="1" applyAlignment="1">
      <alignment horizontal="justify" vertical="center" wrapText="1"/>
    </xf>
    <xf numFmtId="0" fontId="6" fillId="0" borderId="16" xfId="0" applyFont="1" applyBorder="1" applyAlignment="1">
      <alignment horizontal="justify" vertical="center" wrapText="1"/>
    </xf>
    <xf numFmtId="9" fontId="6" fillId="0" borderId="17" xfId="1" applyFont="1" applyBorder="1" applyAlignment="1">
      <alignment horizontal="center" vertical="center" wrapText="1"/>
    </xf>
    <xf numFmtId="9" fontId="6" fillId="0" borderId="18" xfId="1" applyFont="1" applyBorder="1" applyAlignment="1">
      <alignment horizontal="justify" vertical="center" wrapText="1"/>
    </xf>
    <xf numFmtId="0" fontId="2" fillId="0" borderId="14" xfId="0" applyFont="1" applyBorder="1" applyAlignment="1">
      <alignment vertical="center"/>
    </xf>
    <xf numFmtId="0" fontId="4" fillId="0" borderId="19" xfId="0" applyFont="1" applyBorder="1" applyAlignment="1">
      <alignment vertical="center" wrapText="1"/>
    </xf>
    <xf numFmtId="0" fontId="2" fillId="0" borderId="5" xfId="0" applyFont="1" applyBorder="1" applyAlignment="1">
      <alignment vertical="center"/>
    </xf>
    <xf numFmtId="0" fontId="6" fillId="0" borderId="19" xfId="0" applyFont="1" applyBorder="1" applyAlignment="1" applyProtection="1">
      <alignment horizontal="justify" vertical="center" wrapText="1"/>
      <protection locked="0"/>
    </xf>
    <xf numFmtId="0" fontId="2" fillId="0" borderId="29" xfId="0" applyFont="1" applyBorder="1" applyAlignment="1">
      <alignment vertical="center"/>
    </xf>
    <xf numFmtId="0" fontId="6" fillId="0" borderId="18" xfId="0" applyFont="1" applyBorder="1" applyAlignment="1" applyProtection="1">
      <alignment horizontal="justify" vertical="center" wrapText="1"/>
      <protection locked="0"/>
    </xf>
    <xf numFmtId="0" fontId="6" fillId="0" borderId="19" xfId="0" applyFont="1" applyBorder="1" applyAlignment="1" applyProtection="1">
      <alignment horizontal="center" vertical="center" wrapText="1"/>
      <protection locked="0"/>
    </xf>
    <xf numFmtId="0" fontId="2" fillId="0" borderId="20" xfId="0" applyFont="1" applyBorder="1" applyAlignment="1">
      <alignment vertical="center"/>
    </xf>
    <xf numFmtId="0" fontId="4" fillId="0" borderId="10" xfId="0" applyFont="1" applyBorder="1" applyAlignment="1">
      <alignment vertical="center" wrapText="1"/>
    </xf>
    <xf numFmtId="0" fontId="10" fillId="11" borderId="16" xfId="0"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10" fillId="11" borderId="18" xfId="0" applyFont="1" applyFill="1" applyBorder="1" applyAlignment="1">
      <alignment horizontal="center" vertical="center" wrapText="1"/>
    </xf>
    <xf numFmtId="0" fontId="2" fillId="0" borderId="14" xfId="0" applyFont="1" applyFill="1" applyBorder="1" applyAlignment="1">
      <alignment vertical="center"/>
    </xf>
    <xf numFmtId="0" fontId="14" fillId="6" borderId="14"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2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horizontal="center" vertical="center"/>
    </xf>
    <xf numFmtId="0" fontId="2" fillId="11" borderId="1" xfId="0" applyFont="1" applyFill="1" applyBorder="1" applyAlignment="1">
      <alignment horizontal="center" vertical="center"/>
    </xf>
    <xf numFmtId="0" fontId="2" fillId="11" borderId="7" xfId="0" applyFont="1" applyFill="1" applyBorder="1" applyAlignment="1">
      <alignment horizontal="center" vertical="center"/>
    </xf>
    <xf numFmtId="0" fontId="2" fillId="11" borderId="1" xfId="0" applyFont="1" applyFill="1" applyBorder="1" applyAlignment="1">
      <alignment horizontal="center" vertical="center" wrapText="1"/>
    </xf>
    <xf numFmtId="10" fontId="2" fillId="11" borderId="1" xfId="0" applyNumberFormat="1" applyFont="1" applyFill="1" applyBorder="1" applyAlignment="1">
      <alignment horizontal="center" vertical="center"/>
    </xf>
    <xf numFmtId="0" fontId="2" fillId="11" borderId="25" xfId="0" applyFont="1" applyFill="1" applyBorder="1" applyAlignment="1">
      <alignment horizontal="center" vertical="center"/>
    </xf>
    <xf numFmtId="9" fontId="6" fillId="0" borderId="1" xfId="0" applyNumberFormat="1" applyFont="1" applyBorder="1" applyAlignment="1">
      <alignment horizontal="center" vertical="center" wrapText="1"/>
    </xf>
    <xf numFmtId="9" fontId="2" fillId="0" borderId="17" xfId="0" applyNumberFormat="1" applyFont="1" applyBorder="1" applyAlignment="1">
      <alignment horizontal="center" vertical="center"/>
    </xf>
    <xf numFmtId="0" fontId="2" fillId="0" borderId="1" xfId="0" applyFont="1" applyFill="1" applyBorder="1" applyAlignment="1">
      <alignment vertical="center"/>
    </xf>
    <xf numFmtId="9" fontId="2" fillId="0" borderId="1" xfId="0" applyNumberFormat="1" applyFont="1" applyFill="1" applyBorder="1" applyAlignment="1">
      <alignment vertical="center"/>
    </xf>
    <xf numFmtId="9" fontId="2" fillId="0" borderId="19" xfId="0" applyNumberFormat="1" applyFont="1" applyFill="1" applyBorder="1" applyAlignment="1">
      <alignment vertical="center"/>
    </xf>
    <xf numFmtId="9" fontId="15" fillId="0" borderId="1" xfId="0" applyNumberFormat="1" applyFont="1" applyFill="1" applyBorder="1" applyAlignment="1">
      <alignment vertical="center"/>
    </xf>
    <xf numFmtId="0" fontId="2" fillId="0" borderId="19" xfId="0" applyFont="1" applyFill="1" applyBorder="1" applyAlignment="1">
      <alignment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2" fillId="0" borderId="1" xfId="0" applyFont="1" applyFill="1" applyBorder="1" applyAlignment="1">
      <alignment vertical="center" wrapText="1"/>
    </xf>
    <xf numFmtId="0" fontId="2" fillId="0" borderId="19" xfId="0" applyFont="1" applyFill="1" applyBorder="1" applyAlignment="1">
      <alignment vertical="center" wrapText="1"/>
    </xf>
    <xf numFmtId="0" fontId="2" fillId="0" borderId="15" xfId="0" applyFont="1" applyBorder="1" applyAlignment="1">
      <alignment vertical="center"/>
    </xf>
    <xf numFmtId="0" fontId="2" fillId="0" borderId="0" xfId="0" applyFont="1" applyAlignment="1">
      <alignment vertical="center"/>
    </xf>
    <xf numFmtId="0" fontId="9" fillId="0" borderId="14" xfId="0" applyFont="1" applyFill="1" applyBorder="1" applyAlignment="1">
      <alignment vertical="center" wrapText="1"/>
    </xf>
    <xf numFmtId="0" fontId="5" fillId="12" borderId="25" xfId="0" applyFont="1" applyFill="1" applyBorder="1" applyAlignment="1">
      <alignment horizontal="justify" vertical="center" wrapText="1"/>
    </xf>
    <xf numFmtId="1" fontId="2" fillId="0" borderId="1" xfId="0" applyNumberFormat="1" applyFont="1" applyFill="1" applyBorder="1" applyAlignment="1">
      <alignment vertical="center"/>
    </xf>
    <xf numFmtId="0" fontId="9" fillId="0" borderId="14" xfId="0" applyFont="1" applyFill="1" applyBorder="1" applyAlignment="1">
      <alignment horizontal="justify" vertical="center" wrapText="1"/>
    </xf>
    <xf numFmtId="0" fontId="4" fillId="0" borderId="14" xfId="0" applyFont="1" applyFill="1" applyBorder="1" applyAlignment="1">
      <alignment vertical="center" wrapText="1"/>
    </xf>
    <xf numFmtId="0" fontId="5" fillId="12" borderId="1" xfId="0" applyFont="1" applyFill="1" applyBorder="1" applyAlignment="1">
      <alignment horizontal="justify" vertical="center" wrapText="1"/>
    </xf>
    <xf numFmtId="0" fontId="4" fillId="0" borderId="24" xfId="0" applyFont="1" applyFill="1" applyBorder="1" applyAlignment="1">
      <alignment vertical="center" wrapText="1"/>
    </xf>
    <xf numFmtId="0" fontId="2" fillId="0" borderId="14" xfId="0" applyFont="1" applyBorder="1" applyAlignment="1">
      <alignment horizontal="center" vertical="center" wrapText="1"/>
    </xf>
    <xf numFmtId="9" fontId="2" fillId="0" borderId="1" xfId="0" applyNumberFormat="1" applyFont="1" applyBorder="1" applyAlignment="1">
      <alignment horizontal="center" vertical="center" wrapText="1"/>
    </xf>
    <xf numFmtId="9" fontId="3" fillId="0" borderId="14" xfId="3" applyNumberFormat="1" applyFill="1" applyBorder="1" applyAlignment="1">
      <alignment vertical="center" wrapText="1"/>
    </xf>
    <xf numFmtId="1" fontId="2" fillId="0" borderId="19" xfId="0" applyNumberFormat="1" applyFont="1" applyFill="1" applyBorder="1" applyAlignment="1">
      <alignment vertical="center"/>
    </xf>
    <xf numFmtId="0" fontId="4" fillId="0" borderId="19"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2" fillId="0" borderId="14"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pplyAlignment="1">
      <alignment vertical="center"/>
    </xf>
    <xf numFmtId="0" fontId="6" fillId="0" borderId="14" xfId="0" applyFont="1" applyFill="1" applyBorder="1" applyAlignment="1" applyProtection="1">
      <alignment horizontal="justify" vertical="center" wrapText="1"/>
      <protection locked="0"/>
    </xf>
    <xf numFmtId="0" fontId="21" fillId="0" borderId="0" xfId="13" applyAlignment="1">
      <alignment horizontal="center" vertical="center" wrapText="1"/>
    </xf>
    <xf numFmtId="0" fontId="2" fillId="0" borderId="11" xfId="0" applyFont="1" applyBorder="1" applyAlignment="1">
      <alignment vertical="center" wrapText="1"/>
    </xf>
    <xf numFmtId="9" fontId="6" fillId="0" borderId="1" xfId="1" applyFont="1" applyFill="1" applyBorder="1" applyAlignment="1">
      <alignment horizontal="justify" vertical="center" wrapText="1"/>
    </xf>
    <xf numFmtId="9" fontId="6" fillId="0" borderId="17" xfId="1" applyFont="1" applyFill="1" applyBorder="1" applyAlignment="1">
      <alignment horizontal="justify" vertical="center" wrapText="1"/>
    </xf>
    <xf numFmtId="0" fontId="2" fillId="0" borderId="15" xfId="0" applyFont="1" applyFill="1" applyBorder="1" applyAlignment="1">
      <alignment vertical="center"/>
    </xf>
    <xf numFmtId="9" fontId="2" fillId="0" borderId="1" xfId="1"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12" fillId="11"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9" fontId="12" fillId="0" borderId="1" xfId="1" applyFont="1" applyFill="1" applyBorder="1" applyAlignment="1">
      <alignment horizontal="center" vertical="center" wrapText="1"/>
    </xf>
    <xf numFmtId="9" fontId="12" fillId="0" borderId="1" xfId="1" applyFont="1" applyBorder="1" applyAlignment="1">
      <alignment horizontal="center" vertical="center" wrapText="1"/>
    </xf>
    <xf numFmtId="9" fontId="12" fillId="13" borderId="1" xfId="1" applyFont="1" applyFill="1" applyBorder="1" applyAlignment="1">
      <alignment horizontal="center" vertical="center" wrapText="1"/>
    </xf>
    <xf numFmtId="9" fontId="12" fillId="0" borderId="21" xfId="1" applyFont="1" applyBorder="1" applyAlignment="1">
      <alignment horizontal="center" vertical="center" wrapText="1"/>
    </xf>
    <xf numFmtId="9" fontId="2" fillId="0" borderId="14" xfId="1" applyFont="1" applyBorder="1" applyAlignment="1">
      <alignment horizontal="center" vertical="center" wrapText="1"/>
    </xf>
    <xf numFmtId="0" fontId="18" fillId="14" borderId="2" xfId="0" applyFont="1" applyFill="1" applyBorder="1" applyAlignment="1">
      <alignment vertical="center" wrapText="1"/>
    </xf>
    <xf numFmtId="9" fontId="12" fillId="0" borderId="25" xfId="1" applyFont="1" applyBorder="1" applyAlignment="1">
      <alignment horizontal="center" vertical="center" wrapText="1"/>
    </xf>
    <xf numFmtId="9" fontId="18" fillId="14" borderId="39" xfId="1" applyFont="1" applyFill="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2" fillId="0" borderId="19" xfId="0" applyFont="1" applyBorder="1" applyAlignment="1" applyProtection="1">
      <alignment horizontal="justify" vertical="center" wrapText="1"/>
      <protection locked="0"/>
    </xf>
    <xf numFmtId="0" fontId="2" fillId="0" borderId="1" xfId="0" applyFont="1" applyFill="1" applyBorder="1" applyAlignment="1" applyProtection="1">
      <alignment horizontal="justify" vertical="center" wrapText="1"/>
      <protection locked="0"/>
    </xf>
    <xf numFmtId="0" fontId="2" fillId="0" borderId="19" xfId="0" applyFont="1" applyFill="1" applyBorder="1" applyAlignment="1" applyProtection="1">
      <alignment horizontal="justify" vertical="center" wrapText="1"/>
      <protection locked="0"/>
    </xf>
    <xf numFmtId="0" fontId="2" fillId="0" borderId="17" xfId="0" applyFont="1" applyBorder="1" applyAlignment="1" applyProtection="1">
      <alignment horizontal="justify" vertical="center" wrapText="1"/>
      <protection locked="0"/>
    </xf>
    <xf numFmtId="0" fontId="2" fillId="0" borderId="18" xfId="0" applyFont="1" applyBorder="1" applyAlignment="1" applyProtection="1">
      <alignment horizontal="justify" vertical="center" wrapText="1"/>
      <protection locked="0"/>
    </xf>
    <xf numFmtId="9" fontId="9" fillId="0" borderId="22" xfId="0" applyNumberFormat="1" applyFont="1" applyBorder="1" applyAlignment="1">
      <alignment horizontal="center" vertical="center" wrapText="1"/>
    </xf>
    <xf numFmtId="0" fontId="2" fillId="15" borderId="5" xfId="0" applyFont="1" applyFill="1" applyBorder="1" applyAlignment="1">
      <alignment vertical="center"/>
    </xf>
    <xf numFmtId="0" fontId="2" fillId="15" borderId="0" xfId="0" applyFont="1" applyFill="1" applyBorder="1" applyAlignment="1">
      <alignment vertical="center"/>
    </xf>
    <xf numFmtId="0" fontId="2" fillId="15" borderId="28" xfId="0" applyFont="1" applyFill="1" applyBorder="1" applyAlignment="1">
      <alignment vertical="center"/>
    </xf>
    <xf numFmtId="0" fontId="13" fillId="15" borderId="14" xfId="0" applyFont="1" applyFill="1" applyBorder="1" applyAlignment="1">
      <alignment vertical="center" wrapText="1"/>
    </xf>
    <xf numFmtId="9" fontId="12" fillId="15" borderId="1" xfId="1" applyFont="1" applyFill="1" applyBorder="1" applyAlignment="1">
      <alignment vertical="center"/>
    </xf>
    <xf numFmtId="0" fontId="2" fillId="15" borderId="1" xfId="0" applyFont="1" applyFill="1" applyBorder="1" applyAlignment="1">
      <alignment vertical="center"/>
    </xf>
    <xf numFmtId="0" fontId="2" fillId="15" borderId="1" xfId="0" applyFont="1" applyFill="1" applyBorder="1" applyAlignment="1">
      <alignment horizontal="center" vertical="center"/>
    </xf>
    <xf numFmtId="0" fontId="2" fillId="15" borderId="1" xfId="0" applyFont="1" applyFill="1" applyBorder="1" applyAlignment="1">
      <alignment vertical="center" wrapText="1"/>
    </xf>
    <xf numFmtId="0" fontId="2" fillId="15" borderId="19" xfId="0" applyFont="1" applyFill="1" applyBorder="1" applyAlignment="1">
      <alignment vertical="center"/>
    </xf>
    <xf numFmtId="0" fontId="2" fillId="15" borderId="14" xfId="0" applyFont="1" applyFill="1" applyBorder="1" applyAlignment="1">
      <alignment vertical="center"/>
    </xf>
    <xf numFmtId="0" fontId="2" fillId="15" borderId="19" xfId="0" applyFont="1" applyFill="1" applyBorder="1" applyAlignment="1">
      <alignment vertical="center" wrapText="1"/>
    </xf>
    <xf numFmtId="0" fontId="2" fillId="15" borderId="13" xfId="0" applyFont="1" applyFill="1" applyBorder="1" applyAlignment="1">
      <alignment vertical="center"/>
    </xf>
    <xf numFmtId="0" fontId="2" fillId="15" borderId="14" xfId="0" applyFont="1" applyFill="1" applyBorder="1" applyAlignment="1">
      <alignment vertical="center" wrapText="1"/>
    </xf>
    <xf numFmtId="9" fontId="12" fillId="15" borderId="1" xfId="1" applyFont="1" applyFill="1" applyBorder="1" applyAlignment="1">
      <alignment horizontal="center" vertical="center" wrapText="1"/>
    </xf>
    <xf numFmtId="0" fontId="2" fillId="15" borderId="1" xfId="0" applyFont="1" applyFill="1" applyBorder="1" applyAlignment="1" applyProtection="1">
      <alignment horizontal="justify" vertical="center" wrapText="1"/>
      <protection locked="0"/>
    </xf>
    <xf numFmtId="0" fontId="2" fillId="15" borderId="19" xfId="0" applyFont="1" applyFill="1" applyBorder="1" applyAlignment="1" applyProtection="1">
      <alignment horizontal="justify" vertical="center" wrapText="1"/>
      <protection locked="0"/>
    </xf>
    <xf numFmtId="0" fontId="2" fillId="15" borderId="0" xfId="0" applyFont="1" applyFill="1" applyAlignment="1">
      <alignment vertical="center" wrapText="1"/>
    </xf>
    <xf numFmtId="0" fontId="2" fillId="15" borderId="0" xfId="0" applyFont="1" applyFill="1" applyAlignment="1">
      <alignment vertical="center"/>
    </xf>
    <xf numFmtId="0" fontId="23" fillId="0" borderId="1" xfId="1" applyNumberFormat="1" applyFont="1" applyBorder="1" applyAlignment="1">
      <alignment horizontal="center" vertical="center" wrapText="1"/>
    </xf>
    <xf numFmtId="9" fontId="23" fillId="0" borderId="1" xfId="1" applyFont="1" applyBorder="1" applyAlignment="1">
      <alignment horizontal="center" vertical="center" wrapText="1"/>
    </xf>
    <xf numFmtId="9" fontId="24" fillId="0" borderId="19" xfId="0" applyNumberFormat="1" applyFont="1" applyBorder="1" applyAlignment="1" applyProtection="1">
      <alignment horizontal="center" vertical="center" wrapText="1"/>
      <protection locked="0"/>
    </xf>
    <xf numFmtId="0" fontId="23" fillId="0" borderId="0" xfId="0" applyFont="1" applyAlignment="1">
      <alignment vertical="center"/>
    </xf>
    <xf numFmtId="166" fontId="23" fillId="0" borderId="1" xfId="11" applyNumberFormat="1" applyFont="1" applyBorder="1" applyAlignment="1">
      <alignment horizontal="center" vertical="center" wrapText="1"/>
    </xf>
    <xf numFmtId="1" fontId="24" fillId="0" borderId="19" xfId="0" applyNumberFormat="1" applyFont="1" applyBorder="1" applyAlignment="1" applyProtection="1">
      <alignment horizontal="center" vertical="center" wrapText="1"/>
      <protection locked="0"/>
    </xf>
    <xf numFmtId="0" fontId="2" fillId="0" borderId="1" xfId="0" applyFont="1" applyBorder="1" applyAlignment="1">
      <alignment horizontal="center" vertical="center"/>
    </xf>
    <xf numFmtId="0" fontId="4" fillId="12" borderId="20" xfId="0" applyFont="1" applyFill="1" applyBorder="1" applyAlignment="1">
      <alignment horizontal="justify" vertical="center" wrapText="1"/>
    </xf>
    <xf numFmtId="3" fontId="2" fillId="11" borderId="21" xfId="0" applyNumberFormat="1" applyFont="1" applyFill="1" applyBorder="1" applyAlignment="1">
      <alignment horizontal="center" vertical="center"/>
    </xf>
    <xf numFmtId="0" fontId="2" fillId="0" borderId="21" xfId="0" applyFont="1" applyBorder="1" applyAlignment="1">
      <alignment horizontal="center" vertical="center"/>
    </xf>
    <xf numFmtId="3" fontId="2" fillId="0" borderId="21" xfId="0" applyNumberFormat="1" applyFont="1" applyBorder="1" applyAlignment="1">
      <alignment horizontal="center" vertical="center"/>
    </xf>
    <xf numFmtId="0" fontId="2" fillId="0" borderId="10" xfId="0" applyFont="1" applyBorder="1" applyAlignment="1">
      <alignment horizontal="center" vertical="center"/>
    </xf>
    <xf numFmtId="1" fontId="2" fillId="0" borderId="19" xfId="1"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9" fontId="12" fillId="0" borderId="1" xfId="1"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19" xfId="0" applyFont="1" applyBorder="1" applyAlignment="1" applyProtection="1">
      <alignment vertical="center" wrapText="1"/>
      <protection locked="0"/>
    </xf>
    <xf numFmtId="0" fontId="12" fillId="9"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vertical="center"/>
    </xf>
    <xf numFmtId="9" fontId="2" fillId="0" borderId="1" xfId="0" applyNumberFormat="1" applyFont="1" applyBorder="1" applyAlignment="1">
      <alignment vertical="center"/>
    </xf>
    <xf numFmtId="9" fontId="2" fillId="0" borderId="19" xfId="0" applyNumberFormat="1" applyFont="1" applyBorder="1" applyAlignment="1">
      <alignment vertical="center"/>
    </xf>
    <xf numFmtId="0" fontId="2" fillId="0" borderId="2" xfId="0" applyFont="1" applyBorder="1" applyAlignment="1">
      <alignment vertical="center" wrapText="1"/>
    </xf>
    <xf numFmtId="0" fontId="12" fillId="0" borderId="1" xfId="0" applyFont="1" applyBorder="1" applyAlignment="1">
      <alignment horizontal="center" vertical="center" wrapText="1"/>
    </xf>
    <xf numFmtId="9" fontId="2" fillId="0" borderId="1" xfId="0" applyNumberFormat="1" applyFont="1" applyBorder="1" applyAlignment="1">
      <alignment vertical="center" wrapText="1"/>
    </xf>
    <xf numFmtId="9" fontId="2" fillId="0" borderId="1" xfId="1" applyFont="1" applyBorder="1" applyAlignment="1" applyProtection="1">
      <alignment horizontal="center" vertical="center" wrapText="1"/>
      <protection locked="0"/>
    </xf>
    <xf numFmtId="0" fontId="2" fillId="0" borderId="0" xfId="0" applyFont="1" applyAlignment="1">
      <alignment horizontal="center" vertical="center" wrapText="1"/>
    </xf>
    <xf numFmtId="0" fontId="2" fillId="9" borderId="14"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10" fontId="2" fillId="0" borderId="1" xfId="1" applyNumberFormat="1" applyFont="1" applyBorder="1" applyAlignment="1" applyProtection="1">
      <alignment horizontal="center" vertical="center" wrapText="1"/>
      <protection locked="0"/>
    </xf>
    <xf numFmtId="0" fontId="2" fillId="15" borderId="14" xfId="0" applyFont="1" applyFill="1" applyBorder="1" applyAlignment="1">
      <alignment horizontal="center" vertical="center" wrapText="1"/>
    </xf>
    <xf numFmtId="0" fontId="2" fillId="15" borderId="1" xfId="0" applyFont="1" applyFill="1" applyBorder="1" applyAlignment="1" applyProtection="1">
      <alignment horizontal="center" vertical="center" wrapText="1"/>
      <protection locked="0"/>
    </xf>
    <xf numFmtId="9" fontId="2" fillId="0" borderId="1" xfId="1" applyFont="1" applyFill="1" applyBorder="1" applyAlignment="1" applyProtection="1">
      <alignment horizontal="center" vertical="center" wrapText="1"/>
      <protection locked="0"/>
    </xf>
    <xf numFmtId="10" fontId="2" fillId="0" borderId="1" xfId="1" applyNumberFormat="1" applyFont="1" applyFill="1" applyBorder="1" applyAlignment="1">
      <alignment horizontal="center" vertical="center" wrapText="1"/>
    </xf>
    <xf numFmtId="9" fontId="26" fillId="0" borderId="1" xfId="0" applyNumberFormat="1" applyFont="1" applyBorder="1" applyAlignment="1" applyProtection="1">
      <alignment horizontal="center" vertical="center" wrapText="1"/>
      <protection locked="0"/>
    </xf>
    <xf numFmtId="0" fontId="23" fillId="0" borderId="1" xfId="0" applyFont="1" applyBorder="1" applyAlignment="1" applyProtection="1">
      <alignment horizontal="justify" vertical="center" wrapText="1"/>
      <protection locked="0"/>
    </xf>
    <xf numFmtId="9" fontId="23" fillId="0" borderId="1" xfId="0" applyNumberFormat="1" applyFont="1" applyBorder="1" applyAlignment="1" applyProtection="1">
      <alignment horizontal="center" vertical="center" wrapText="1"/>
      <protection locked="0"/>
    </xf>
    <xf numFmtId="0" fontId="12" fillId="0" borderId="0" xfId="0" applyFont="1" applyAlignment="1">
      <alignment horizontal="center" vertical="center" wrapText="1"/>
    </xf>
    <xf numFmtId="9" fontId="12" fillId="0" borderId="1" xfId="0" applyNumberFormat="1" applyFont="1" applyBorder="1" applyAlignment="1" applyProtection="1">
      <alignment horizontal="center" vertical="center" wrapText="1"/>
      <protection locked="0"/>
    </xf>
    <xf numFmtId="9" fontId="12" fillId="0" borderId="1" xfId="1" applyFont="1" applyFill="1" applyBorder="1" applyAlignment="1" applyProtection="1">
      <alignment horizontal="center" vertical="center" wrapText="1"/>
      <protection locked="0"/>
    </xf>
    <xf numFmtId="10" fontId="12" fillId="0" borderId="1" xfId="1" applyNumberFormat="1" applyFont="1" applyFill="1" applyBorder="1" applyAlignment="1" applyProtection="1">
      <alignment horizontal="center" vertical="center" wrapText="1"/>
      <protection locked="0"/>
    </xf>
    <xf numFmtId="0" fontId="12" fillId="15" borderId="1" xfId="0" applyFont="1" applyFill="1" applyBorder="1" applyAlignment="1" applyProtection="1">
      <alignment horizontal="center" vertical="center" wrapText="1"/>
      <protection locked="0"/>
    </xf>
    <xf numFmtId="9" fontId="2"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0" fontId="2" fillId="13" borderId="2" xfId="0" applyFont="1" applyFill="1" applyBorder="1" applyAlignment="1">
      <alignment vertical="center" wrapText="1"/>
    </xf>
    <xf numFmtId="0" fontId="2" fillId="0" borderId="2" xfId="0" applyFont="1" applyBorder="1" applyAlignment="1">
      <alignment wrapText="1"/>
    </xf>
    <xf numFmtId="0" fontId="2" fillId="0" borderId="2" xfId="0" applyFont="1" applyFill="1" applyBorder="1" applyAlignment="1">
      <alignment vertical="center" wrapText="1"/>
    </xf>
    <xf numFmtId="0" fontId="2" fillId="15" borderId="2" xfId="0" applyFont="1" applyFill="1" applyBorder="1" applyAlignment="1">
      <alignment vertical="center" wrapText="1"/>
    </xf>
    <xf numFmtId="0" fontId="2" fillId="10" borderId="3" xfId="0" applyFont="1" applyFill="1" applyBorder="1" applyAlignment="1">
      <alignment vertical="center" wrapText="1"/>
    </xf>
    <xf numFmtId="0" fontId="2" fillId="0" borderId="3" xfId="0" applyFont="1" applyBorder="1" applyAlignment="1">
      <alignment vertical="center" wrapText="1"/>
    </xf>
    <xf numFmtId="0" fontId="2" fillId="0" borderId="3" xfId="0" applyFont="1" applyFill="1" applyBorder="1" applyAlignment="1">
      <alignment vertical="center" wrapText="1"/>
    </xf>
    <xf numFmtId="0" fontId="2" fillId="15" borderId="3" xfId="0" applyFont="1" applyFill="1" applyBorder="1" applyAlignment="1">
      <alignment vertical="center" wrapText="1"/>
    </xf>
    <xf numFmtId="0" fontId="2" fillId="0" borderId="40" xfId="0" applyFont="1" applyBorder="1" applyAlignment="1">
      <alignment vertical="center" wrapText="1"/>
    </xf>
    <xf numFmtId="0" fontId="12" fillId="9" borderId="43" xfId="0" applyFont="1" applyFill="1" applyBorder="1" applyAlignment="1">
      <alignment horizontal="center" vertical="center" wrapText="1"/>
    </xf>
    <xf numFmtId="9" fontId="27" fillId="0" borderId="43" xfId="1" applyFont="1" applyBorder="1" applyAlignment="1">
      <alignment horizontal="center" vertical="center" wrapText="1"/>
    </xf>
    <xf numFmtId="9" fontId="23" fillId="0" borderId="1" xfId="0" applyNumberFormat="1" applyFont="1" applyBorder="1" applyAlignment="1">
      <alignment horizontal="center" vertical="center" wrapText="1"/>
    </xf>
    <xf numFmtId="9" fontId="26"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1" xfId="0" applyFont="1" applyBorder="1" applyAlignment="1">
      <alignment vertical="center" wrapText="1"/>
    </xf>
    <xf numFmtId="9" fontId="2" fillId="0" borderId="14" xfId="0" applyNumberFormat="1" applyFont="1" applyFill="1" applyBorder="1" applyAlignment="1">
      <alignment horizontal="center" vertical="center" wrapText="1"/>
    </xf>
    <xf numFmtId="0" fontId="2" fillId="0" borderId="14" xfId="0" applyFont="1" applyBorder="1" applyAlignment="1" applyProtection="1">
      <alignment horizontal="center" vertical="center" wrapText="1"/>
      <protection locked="0"/>
    </xf>
    <xf numFmtId="9" fontId="2" fillId="0" borderId="14" xfId="1" applyFont="1" applyFill="1" applyBorder="1" applyAlignment="1">
      <alignment horizontal="center" vertical="center" wrapText="1"/>
    </xf>
    <xf numFmtId="9" fontId="23" fillId="0" borderId="14" xfId="1" applyFont="1" applyBorder="1" applyAlignment="1">
      <alignment horizontal="center" vertical="center" wrapText="1"/>
    </xf>
    <xf numFmtId="0" fontId="23" fillId="0" borderId="19" xfId="0" applyFont="1" applyBorder="1" applyAlignment="1" applyProtection="1">
      <alignment horizontal="justify" vertical="center" wrapText="1"/>
      <protection locked="0"/>
    </xf>
    <xf numFmtId="9" fontId="23" fillId="0" borderId="14" xfId="0" applyNumberFormat="1" applyFont="1" applyBorder="1" applyAlignment="1">
      <alignment horizontal="center" vertical="center" wrapText="1"/>
    </xf>
    <xf numFmtId="0" fontId="23" fillId="0" borderId="14" xfId="0" applyFont="1" applyBorder="1" applyAlignment="1">
      <alignment horizontal="center" vertical="center" wrapText="1"/>
    </xf>
    <xf numFmtId="0" fontId="23" fillId="0" borderId="19" xfId="0" applyFont="1" applyBorder="1" applyAlignment="1">
      <alignment vertical="center" wrapText="1"/>
    </xf>
    <xf numFmtId="9" fontId="23" fillId="0" borderId="16" xfId="1" applyFont="1" applyBorder="1" applyAlignment="1">
      <alignment horizontal="center" vertical="center" wrapText="1"/>
    </xf>
    <xf numFmtId="9" fontId="23" fillId="0" borderId="17" xfId="0" applyNumberFormat="1" applyFont="1" applyBorder="1" applyAlignment="1" applyProtection="1">
      <alignment horizontal="center" vertical="center" wrapText="1"/>
      <protection locked="0"/>
    </xf>
    <xf numFmtId="9" fontId="26" fillId="0" borderId="17" xfId="0" applyNumberFormat="1" applyFont="1" applyBorder="1" applyAlignment="1" applyProtection="1">
      <alignment horizontal="center" vertical="center" wrapText="1"/>
      <protection locked="0"/>
    </xf>
    <xf numFmtId="0" fontId="23" fillId="0" borderId="17" xfId="0" applyFont="1" applyBorder="1" applyAlignment="1" applyProtection="1">
      <alignment horizontal="justify" vertical="center" wrapText="1"/>
      <protection locked="0"/>
    </xf>
    <xf numFmtId="0" fontId="23" fillId="0" borderId="18" xfId="0" applyFont="1" applyBorder="1" applyAlignment="1" applyProtection="1">
      <alignment horizontal="justify" vertical="center" wrapText="1"/>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 fillId="0" borderId="25" xfId="0" applyFont="1" applyBorder="1" applyAlignment="1">
      <alignment horizontal="left" vertical="center" wrapText="1"/>
    </xf>
    <xf numFmtId="0" fontId="2" fillId="0" borderId="25" xfId="0" applyFont="1" applyBorder="1" applyAlignment="1">
      <alignment horizontal="left" vertical="center"/>
    </xf>
    <xf numFmtId="0" fontId="12" fillId="0" borderId="0" xfId="0" applyFont="1" applyAlignment="1">
      <alignment horizontal="center" vertical="center"/>
    </xf>
    <xf numFmtId="0" fontId="12" fillId="11" borderId="1" xfId="0" applyFont="1" applyFill="1" applyBorder="1" applyAlignment="1">
      <alignment horizontal="center" vertical="center"/>
    </xf>
    <xf numFmtId="0" fontId="2" fillId="11" borderId="37" xfId="0" applyFont="1" applyFill="1" applyBorder="1" applyAlignment="1">
      <alignment horizontal="center" vertical="center"/>
    </xf>
    <xf numFmtId="0" fontId="2" fillId="11" borderId="34" xfId="0" applyFont="1" applyFill="1" applyBorder="1" applyAlignment="1">
      <alignment horizontal="center" vertical="center"/>
    </xf>
    <xf numFmtId="0" fontId="2" fillId="11" borderId="14" xfId="0" applyFont="1" applyFill="1" applyBorder="1" applyAlignment="1">
      <alignment horizontal="center" vertical="center"/>
    </xf>
    <xf numFmtId="0" fontId="2" fillId="11" borderId="19" xfId="0" applyFont="1" applyFill="1" applyBorder="1" applyAlignment="1">
      <alignment horizontal="center" vertical="center"/>
    </xf>
    <xf numFmtId="0" fontId="2" fillId="11" borderId="16" xfId="0" applyFont="1" applyFill="1" applyBorder="1" applyAlignment="1">
      <alignment horizontal="center" vertical="center"/>
    </xf>
    <xf numFmtId="0" fontId="2" fillId="11" borderId="18" xfId="0" applyFont="1" applyFill="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 xfId="0" applyFont="1" applyBorder="1" applyAlignment="1">
      <alignment horizontal="justify" vertical="center" wrapText="1"/>
    </xf>
    <xf numFmtId="0" fontId="10" fillId="11" borderId="37" xfId="0" applyFont="1" applyFill="1" applyBorder="1" applyAlignment="1">
      <alignment horizontal="center" vertical="center" wrapText="1"/>
    </xf>
    <xf numFmtId="0" fontId="10" fillId="11" borderId="33" xfId="0" applyFont="1" applyFill="1" applyBorder="1" applyAlignment="1">
      <alignment horizontal="center" vertical="center" wrapText="1"/>
    </xf>
    <xf numFmtId="0" fontId="10" fillId="11" borderId="14"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1" borderId="34" xfId="0" applyFont="1" applyFill="1" applyBorder="1" applyAlignment="1">
      <alignment horizontal="center" vertical="center"/>
    </xf>
    <xf numFmtId="0" fontId="10" fillId="11" borderId="19" xfId="0" applyFont="1" applyFill="1" applyBorder="1" applyAlignment="1">
      <alignment horizontal="center" vertical="center"/>
    </xf>
    <xf numFmtId="0" fontId="10" fillId="11" borderId="18" xfId="0" applyFont="1" applyFill="1" applyBorder="1" applyAlignment="1">
      <alignment horizontal="center" vertical="center"/>
    </xf>
    <xf numFmtId="0" fontId="10" fillId="11" borderId="37" xfId="0" applyFont="1" applyFill="1" applyBorder="1" applyAlignment="1">
      <alignment horizontal="center" vertical="center"/>
    </xf>
    <xf numFmtId="0" fontId="10" fillId="11" borderId="33" xfId="0" applyFont="1" applyFill="1" applyBorder="1" applyAlignment="1">
      <alignment horizontal="center" vertical="center"/>
    </xf>
    <xf numFmtId="0" fontId="10" fillId="11" borderId="14" xfId="0" applyFont="1" applyFill="1" applyBorder="1" applyAlignment="1">
      <alignment horizontal="center" vertical="center"/>
    </xf>
    <xf numFmtId="0" fontId="10" fillId="11" borderId="1"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11" xfId="0" applyFont="1" applyFill="1" applyBorder="1" applyAlignment="1">
      <alignment horizontal="center" vertical="center"/>
    </xf>
    <xf numFmtId="0" fontId="14" fillId="6" borderId="31"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32" xfId="0" applyFont="1" applyFill="1" applyBorder="1" applyAlignment="1">
      <alignment horizontal="center" vertical="center"/>
    </xf>
    <xf numFmtId="0" fontId="2" fillId="7" borderId="12"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10" borderId="42" xfId="0" applyFont="1" applyFill="1" applyBorder="1" applyAlignment="1">
      <alignment horizontal="center" vertical="center" wrapText="1"/>
    </xf>
    <xf numFmtId="0" fontId="2" fillId="10" borderId="3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9" borderId="35" xfId="0" applyFont="1" applyFill="1" applyBorder="1" applyAlignment="1">
      <alignment horizontal="center" vertical="center" wrapText="1"/>
    </xf>
    <xf numFmtId="0" fontId="2" fillId="9" borderId="36"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2" fillId="7" borderId="33" xfId="0" applyFont="1" applyFill="1" applyBorder="1" applyAlignment="1">
      <alignment horizontal="center" vertical="center" wrapText="1"/>
    </xf>
    <xf numFmtId="0" fontId="2" fillId="7" borderId="34"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19"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2" fillId="13" borderId="35" xfId="0" applyFont="1" applyFill="1" applyBorder="1" applyAlignment="1">
      <alignment horizontal="center" vertical="center" wrapText="1"/>
    </xf>
    <xf numFmtId="0" fontId="2" fillId="13" borderId="36" xfId="0" applyFont="1" applyFill="1" applyBorder="1" applyAlignment="1">
      <alignment horizontal="center" vertical="center" wrapText="1"/>
    </xf>
    <xf numFmtId="0" fontId="2" fillId="13" borderId="41" xfId="0" applyFont="1" applyFill="1" applyBorder="1" applyAlignment="1">
      <alignment horizontal="center" vertical="center" wrapText="1"/>
    </xf>
    <xf numFmtId="0" fontId="16" fillId="0" borderId="37"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 fillId="9" borderId="37" xfId="0" applyFont="1" applyFill="1" applyBorder="1" applyAlignment="1">
      <alignment horizontal="center" vertical="center" wrapText="1"/>
    </xf>
    <xf numFmtId="0" fontId="2" fillId="9" borderId="33" xfId="0" applyFont="1" applyFill="1" applyBorder="1" applyAlignment="1">
      <alignment horizontal="center" vertical="center" wrapText="1"/>
    </xf>
    <xf numFmtId="0" fontId="2" fillId="9" borderId="34" xfId="0" applyFont="1" applyFill="1" applyBorder="1" applyAlignment="1">
      <alignment horizontal="center" vertical="center" wrapText="1"/>
    </xf>
  </cellXfs>
  <cellStyles count="18">
    <cellStyle name="Amarillo" xfId="3" xr:uid="{00000000-0005-0000-0000-000000000000}"/>
    <cellStyle name="Excel Built-in Comma [0]" xfId="12" xr:uid="{00000000-0005-0000-0000-000001000000}"/>
    <cellStyle name="Hipervínculo" xfId="13" builtinId="8"/>
    <cellStyle name="Millares [0]" xfId="11" builtinId="6"/>
    <cellStyle name="Millares [0] 2" xfId="2" xr:uid="{00000000-0005-0000-0000-000004000000}"/>
    <cellStyle name="Millares [0] 2 2" xfId="16" xr:uid="{D04AA455-F325-455B-BACB-26E8FEB840AA}"/>
    <cellStyle name="Millares [0] 2 3" xfId="14" xr:uid="{1938D38A-CE93-40AE-AF51-CA52EFFE2BD5}"/>
    <cellStyle name="Millares [0] 3" xfId="17" xr:uid="{5484DDD9-202D-4792-AC83-4315FBB31DFA}"/>
    <cellStyle name="Millares [0] 4" xfId="15" xr:uid="{D508308F-AB96-489E-8EF4-7B6EE738BDE8}"/>
    <cellStyle name="Millares 2" xfId="5" xr:uid="{00000000-0005-0000-0000-000005000000}"/>
    <cellStyle name="Millares 3" xfId="4" xr:uid="{00000000-0005-0000-0000-000006000000}"/>
    <cellStyle name="Normal" xfId="0" builtinId="0"/>
    <cellStyle name="Normal 2" xfId="6" xr:uid="{00000000-0005-0000-0000-000008000000}"/>
    <cellStyle name="Porcentaje" xfId="1" builtinId="5"/>
    <cellStyle name="Porcentaje 2" xfId="7" xr:uid="{00000000-0005-0000-0000-00000A000000}"/>
    <cellStyle name="Porcentual 2" xfId="8" xr:uid="{00000000-0005-0000-0000-00000B000000}"/>
    <cellStyle name="Rojo" xfId="9" xr:uid="{00000000-0005-0000-0000-00000C000000}"/>
    <cellStyle name="Verde" xfId="10"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acandelari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9"/>
  <sheetViews>
    <sheetView tabSelected="1" topLeftCell="D1" zoomScale="60" zoomScaleNormal="60" workbookViewId="0">
      <selection activeCell="M8" sqref="M8"/>
    </sheetView>
  </sheetViews>
  <sheetFormatPr baseColWidth="10" defaultColWidth="11.42578125" defaultRowHeight="15" x14ac:dyDescent="0.25"/>
  <cols>
    <col min="1" max="1" width="6.7109375" style="95" customWidth="1"/>
    <col min="2" max="2" width="27.28515625" style="95" customWidth="1"/>
    <col min="3" max="3" width="20.140625" style="95" customWidth="1"/>
    <col min="4" max="4" width="55.28515625" style="95" customWidth="1"/>
    <col min="5" max="5" width="14.140625" style="95" customWidth="1"/>
    <col min="6" max="6" width="16" style="95" customWidth="1"/>
    <col min="7" max="7" width="25.28515625" style="95" customWidth="1"/>
    <col min="8" max="8" width="43.140625" style="95" customWidth="1"/>
    <col min="9" max="9" width="16" style="77" customWidth="1"/>
    <col min="10" max="10" width="16.28515625" style="95" customWidth="1"/>
    <col min="11" max="11" width="13.42578125" style="16" customWidth="1"/>
    <col min="12" max="15" width="11.42578125" style="95"/>
    <col min="16" max="17" width="17.7109375" style="95" customWidth="1"/>
    <col min="18" max="18" width="15.5703125" style="16" customWidth="1"/>
    <col min="19" max="19" width="16.28515625" style="16" customWidth="1"/>
    <col min="20" max="20" width="20.5703125" style="16" customWidth="1"/>
    <col min="21" max="21" width="11.42578125" style="95" customWidth="1"/>
    <col min="22" max="22" width="16.42578125" style="16" customWidth="1"/>
    <col min="23" max="23" width="25" style="16" customWidth="1"/>
    <col min="24" max="24" width="17.42578125" style="16" customWidth="1"/>
    <col min="25" max="25" width="33.5703125" style="16" customWidth="1"/>
    <col min="26" max="26" width="18.42578125" style="16" customWidth="1"/>
    <col min="27" max="27" width="16.42578125" style="185" customWidth="1"/>
    <col min="28" max="28" width="24.7109375" style="185" customWidth="1"/>
    <col min="29" max="29" width="16.42578125" style="197" customWidth="1"/>
    <col min="30" max="30" width="54.140625" style="16" customWidth="1"/>
    <col min="31" max="31" width="28.85546875" style="16" customWidth="1"/>
    <col min="32" max="42" width="16.42578125" style="16" customWidth="1"/>
    <col min="43" max="43" width="17.85546875" style="16" customWidth="1"/>
    <col min="44" max="45" width="16.42578125" style="16" customWidth="1"/>
    <col min="46" max="46" width="32.140625" style="16" customWidth="1"/>
    <col min="47" max="49" width="16.42578125" style="16" customWidth="1"/>
    <col min="50" max="16384" width="11.42578125" style="95"/>
  </cols>
  <sheetData>
    <row r="1" spans="1:46" ht="22.5" customHeight="1" x14ac:dyDescent="0.25">
      <c r="A1" s="239" t="s">
        <v>0</v>
      </c>
      <c r="B1" s="239"/>
      <c r="C1" s="239"/>
      <c r="D1" s="239"/>
      <c r="E1" s="239"/>
      <c r="F1" s="239"/>
      <c r="G1" s="239"/>
      <c r="H1" s="239"/>
      <c r="I1" s="239"/>
      <c r="J1" s="239"/>
      <c r="K1" s="239"/>
    </row>
    <row r="2" spans="1:46" ht="22.5" customHeight="1" x14ac:dyDescent="0.25">
      <c r="A2" s="239" t="s">
        <v>1</v>
      </c>
      <c r="B2" s="239"/>
      <c r="C2" s="239"/>
      <c r="D2" s="239"/>
      <c r="E2" s="239"/>
      <c r="F2" s="239"/>
      <c r="G2" s="239"/>
      <c r="H2" s="239"/>
      <c r="I2" s="239"/>
      <c r="J2" s="239"/>
      <c r="K2" s="239"/>
    </row>
    <row r="3" spans="1:46" ht="22.5" customHeight="1" x14ac:dyDescent="0.25">
      <c r="A3" s="239" t="s">
        <v>2</v>
      </c>
      <c r="B3" s="239"/>
      <c r="C3" s="239"/>
      <c r="D3" s="239"/>
      <c r="E3" s="239"/>
      <c r="F3" s="239"/>
      <c r="G3" s="239"/>
      <c r="H3" s="239"/>
      <c r="I3" s="239"/>
      <c r="J3" s="239"/>
      <c r="K3" s="239"/>
    </row>
    <row r="4" spans="1:46" ht="15.75" thickBot="1" x14ac:dyDescent="0.3">
      <c r="F4" s="240" t="s">
        <v>3</v>
      </c>
      <c r="G4" s="240"/>
      <c r="H4" s="240"/>
      <c r="I4" s="240"/>
      <c r="J4" s="240"/>
    </row>
    <row r="5" spans="1:46" ht="15.75" customHeight="1" x14ac:dyDescent="0.25">
      <c r="A5" s="241" t="s">
        <v>4</v>
      </c>
      <c r="B5" s="242"/>
      <c r="C5" s="247" t="s">
        <v>5</v>
      </c>
      <c r="D5" s="248"/>
      <c r="F5" s="122" t="s">
        <v>6</v>
      </c>
      <c r="G5" s="122" t="s">
        <v>7</v>
      </c>
      <c r="H5" s="240" t="s">
        <v>8</v>
      </c>
      <c r="I5" s="240"/>
      <c r="J5" s="240"/>
    </row>
    <row r="6" spans="1:46" ht="24" customHeight="1" x14ac:dyDescent="0.25">
      <c r="A6" s="243"/>
      <c r="B6" s="244"/>
      <c r="C6" s="249"/>
      <c r="D6" s="248"/>
      <c r="F6" s="17">
        <v>1</v>
      </c>
      <c r="G6" s="123" t="s">
        <v>9</v>
      </c>
      <c r="H6" s="250" t="s">
        <v>10</v>
      </c>
      <c r="I6" s="250"/>
      <c r="J6" s="250"/>
    </row>
    <row r="7" spans="1:46" ht="47.25" customHeight="1" x14ac:dyDescent="0.25">
      <c r="A7" s="243"/>
      <c r="B7" s="244"/>
      <c r="C7" s="249"/>
      <c r="D7" s="248"/>
      <c r="F7" s="17">
        <v>2</v>
      </c>
      <c r="G7" s="123" t="s">
        <v>11</v>
      </c>
      <c r="H7" s="251" t="s">
        <v>12</v>
      </c>
      <c r="I7" s="251"/>
      <c r="J7" s="251"/>
    </row>
    <row r="8" spans="1:46" ht="312.75" customHeight="1" thickBot="1" x14ac:dyDescent="0.3">
      <c r="A8" s="245"/>
      <c r="B8" s="246"/>
      <c r="C8" s="249"/>
      <c r="D8" s="248"/>
      <c r="F8" s="17">
        <v>3</v>
      </c>
      <c r="G8" s="123" t="s">
        <v>13</v>
      </c>
      <c r="H8" s="252" t="s">
        <v>204</v>
      </c>
      <c r="I8" s="253"/>
      <c r="J8" s="254"/>
    </row>
    <row r="9" spans="1:46" ht="222" customHeight="1" x14ac:dyDescent="0.25">
      <c r="F9" s="178">
        <v>4</v>
      </c>
      <c r="G9" s="178" t="s">
        <v>205</v>
      </c>
      <c r="H9" s="237" t="s">
        <v>207</v>
      </c>
      <c r="I9" s="238"/>
      <c r="J9" s="238"/>
    </row>
    <row r="10" spans="1:46" ht="66.75" customHeight="1" x14ac:dyDescent="0.25">
      <c r="F10" s="171">
        <v>5</v>
      </c>
      <c r="G10" s="172" t="s">
        <v>208</v>
      </c>
      <c r="H10" s="236" t="s">
        <v>209</v>
      </c>
      <c r="I10" s="236"/>
      <c r="J10" s="236"/>
    </row>
    <row r="11" spans="1:46" ht="167.25" customHeight="1" x14ac:dyDescent="0.25">
      <c r="F11" s="171">
        <v>6</v>
      </c>
      <c r="G11" s="172" t="s">
        <v>222</v>
      </c>
      <c r="H11" s="235" t="s">
        <v>251</v>
      </c>
      <c r="I11" s="235"/>
      <c r="J11" s="235"/>
    </row>
    <row r="12" spans="1:46" ht="345.75" customHeight="1" x14ac:dyDescent="0.25">
      <c r="F12" s="233">
        <v>7</v>
      </c>
      <c r="G12" s="234" t="s">
        <v>261</v>
      </c>
      <c r="H12" s="235" t="s">
        <v>260</v>
      </c>
      <c r="I12" s="235"/>
      <c r="J12" s="235"/>
    </row>
    <row r="13" spans="1:46" ht="18.75" customHeight="1" thickBot="1" x14ac:dyDescent="0.3"/>
    <row r="14" spans="1:46" ht="18.75" customHeight="1" x14ac:dyDescent="0.25">
      <c r="A14" s="255" t="s">
        <v>14</v>
      </c>
      <c r="B14" s="256"/>
      <c r="C14" s="259" t="s">
        <v>15</v>
      </c>
      <c r="D14" s="262" t="s">
        <v>16</v>
      </c>
      <c r="E14" s="263"/>
      <c r="F14" s="263"/>
      <c r="G14" s="263"/>
      <c r="H14" s="263"/>
      <c r="I14" s="263"/>
      <c r="J14" s="263"/>
      <c r="K14" s="263"/>
      <c r="L14" s="263"/>
      <c r="M14" s="263"/>
      <c r="N14" s="263"/>
      <c r="O14" s="263"/>
      <c r="P14" s="259"/>
      <c r="Q14" s="266" t="s">
        <v>17</v>
      </c>
      <c r="R14" s="267"/>
      <c r="S14" s="267"/>
      <c r="T14" s="268"/>
      <c r="U14" s="272" t="s">
        <v>18</v>
      </c>
      <c r="V14" s="296" t="s">
        <v>19</v>
      </c>
      <c r="W14" s="297"/>
      <c r="X14" s="297"/>
      <c r="Y14" s="297"/>
      <c r="Z14" s="298"/>
      <c r="AA14" s="307" t="s">
        <v>19</v>
      </c>
      <c r="AB14" s="308"/>
      <c r="AC14" s="308"/>
      <c r="AD14" s="308"/>
      <c r="AE14" s="309"/>
      <c r="AF14" s="275" t="s">
        <v>19</v>
      </c>
      <c r="AG14" s="276"/>
      <c r="AH14" s="276"/>
      <c r="AI14" s="276"/>
      <c r="AJ14" s="277"/>
      <c r="AK14" s="278" t="s">
        <v>19</v>
      </c>
      <c r="AL14" s="279"/>
      <c r="AM14" s="279"/>
      <c r="AN14" s="279"/>
      <c r="AO14" s="280"/>
      <c r="AP14" s="281" t="s">
        <v>19</v>
      </c>
      <c r="AQ14" s="282"/>
      <c r="AR14" s="282"/>
      <c r="AS14" s="282"/>
      <c r="AT14" s="283"/>
    </row>
    <row r="15" spans="1:46" ht="21" customHeight="1" x14ac:dyDescent="0.25">
      <c r="A15" s="257"/>
      <c r="B15" s="258"/>
      <c r="C15" s="260"/>
      <c r="D15" s="264"/>
      <c r="E15" s="265"/>
      <c r="F15" s="265"/>
      <c r="G15" s="265"/>
      <c r="H15" s="265"/>
      <c r="I15" s="265"/>
      <c r="J15" s="265"/>
      <c r="K15" s="265"/>
      <c r="L15" s="265"/>
      <c r="M15" s="265"/>
      <c r="N15" s="265"/>
      <c r="O15" s="265"/>
      <c r="P15" s="260"/>
      <c r="Q15" s="269"/>
      <c r="R15" s="270"/>
      <c r="S15" s="270"/>
      <c r="T15" s="271"/>
      <c r="U15" s="273"/>
      <c r="V15" s="284" t="s">
        <v>20</v>
      </c>
      <c r="W15" s="285"/>
      <c r="X15" s="285"/>
      <c r="Y15" s="285"/>
      <c r="Z15" s="286"/>
      <c r="AA15" s="287" t="s">
        <v>21</v>
      </c>
      <c r="AB15" s="288"/>
      <c r="AC15" s="288"/>
      <c r="AD15" s="288"/>
      <c r="AE15" s="289"/>
      <c r="AF15" s="290" t="s">
        <v>22</v>
      </c>
      <c r="AG15" s="291"/>
      <c r="AH15" s="291"/>
      <c r="AI15" s="291"/>
      <c r="AJ15" s="292"/>
      <c r="AK15" s="287" t="s">
        <v>23</v>
      </c>
      <c r="AL15" s="288"/>
      <c r="AM15" s="288"/>
      <c r="AN15" s="288"/>
      <c r="AO15" s="289"/>
      <c r="AP15" s="293" t="s">
        <v>24</v>
      </c>
      <c r="AQ15" s="294"/>
      <c r="AR15" s="294"/>
      <c r="AS15" s="294"/>
      <c r="AT15" s="295"/>
    </row>
    <row r="16" spans="1:46" s="16" customFormat="1" ht="45.75" thickBot="1" x14ac:dyDescent="0.3">
      <c r="A16" s="66" t="s">
        <v>25</v>
      </c>
      <c r="B16" s="67" t="s">
        <v>26</v>
      </c>
      <c r="C16" s="261"/>
      <c r="D16" s="66" t="s">
        <v>27</v>
      </c>
      <c r="E16" s="67" t="s">
        <v>28</v>
      </c>
      <c r="F16" s="67" t="s">
        <v>29</v>
      </c>
      <c r="G16" s="67" t="s">
        <v>30</v>
      </c>
      <c r="H16" s="67" t="s">
        <v>31</v>
      </c>
      <c r="I16" s="67" t="s">
        <v>32</v>
      </c>
      <c r="J16" s="67" t="s">
        <v>33</v>
      </c>
      <c r="K16" s="67" t="s">
        <v>34</v>
      </c>
      <c r="L16" s="67" t="s">
        <v>35</v>
      </c>
      <c r="M16" s="67" t="s">
        <v>36</v>
      </c>
      <c r="N16" s="67" t="s">
        <v>37</v>
      </c>
      <c r="O16" s="67" t="s">
        <v>38</v>
      </c>
      <c r="P16" s="68" t="s">
        <v>39</v>
      </c>
      <c r="Q16" s="70" t="s">
        <v>40</v>
      </c>
      <c r="R16" s="71" t="s">
        <v>41</v>
      </c>
      <c r="S16" s="71" t="s">
        <v>42</v>
      </c>
      <c r="T16" s="72" t="s">
        <v>43</v>
      </c>
      <c r="U16" s="274"/>
      <c r="V16" s="43" t="s">
        <v>44</v>
      </c>
      <c r="W16" s="28" t="s">
        <v>45</v>
      </c>
      <c r="X16" s="127" t="s">
        <v>46</v>
      </c>
      <c r="Y16" s="28" t="s">
        <v>47</v>
      </c>
      <c r="Z16" s="204" t="s">
        <v>48</v>
      </c>
      <c r="AA16" s="186" t="s">
        <v>44</v>
      </c>
      <c r="AB16" s="187" t="s">
        <v>45</v>
      </c>
      <c r="AC16" s="176" t="s">
        <v>46</v>
      </c>
      <c r="AD16" s="29" t="s">
        <v>47</v>
      </c>
      <c r="AE16" s="40" t="s">
        <v>48</v>
      </c>
      <c r="AF16" s="208" t="s">
        <v>44</v>
      </c>
      <c r="AG16" s="30" t="s">
        <v>45</v>
      </c>
      <c r="AH16" s="30" t="s">
        <v>46</v>
      </c>
      <c r="AI16" s="30" t="s">
        <v>47</v>
      </c>
      <c r="AJ16" s="42" t="s">
        <v>48</v>
      </c>
      <c r="AK16" s="39" t="s">
        <v>44</v>
      </c>
      <c r="AL16" s="29" t="s">
        <v>45</v>
      </c>
      <c r="AM16" s="29" t="s">
        <v>46</v>
      </c>
      <c r="AN16" s="29" t="s">
        <v>47</v>
      </c>
      <c r="AO16" s="40" t="s">
        <v>48</v>
      </c>
      <c r="AP16" s="32" t="s">
        <v>30</v>
      </c>
      <c r="AQ16" s="31" t="s">
        <v>44</v>
      </c>
      <c r="AR16" s="31" t="s">
        <v>45</v>
      </c>
      <c r="AS16" s="31" t="s">
        <v>46</v>
      </c>
      <c r="AT16" s="33" t="s">
        <v>49</v>
      </c>
    </row>
    <row r="17" spans="1:49" ht="209.25" customHeight="1" x14ac:dyDescent="0.25">
      <c r="A17" s="64">
        <v>7</v>
      </c>
      <c r="B17" s="27" t="s">
        <v>50</v>
      </c>
      <c r="C17" s="65" t="s">
        <v>51</v>
      </c>
      <c r="D17" s="165" t="s">
        <v>210</v>
      </c>
      <c r="E17" s="139">
        <v>4.2099999999999999E-2</v>
      </c>
      <c r="F17" s="73" t="s">
        <v>52</v>
      </c>
      <c r="G17" s="74" t="s">
        <v>212</v>
      </c>
      <c r="H17" s="74" t="s">
        <v>213</v>
      </c>
      <c r="I17" s="166" t="s">
        <v>214</v>
      </c>
      <c r="J17" s="24" t="s">
        <v>53</v>
      </c>
      <c r="K17" s="25" t="s">
        <v>54</v>
      </c>
      <c r="L17" s="167">
        <v>0</v>
      </c>
      <c r="M17" s="167">
        <v>0</v>
      </c>
      <c r="N17" s="168">
        <v>0</v>
      </c>
      <c r="O17" s="167">
        <v>1</v>
      </c>
      <c r="P17" s="169">
        <v>1</v>
      </c>
      <c r="Q17" s="69" t="s">
        <v>55</v>
      </c>
      <c r="R17" s="15" t="s">
        <v>56</v>
      </c>
      <c r="S17" s="15" t="s">
        <v>57</v>
      </c>
      <c r="T17" s="35" t="s">
        <v>58</v>
      </c>
      <c r="U17" s="94" t="str">
        <f>IF(Q17="EFICACIA","SI","NO")</f>
        <v>SI</v>
      </c>
      <c r="V17" s="15" t="s">
        <v>59</v>
      </c>
      <c r="W17" s="15" t="s">
        <v>59</v>
      </c>
      <c r="X17" s="126" t="s">
        <v>59</v>
      </c>
      <c r="Y17" s="15" t="s">
        <v>59</v>
      </c>
      <c r="Z17" s="181" t="s">
        <v>59</v>
      </c>
      <c r="AA17" s="103" t="s">
        <v>59</v>
      </c>
      <c r="AB17" s="177" t="s">
        <v>59</v>
      </c>
      <c r="AC17" s="126" t="s">
        <v>59</v>
      </c>
      <c r="AD17" s="15" t="s">
        <v>59</v>
      </c>
      <c r="AE17" s="35" t="s">
        <v>59</v>
      </c>
      <c r="AF17" s="209">
        <f>N17</f>
        <v>0</v>
      </c>
      <c r="AG17" s="133"/>
      <c r="AH17" s="133"/>
      <c r="AI17" s="133"/>
      <c r="AJ17" s="134"/>
      <c r="AK17" s="34">
        <f>O17</f>
        <v>1</v>
      </c>
      <c r="AL17" s="133"/>
      <c r="AM17" s="133"/>
      <c r="AN17" s="133"/>
      <c r="AO17" s="134"/>
      <c r="AP17" s="34" t="str">
        <f>G17</f>
        <v>Línea base construida</v>
      </c>
      <c r="AQ17" s="15" t="e">
        <f>V17+AA17+AF17+AK17</f>
        <v>#VALUE!</v>
      </c>
      <c r="AR17" s="15" t="e">
        <f>W17+AB17+AG17+AL17</f>
        <v>#VALUE!</v>
      </c>
      <c r="AS17" s="15"/>
      <c r="AT17" s="35"/>
    </row>
    <row r="18" spans="1:49" ht="78.75" x14ac:dyDescent="0.25">
      <c r="A18" s="57">
        <v>7</v>
      </c>
      <c r="B18" s="15" t="s">
        <v>50</v>
      </c>
      <c r="C18" s="58" t="s">
        <v>51</v>
      </c>
      <c r="D18" s="48" t="s">
        <v>211</v>
      </c>
      <c r="E18" s="139">
        <v>4.2099999999999999E-2</v>
      </c>
      <c r="F18" s="75" t="s">
        <v>52</v>
      </c>
      <c r="G18" s="74" t="s">
        <v>212</v>
      </c>
      <c r="H18" s="76" t="s">
        <v>215</v>
      </c>
      <c r="I18" s="166" t="s">
        <v>214</v>
      </c>
      <c r="J18" s="20" t="s">
        <v>53</v>
      </c>
      <c r="K18" s="23" t="s">
        <v>60</v>
      </c>
      <c r="L18" s="164">
        <v>0</v>
      </c>
      <c r="M18" s="164">
        <v>0</v>
      </c>
      <c r="N18" s="164">
        <v>1</v>
      </c>
      <c r="O18" s="164">
        <v>0</v>
      </c>
      <c r="P18" s="170">
        <v>1</v>
      </c>
      <c r="Q18" s="69" t="s">
        <v>55</v>
      </c>
      <c r="R18" s="15" t="s">
        <v>56</v>
      </c>
      <c r="S18" s="15" t="s">
        <v>57</v>
      </c>
      <c r="T18" s="35" t="s">
        <v>61</v>
      </c>
      <c r="U18" s="44" t="str">
        <f t="shared" ref="U18:U35" si="0">IF(Q18="EFICACIA","SI","NO")</f>
        <v>SI</v>
      </c>
      <c r="V18" s="15" t="s">
        <v>59</v>
      </c>
      <c r="W18" s="15" t="s">
        <v>59</v>
      </c>
      <c r="X18" s="126" t="s">
        <v>59</v>
      </c>
      <c r="Y18" s="15" t="s">
        <v>59</v>
      </c>
      <c r="Z18" s="181" t="s">
        <v>59</v>
      </c>
      <c r="AA18" s="103" t="s">
        <v>59</v>
      </c>
      <c r="AB18" s="177" t="s">
        <v>59</v>
      </c>
      <c r="AC18" s="126" t="s">
        <v>59</v>
      </c>
      <c r="AD18" s="15" t="s">
        <v>59</v>
      </c>
      <c r="AE18" s="35" t="s">
        <v>59</v>
      </c>
      <c r="AF18" s="209">
        <f t="shared" ref="AF18:AF42" si="1">N18</f>
        <v>1</v>
      </c>
      <c r="AG18" s="133"/>
      <c r="AH18" s="133"/>
      <c r="AI18" s="133"/>
      <c r="AJ18" s="134"/>
      <c r="AK18" s="34">
        <f t="shared" ref="AK18:AK42" si="2">O18</f>
        <v>0</v>
      </c>
      <c r="AL18" s="133"/>
      <c r="AM18" s="133"/>
      <c r="AN18" s="133"/>
      <c r="AO18" s="134"/>
      <c r="AP18" s="34" t="str">
        <f t="shared" ref="AP18:AP42" si="3">G18</f>
        <v>Línea base construida</v>
      </c>
      <c r="AQ18" s="15" t="e">
        <f t="shared" ref="AQ18:AR35" si="4">V18+AA18+AF18+AK18</f>
        <v>#VALUE!</v>
      </c>
      <c r="AR18" s="15" t="e">
        <f t="shared" si="4"/>
        <v>#VALUE!</v>
      </c>
      <c r="AS18" s="15"/>
      <c r="AT18" s="35"/>
    </row>
    <row r="19" spans="1:49" ht="120" x14ac:dyDescent="0.25">
      <c r="A19" s="57">
        <v>6</v>
      </c>
      <c r="B19" s="15" t="s">
        <v>62</v>
      </c>
      <c r="C19" s="58" t="s">
        <v>51</v>
      </c>
      <c r="D19" s="48" t="s">
        <v>63</v>
      </c>
      <c r="E19" s="139">
        <v>4.2099999999999999E-2</v>
      </c>
      <c r="F19" s="14" t="s">
        <v>64</v>
      </c>
      <c r="G19" s="1" t="s">
        <v>65</v>
      </c>
      <c r="H19" s="1" t="s">
        <v>66</v>
      </c>
      <c r="I19" s="79" t="s">
        <v>67</v>
      </c>
      <c r="J19" s="24" t="s">
        <v>68</v>
      </c>
      <c r="K19" s="25" t="s">
        <v>69</v>
      </c>
      <c r="L19" s="85"/>
      <c r="M19" s="86">
        <v>1</v>
      </c>
      <c r="N19" s="86">
        <v>1</v>
      </c>
      <c r="O19" s="86">
        <v>1</v>
      </c>
      <c r="P19" s="87">
        <v>1</v>
      </c>
      <c r="Q19" s="69" t="s">
        <v>55</v>
      </c>
      <c r="R19" s="15" t="s">
        <v>70</v>
      </c>
      <c r="S19" s="15" t="s">
        <v>57</v>
      </c>
      <c r="T19" s="35"/>
      <c r="U19" s="44" t="str">
        <f t="shared" si="0"/>
        <v>SI</v>
      </c>
      <c r="V19" s="183">
        <v>1</v>
      </c>
      <c r="W19" s="15" t="s">
        <v>59</v>
      </c>
      <c r="X19" s="126" t="s">
        <v>59</v>
      </c>
      <c r="Y19" s="15" t="s">
        <v>59</v>
      </c>
      <c r="Z19" s="181" t="s">
        <v>59</v>
      </c>
      <c r="AA19" s="220">
        <v>1</v>
      </c>
      <c r="AB19" s="202">
        <v>1</v>
      </c>
      <c r="AC19" s="203">
        <v>1</v>
      </c>
      <c r="AD19" s="92" t="s">
        <v>250</v>
      </c>
      <c r="AE19" s="93" t="s">
        <v>249</v>
      </c>
      <c r="AF19" s="209">
        <f t="shared" si="1"/>
        <v>1</v>
      </c>
      <c r="AG19" s="133"/>
      <c r="AH19" s="133"/>
      <c r="AI19" s="133"/>
      <c r="AJ19" s="134"/>
      <c r="AK19" s="34">
        <f t="shared" si="2"/>
        <v>1</v>
      </c>
      <c r="AL19" s="133"/>
      <c r="AM19" s="133"/>
      <c r="AN19" s="133"/>
      <c r="AO19" s="134"/>
      <c r="AP19" s="34" t="str">
        <f t="shared" si="3"/>
        <v xml:space="preserve">Porcentaje de cumplimiento del Plan de Acción para la implementación de los presupuestos participativos </v>
      </c>
      <c r="AQ19" s="15">
        <f t="shared" si="4"/>
        <v>4</v>
      </c>
      <c r="AR19" s="15" t="e">
        <f t="shared" si="4"/>
        <v>#VALUE!</v>
      </c>
      <c r="AS19" s="15"/>
      <c r="AT19" s="35"/>
    </row>
    <row r="20" spans="1:49" ht="120" x14ac:dyDescent="0.25">
      <c r="A20" s="57">
        <v>6</v>
      </c>
      <c r="B20" s="15" t="s">
        <v>62</v>
      </c>
      <c r="C20" s="58" t="s">
        <v>51</v>
      </c>
      <c r="D20" s="99" t="s">
        <v>254</v>
      </c>
      <c r="E20" s="139">
        <v>4.2099999999999999E-2</v>
      </c>
      <c r="F20" s="14" t="s">
        <v>64</v>
      </c>
      <c r="G20" s="1" t="s">
        <v>71</v>
      </c>
      <c r="H20" s="1" t="s">
        <v>72</v>
      </c>
      <c r="I20" s="81">
        <v>0.72399999999999998</v>
      </c>
      <c r="J20" s="20" t="s">
        <v>73</v>
      </c>
      <c r="K20" s="23" t="s">
        <v>74</v>
      </c>
      <c r="L20" s="85"/>
      <c r="M20" s="85"/>
      <c r="N20" s="85"/>
      <c r="O20" s="88">
        <v>0.9</v>
      </c>
      <c r="P20" s="87">
        <v>0.9</v>
      </c>
      <c r="Q20" s="69" t="s">
        <v>55</v>
      </c>
      <c r="R20" s="15" t="s">
        <v>75</v>
      </c>
      <c r="S20" s="15" t="s">
        <v>57</v>
      </c>
      <c r="T20" s="35"/>
      <c r="U20" s="44" t="str">
        <f t="shared" si="0"/>
        <v>SI</v>
      </c>
      <c r="V20" s="15" t="s">
        <v>59</v>
      </c>
      <c r="W20" s="15" t="s">
        <v>59</v>
      </c>
      <c r="X20" s="126" t="s">
        <v>59</v>
      </c>
      <c r="Y20" s="15" t="s">
        <v>59</v>
      </c>
      <c r="Z20" s="181" t="s">
        <v>59</v>
      </c>
      <c r="AA20" s="221" t="s">
        <v>59</v>
      </c>
      <c r="AB20" s="188" t="s">
        <v>59</v>
      </c>
      <c r="AC20" s="173" t="s">
        <v>59</v>
      </c>
      <c r="AD20" s="174" t="s">
        <v>59</v>
      </c>
      <c r="AE20" s="175" t="s">
        <v>59</v>
      </c>
      <c r="AF20" s="209">
        <f t="shared" si="1"/>
        <v>0</v>
      </c>
      <c r="AG20" s="133"/>
      <c r="AH20" s="133"/>
      <c r="AI20" s="133"/>
      <c r="AJ20" s="134"/>
      <c r="AK20" s="34">
        <f t="shared" si="2"/>
        <v>0.9</v>
      </c>
      <c r="AL20" s="133"/>
      <c r="AM20" s="133"/>
      <c r="AN20" s="133"/>
      <c r="AO20" s="134"/>
      <c r="AP20" s="34" t="str">
        <f t="shared" si="3"/>
        <v xml:space="preserve">Porcentaje de cumplimiento físico acumulado del Plan de Desarrollo Local </v>
      </c>
      <c r="AQ20" s="15" t="e">
        <f t="shared" si="4"/>
        <v>#VALUE!</v>
      </c>
      <c r="AR20" s="15" t="e">
        <f t="shared" si="4"/>
        <v>#VALUE!</v>
      </c>
      <c r="AS20" s="15"/>
      <c r="AT20" s="35"/>
    </row>
    <row r="21" spans="1:49" ht="120" x14ac:dyDescent="0.25">
      <c r="A21" s="57">
        <v>6</v>
      </c>
      <c r="B21" s="15" t="s">
        <v>62</v>
      </c>
      <c r="C21" s="58" t="s">
        <v>76</v>
      </c>
      <c r="D21" s="49" t="s">
        <v>255</v>
      </c>
      <c r="E21" s="139">
        <v>4.2099999999999999E-2</v>
      </c>
      <c r="F21" s="14" t="s">
        <v>52</v>
      </c>
      <c r="G21" s="1" t="s">
        <v>77</v>
      </c>
      <c r="H21" s="1" t="s">
        <v>78</v>
      </c>
      <c r="I21" s="80" t="s">
        <v>79</v>
      </c>
      <c r="J21" s="20" t="s">
        <v>73</v>
      </c>
      <c r="K21" s="23" t="s">
        <v>80</v>
      </c>
      <c r="L21" s="85"/>
      <c r="M21" s="86">
        <v>0.2</v>
      </c>
      <c r="N21" s="85"/>
      <c r="O21" s="86">
        <v>0.95</v>
      </c>
      <c r="P21" s="87">
        <v>0.95</v>
      </c>
      <c r="Q21" s="69" t="s">
        <v>55</v>
      </c>
      <c r="R21" s="15" t="s">
        <v>81</v>
      </c>
      <c r="S21" s="15" t="s">
        <v>82</v>
      </c>
      <c r="T21" s="35"/>
      <c r="U21" s="44" t="str">
        <f t="shared" si="0"/>
        <v>SI</v>
      </c>
      <c r="V21" s="15" t="s">
        <v>59</v>
      </c>
      <c r="W21" s="15" t="s">
        <v>59</v>
      </c>
      <c r="X21" s="126" t="s">
        <v>59</v>
      </c>
      <c r="Y21" s="15" t="s">
        <v>59</v>
      </c>
      <c r="Z21" s="181" t="s">
        <v>59</v>
      </c>
      <c r="AA21" s="129">
        <f t="shared" ref="AA21:AA34" si="5">M21</f>
        <v>0.2</v>
      </c>
      <c r="AB21" s="189">
        <f>4739154533/ 10618359952</f>
        <v>0.44631699757996679</v>
      </c>
      <c r="AC21" s="173">
        <f>100%</f>
        <v>1</v>
      </c>
      <c r="AD21" s="174" t="s">
        <v>216</v>
      </c>
      <c r="AE21" s="134" t="s">
        <v>221</v>
      </c>
      <c r="AF21" s="209">
        <f t="shared" si="1"/>
        <v>0</v>
      </c>
      <c r="AG21" s="133"/>
      <c r="AH21" s="133"/>
      <c r="AI21" s="133"/>
      <c r="AJ21" s="134"/>
      <c r="AK21" s="34">
        <f t="shared" si="2"/>
        <v>0.95</v>
      </c>
      <c r="AL21" s="133"/>
      <c r="AM21" s="133"/>
      <c r="AN21" s="133"/>
      <c r="AO21" s="134"/>
      <c r="AP21" s="34" t="str">
        <f t="shared" si="3"/>
        <v>Porcentaje de compromiso del presupuesto de inversión directa de la vigencia 2020</v>
      </c>
      <c r="AQ21" s="15" t="e">
        <f t="shared" si="4"/>
        <v>#VALUE!</v>
      </c>
      <c r="AR21" s="15" t="e">
        <f t="shared" si="4"/>
        <v>#VALUE!</v>
      </c>
      <c r="AS21" s="15"/>
      <c r="AT21" s="35"/>
    </row>
    <row r="22" spans="1:49" ht="120" x14ac:dyDescent="0.25">
      <c r="A22" s="57">
        <v>6</v>
      </c>
      <c r="B22" s="15" t="s">
        <v>62</v>
      </c>
      <c r="C22" s="58" t="s">
        <v>76</v>
      </c>
      <c r="D22" s="100" t="s">
        <v>83</v>
      </c>
      <c r="E22" s="139">
        <v>4.2099999999999999E-2</v>
      </c>
      <c r="F22" s="14" t="s">
        <v>52</v>
      </c>
      <c r="G22" s="1" t="s">
        <v>84</v>
      </c>
      <c r="H22" s="1" t="s">
        <v>85</v>
      </c>
      <c r="I22" s="81">
        <v>0.29820000000000002</v>
      </c>
      <c r="J22" s="20" t="s">
        <v>73</v>
      </c>
      <c r="K22" s="23" t="s">
        <v>86</v>
      </c>
      <c r="L22" s="85"/>
      <c r="M22" s="85"/>
      <c r="N22" s="85"/>
      <c r="O22" s="86">
        <v>0.25</v>
      </c>
      <c r="P22" s="87">
        <v>0.25</v>
      </c>
      <c r="Q22" s="69" t="s">
        <v>55</v>
      </c>
      <c r="R22" s="15" t="s">
        <v>81</v>
      </c>
      <c r="S22" s="15" t="s">
        <v>82</v>
      </c>
      <c r="T22" s="35"/>
      <c r="U22" s="44" t="str">
        <f t="shared" si="0"/>
        <v>SI</v>
      </c>
      <c r="V22" s="15" t="s">
        <v>59</v>
      </c>
      <c r="W22" s="15" t="s">
        <v>59</v>
      </c>
      <c r="X22" s="126" t="s">
        <v>59</v>
      </c>
      <c r="Y22" s="15" t="s">
        <v>59</v>
      </c>
      <c r="Z22" s="181" t="s">
        <v>59</v>
      </c>
      <c r="AA22" s="221" t="s">
        <v>59</v>
      </c>
      <c r="AB22" s="188" t="s">
        <v>59</v>
      </c>
      <c r="AC22" s="173" t="s">
        <v>59</v>
      </c>
      <c r="AD22" s="174" t="s">
        <v>59</v>
      </c>
      <c r="AE22" s="175" t="s">
        <v>59</v>
      </c>
      <c r="AF22" s="209">
        <f t="shared" si="1"/>
        <v>0</v>
      </c>
      <c r="AG22" s="133"/>
      <c r="AH22" s="133"/>
      <c r="AI22" s="133"/>
      <c r="AJ22" s="134"/>
      <c r="AK22" s="34">
        <f t="shared" si="2"/>
        <v>0.25</v>
      </c>
      <c r="AL22" s="133"/>
      <c r="AM22" s="133"/>
      <c r="AN22" s="133"/>
      <c r="AO22" s="134"/>
      <c r="AP22" s="34" t="str">
        <f t="shared" si="3"/>
        <v>Porcentaje de Giros de la Vigencia 2019</v>
      </c>
      <c r="AQ22" s="15" t="e">
        <f t="shared" si="4"/>
        <v>#VALUE!</v>
      </c>
      <c r="AR22" s="15" t="e">
        <f t="shared" si="4"/>
        <v>#VALUE!</v>
      </c>
      <c r="AS22" s="15"/>
      <c r="AT22" s="35"/>
    </row>
    <row r="23" spans="1:49" ht="120" x14ac:dyDescent="0.25">
      <c r="A23" s="57">
        <v>6</v>
      </c>
      <c r="B23" s="15" t="s">
        <v>62</v>
      </c>
      <c r="C23" s="58" t="s">
        <v>76</v>
      </c>
      <c r="D23" s="49" t="s">
        <v>256</v>
      </c>
      <c r="E23" s="139">
        <v>4.2099999999999999E-2</v>
      </c>
      <c r="F23" s="14" t="s">
        <v>52</v>
      </c>
      <c r="G23" s="1" t="s">
        <v>87</v>
      </c>
      <c r="H23" s="1" t="s">
        <v>88</v>
      </c>
      <c r="I23" s="81">
        <v>0.79690000000000005</v>
      </c>
      <c r="J23" s="20" t="s">
        <v>73</v>
      </c>
      <c r="K23" s="23" t="s">
        <v>89</v>
      </c>
      <c r="L23" s="85"/>
      <c r="M23" s="85"/>
      <c r="N23" s="85"/>
      <c r="O23" s="86">
        <v>0.5</v>
      </c>
      <c r="P23" s="87">
        <v>0.5</v>
      </c>
      <c r="Q23" s="69" t="s">
        <v>55</v>
      </c>
      <c r="R23" s="15" t="s">
        <v>81</v>
      </c>
      <c r="S23" s="15" t="s">
        <v>82</v>
      </c>
      <c r="T23" s="35"/>
      <c r="U23" s="44" t="str">
        <f t="shared" si="0"/>
        <v>SI</v>
      </c>
      <c r="V23" s="15" t="s">
        <v>59</v>
      </c>
      <c r="W23" s="15" t="s">
        <v>59</v>
      </c>
      <c r="X23" s="126" t="s">
        <v>59</v>
      </c>
      <c r="Y23" s="15" t="s">
        <v>59</v>
      </c>
      <c r="Z23" s="181" t="s">
        <v>59</v>
      </c>
      <c r="AA23" s="221" t="s">
        <v>59</v>
      </c>
      <c r="AB23" s="188" t="s">
        <v>59</v>
      </c>
      <c r="AC23" s="173" t="s">
        <v>59</v>
      </c>
      <c r="AD23" s="174" t="s">
        <v>59</v>
      </c>
      <c r="AE23" s="175" t="s">
        <v>59</v>
      </c>
      <c r="AF23" s="209">
        <f t="shared" si="1"/>
        <v>0</v>
      </c>
      <c r="AG23" s="133"/>
      <c r="AH23" s="133"/>
      <c r="AI23" s="133"/>
      <c r="AJ23" s="134"/>
      <c r="AK23" s="34">
        <f t="shared" si="2"/>
        <v>0.5</v>
      </c>
      <c r="AL23" s="133"/>
      <c r="AM23" s="133"/>
      <c r="AN23" s="133"/>
      <c r="AO23" s="134"/>
      <c r="AP23" s="34" t="str">
        <f t="shared" si="3"/>
        <v>Porcentaje de Giros de Obligaciones por Pagar 2019 y anteriores</v>
      </c>
      <c r="AQ23" s="15" t="e">
        <f t="shared" si="4"/>
        <v>#VALUE!</v>
      </c>
      <c r="AR23" s="15" t="e">
        <f t="shared" si="4"/>
        <v>#VALUE!</v>
      </c>
      <c r="AS23" s="15"/>
      <c r="AT23" s="35"/>
    </row>
    <row r="24" spans="1:49" ht="120" x14ac:dyDescent="0.25">
      <c r="A24" s="57">
        <v>6</v>
      </c>
      <c r="B24" s="15" t="s">
        <v>62</v>
      </c>
      <c r="C24" s="58" t="s">
        <v>76</v>
      </c>
      <c r="D24" s="50" t="s">
        <v>257</v>
      </c>
      <c r="E24" s="139">
        <v>4.2099999999999999E-2</v>
      </c>
      <c r="F24" s="14" t="s">
        <v>52</v>
      </c>
      <c r="G24" s="1" t="s">
        <v>90</v>
      </c>
      <c r="H24" s="1" t="s">
        <v>91</v>
      </c>
      <c r="I24" s="81">
        <v>0.44490000000000002</v>
      </c>
      <c r="J24" s="20" t="s">
        <v>73</v>
      </c>
      <c r="K24" s="23" t="s">
        <v>92</v>
      </c>
      <c r="L24" s="85"/>
      <c r="M24" s="85"/>
      <c r="N24" s="85"/>
      <c r="O24" s="86">
        <v>0.6</v>
      </c>
      <c r="P24" s="87">
        <v>0.7</v>
      </c>
      <c r="Q24" s="69" t="s">
        <v>55</v>
      </c>
      <c r="R24" s="15" t="s">
        <v>81</v>
      </c>
      <c r="S24" s="15" t="s">
        <v>82</v>
      </c>
      <c r="T24" s="35"/>
      <c r="U24" s="44" t="str">
        <f t="shared" si="0"/>
        <v>SI</v>
      </c>
      <c r="V24" s="15" t="s">
        <v>59</v>
      </c>
      <c r="W24" s="15" t="s">
        <v>59</v>
      </c>
      <c r="X24" s="126" t="s">
        <v>59</v>
      </c>
      <c r="Y24" s="15" t="s">
        <v>59</v>
      </c>
      <c r="Z24" s="181" t="s">
        <v>59</v>
      </c>
      <c r="AA24" s="221" t="s">
        <v>59</v>
      </c>
      <c r="AB24" s="188" t="s">
        <v>59</v>
      </c>
      <c r="AC24" s="173" t="s">
        <v>59</v>
      </c>
      <c r="AD24" s="174" t="s">
        <v>59</v>
      </c>
      <c r="AE24" s="175" t="s">
        <v>59</v>
      </c>
      <c r="AF24" s="209">
        <f t="shared" si="1"/>
        <v>0</v>
      </c>
      <c r="AG24" s="133"/>
      <c r="AH24" s="133"/>
      <c r="AI24" s="133"/>
      <c r="AJ24" s="134"/>
      <c r="AK24" s="34">
        <f t="shared" si="2"/>
        <v>0.6</v>
      </c>
      <c r="AL24" s="133"/>
      <c r="AM24" s="133"/>
      <c r="AN24" s="133"/>
      <c r="AO24" s="134"/>
      <c r="AP24" s="34" t="str">
        <f t="shared" si="3"/>
        <v xml:space="preserve">Porcentaje de Giros de Obligaciones por Pagar </v>
      </c>
      <c r="AQ24" s="15" t="e">
        <f t="shared" si="4"/>
        <v>#VALUE!</v>
      </c>
      <c r="AR24" s="15" t="e">
        <f t="shared" si="4"/>
        <v>#VALUE!</v>
      </c>
      <c r="AS24" s="15"/>
      <c r="AT24" s="35"/>
    </row>
    <row r="25" spans="1:49" ht="195" x14ac:dyDescent="0.25">
      <c r="A25" s="57">
        <v>6</v>
      </c>
      <c r="B25" s="15" t="s">
        <v>62</v>
      </c>
      <c r="C25" s="58" t="s">
        <v>76</v>
      </c>
      <c r="D25" s="49" t="s">
        <v>93</v>
      </c>
      <c r="E25" s="139">
        <v>4.2099999999999999E-2</v>
      </c>
      <c r="F25" s="14" t="s">
        <v>64</v>
      </c>
      <c r="G25" s="1" t="s">
        <v>94</v>
      </c>
      <c r="H25" s="22" t="s">
        <v>66</v>
      </c>
      <c r="I25" s="78"/>
      <c r="J25" s="20" t="s">
        <v>68</v>
      </c>
      <c r="K25" s="23" t="s">
        <v>69</v>
      </c>
      <c r="L25" s="86"/>
      <c r="M25" s="86">
        <v>1</v>
      </c>
      <c r="N25" s="86">
        <v>1</v>
      </c>
      <c r="O25" s="86">
        <v>1</v>
      </c>
      <c r="P25" s="87">
        <v>1</v>
      </c>
      <c r="Q25" s="69" t="s">
        <v>55</v>
      </c>
      <c r="R25" s="15" t="s">
        <v>95</v>
      </c>
      <c r="S25" s="15" t="s">
        <v>96</v>
      </c>
      <c r="T25" s="35"/>
      <c r="U25" s="44" t="str">
        <f t="shared" si="0"/>
        <v>SI</v>
      </c>
      <c r="V25" s="15" t="s">
        <v>59</v>
      </c>
      <c r="W25" s="15" t="s">
        <v>59</v>
      </c>
      <c r="X25" s="126" t="s">
        <v>59</v>
      </c>
      <c r="Y25" s="15" t="s">
        <v>59</v>
      </c>
      <c r="Z25" s="181" t="s">
        <v>59</v>
      </c>
      <c r="AA25" s="129">
        <f t="shared" si="5"/>
        <v>1</v>
      </c>
      <c r="AB25" s="184">
        <v>1</v>
      </c>
      <c r="AC25" s="198">
        <v>1</v>
      </c>
      <c r="AD25" s="133" t="s">
        <v>229</v>
      </c>
      <c r="AE25" s="134" t="s">
        <v>230</v>
      </c>
      <c r="AF25" s="209">
        <f t="shared" si="1"/>
        <v>1</v>
      </c>
      <c r="AG25" s="133"/>
      <c r="AH25" s="133"/>
      <c r="AI25" s="133"/>
      <c r="AJ25" s="134"/>
      <c r="AK25" s="34">
        <f t="shared" si="2"/>
        <v>1</v>
      </c>
      <c r="AL25" s="133"/>
      <c r="AM25" s="133"/>
      <c r="AN25" s="133"/>
      <c r="AO25" s="134"/>
      <c r="AP25" s="34" t="str">
        <f t="shared" si="3"/>
        <v>Porcentaje de ejecución del SIPSE local</v>
      </c>
      <c r="AQ25" s="15" t="e">
        <f t="shared" si="4"/>
        <v>#VALUE!</v>
      </c>
      <c r="AR25" s="15" t="e">
        <f t="shared" si="4"/>
        <v>#VALUE!</v>
      </c>
      <c r="AS25" s="15"/>
      <c r="AT25" s="35"/>
    </row>
    <row r="26" spans="1:49" ht="135" customHeight="1" x14ac:dyDescent="0.25">
      <c r="A26" s="57">
        <v>6</v>
      </c>
      <c r="B26" s="15" t="s">
        <v>62</v>
      </c>
      <c r="C26" s="58" t="s">
        <v>76</v>
      </c>
      <c r="D26" s="49" t="s">
        <v>97</v>
      </c>
      <c r="E26" s="139">
        <v>4.2099999999999999E-2</v>
      </c>
      <c r="F26" s="14" t="s">
        <v>52</v>
      </c>
      <c r="G26" s="1" t="s">
        <v>98</v>
      </c>
      <c r="H26" s="22" t="s">
        <v>66</v>
      </c>
      <c r="I26" s="78" t="s">
        <v>67</v>
      </c>
      <c r="J26" s="20" t="s">
        <v>68</v>
      </c>
      <c r="K26" s="23" t="s">
        <v>69</v>
      </c>
      <c r="L26" s="86"/>
      <c r="M26" s="86">
        <v>1</v>
      </c>
      <c r="N26" s="86">
        <v>1</v>
      </c>
      <c r="O26" s="86">
        <v>1</v>
      </c>
      <c r="P26" s="87">
        <v>1</v>
      </c>
      <c r="Q26" s="69" t="s">
        <v>55</v>
      </c>
      <c r="R26" s="15" t="s">
        <v>99</v>
      </c>
      <c r="S26" s="15" t="s">
        <v>100</v>
      </c>
      <c r="T26" s="35"/>
      <c r="U26" s="94" t="str">
        <f t="shared" si="0"/>
        <v>SI</v>
      </c>
      <c r="V26" s="15" t="s">
        <v>101</v>
      </c>
      <c r="W26" s="15" t="s">
        <v>101</v>
      </c>
      <c r="X26" s="126" t="s">
        <v>101</v>
      </c>
      <c r="Y26" s="15" t="s">
        <v>101</v>
      </c>
      <c r="Z26" s="181" t="s">
        <v>101</v>
      </c>
      <c r="AA26" s="129">
        <f t="shared" si="5"/>
        <v>1</v>
      </c>
      <c r="AB26" s="184">
        <v>1</v>
      </c>
      <c r="AC26" s="173">
        <v>1</v>
      </c>
      <c r="AD26" s="174" t="s">
        <v>217</v>
      </c>
      <c r="AE26" s="175" t="s">
        <v>218</v>
      </c>
      <c r="AF26" s="209">
        <f t="shared" si="1"/>
        <v>1</v>
      </c>
      <c r="AG26" s="133"/>
      <c r="AH26" s="133"/>
      <c r="AI26" s="133"/>
      <c r="AJ26" s="134"/>
      <c r="AK26" s="34">
        <f t="shared" si="2"/>
        <v>1</v>
      </c>
      <c r="AL26" s="133"/>
      <c r="AM26" s="133"/>
      <c r="AN26" s="133"/>
      <c r="AO26" s="134"/>
      <c r="AP26" s="34" t="str">
        <f t="shared" si="3"/>
        <v>Porcentaje de avance acumulado en el cumplimiento del Plan de Sostenibilidad contable programado</v>
      </c>
      <c r="AQ26" s="15" t="e">
        <f t="shared" si="4"/>
        <v>#VALUE!</v>
      </c>
      <c r="AR26" s="15" t="e">
        <f>X26+AB26+AG26+AL26</f>
        <v>#VALUE!</v>
      </c>
      <c r="AS26" s="15"/>
      <c r="AT26" s="35"/>
    </row>
    <row r="27" spans="1:49" ht="135" customHeight="1" x14ac:dyDescent="0.25">
      <c r="A27" s="57">
        <v>7</v>
      </c>
      <c r="B27" s="15" t="s">
        <v>50</v>
      </c>
      <c r="C27" s="58" t="s">
        <v>76</v>
      </c>
      <c r="D27" s="49" t="s">
        <v>223</v>
      </c>
      <c r="E27" s="139">
        <v>4.2099999999999999E-2</v>
      </c>
      <c r="F27" s="14" t="s">
        <v>52</v>
      </c>
      <c r="G27" s="1" t="s">
        <v>224</v>
      </c>
      <c r="H27" s="22" t="s">
        <v>225</v>
      </c>
      <c r="I27" s="78" t="s">
        <v>67</v>
      </c>
      <c r="J27" s="20" t="s">
        <v>68</v>
      </c>
      <c r="K27" s="23" t="s">
        <v>74</v>
      </c>
      <c r="L27" s="179">
        <v>0</v>
      </c>
      <c r="M27" s="179">
        <v>0</v>
      </c>
      <c r="N27" s="179">
        <v>0</v>
      </c>
      <c r="O27" s="179">
        <v>1</v>
      </c>
      <c r="P27" s="180">
        <v>1</v>
      </c>
      <c r="Q27" s="57" t="s">
        <v>55</v>
      </c>
      <c r="R27" s="15" t="s">
        <v>226</v>
      </c>
      <c r="S27" s="15" t="s">
        <v>227</v>
      </c>
      <c r="T27" s="181" t="s">
        <v>228</v>
      </c>
      <c r="U27" s="94" t="str">
        <f t="shared" si="0"/>
        <v>SI</v>
      </c>
      <c r="V27" s="34" t="s">
        <v>101</v>
      </c>
      <c r="W27" s="15" t="s">
        <v>101</v>
      </c>
      <c r="X27" s="182" t="s">
        <v>101</v>
      </c>
      <c r="Y27" s="15" t="s">
        <v>101</v>
      </c>
      <c r="Z27" s="181" t="s">
        <v>101</v>
      </c>
      <c r="AA27" s="103" t="s">
        <v>59</v>
      </c>
      <c r="AB27" s="177" t="s">
        <v>59</v>
      </c>
      <c r="AC27" s="182" t="s">
        <v>231</v>
      </c>
      <c r="AD27" s="15" t="s">
        <v>59</v>
      </c>
      <c r="AE27" s="35" t="s">
        <v>59</v>
      </c>
      <c r="AF27" s="209"/>
      <c r="AG27" s="133"/>
      <c r="AH27" s="133"/>
      <c r="AI27" s="133"/>
      <c r="AJ27" s="134"/>
      <c r="AK27" s="34"/>
      <c r="AL27" s="133"/>
      <c r="AM27" s="133"/>
      <c r="AN27" s="133"/>
      <c r="AO27" s="134"/>
      <c r="AP27" s="34"/>
      <c r="AQ27" s="15"/>
      <c r="AR27" s="15"/>
      <c r="AS27" s="15"/>
      <c r="AT27" s="35"/>
    </row>
    <row r="28" spans="1:49" ht="90" x14ac:dyDescent="0.25">
      <c r="A28" s="57">
        <v>7</v>
      </c>
      <c r="B28" s="15" t="s">
        <v>50</v>
      </c>
      <c r="C28" s="58" t="s">
        <v>102</v>
      </c>
      <c r="D28" s="49" t="s">
        <v>103</v>
      </c>
      <c r="E28" s="139">
        <v>4.2099999999999999E-2</v>
      </c>
      <c r="F28" s="14" t="s">
        <v>52</v>
      </c>
      <c r="G28" s="1" t="s">
        <v>104</v>
      </c>
      <c r="H28" s="1" t="s">
        <v>105</v>
      </c>
      <c r="I28" s="78">
        <v>14</v>
      </c>
      <c r="J28" s="20" t="s">
        <v>73</v>
      </c>
      <c r="K28" s="23" t="s">
        <v>106</v>
      </c>
      <c r="L28" s="86">
        <v>0.25</v>
      </c>
      <c r="M28" s="86">
        <v>0.5</v>
      </c>
      <c r="N28" s="86">
        <v>0.75</v>
      </c>
      <c r="O28" s="86">
        <v>1</v>
      </c>
      <c r="P28" s="87">
        <v>1</v>
      </c>
      <c r="Q28" s="69" t="s">
        <v>55</v>
      </c>
      <c r="R28" s="15" t="s">
        <v>107</v>
      </c>
      <c r="S28" s="15" t="s">
        <v>108</v>
      </c>
      <c r="T28" s="35"/>
      <c r="U28" s="94" t="str">
        <f t="shared" si="0"/>
        <v>SI</v>
      </c>
      <c r="V28" s="5">
        <v>0.25</v>
      </c>
      <c r="W28" s="104">
        <v>0.25</v>
      </c>
      <c r="X28" s="126">
        <v>1</v>
      </c>
      <c r="Y28" s="15" t="s">
        <v>203</v>
      </c>
      <c r="Z28" s="205" t="s">
        <v>109</v>
      </c>
      <c r="AA28" s="129">
        <f t="shared" si="5"/>
        <v>0.5</v>
      </c>
      <c r="AB28" s="184">
        <v>1.36</v>
      </c>
      <c r="AC28" s="173">
        <v>1</v>
      </c>
      <c r="AD28" s="133" t="s">
        <v>233</v>
      </c>
      <c r="AE28" s="134" t="s">
        <v>232</v>
      </c>
      <c r="AF28" s="209">
        <f t="shared" si="1"/>
        <v>0.75</v>
      </c>
      <c r="AG28" s="133"/>
      <c r="AH28" s="133"/>
      <c r="AI28" s="133"/>
      <c r="AJ28" s="134"/>
      <c r="AK28" s="34">
        <f t="shared" si="2"/>
        <v>1</v>
      </c>
      <c r="AL28" s="133"/>
      <c r="AM28" s="133"/>
      <c r="AN28" s="133"/>
      <c r="AO28" s="134"/>
      <c r="AP28" s="34" t="str">
        <f t="shared" si="3"/>
        <v>Respuesta a los requerimiento de los ciudadanos</v>
      </c>
      <c r="AQ28" s="15">
        <f t="shared" si="4"/>
        <v>2.5</v>
      </c>
      <c r="AR28" s="15">
        <f t="shared" si="4"/>
        <v>1.61</v>
      </c>
      <c r="AS28" s="15"/>
      <c r="AT28" s="35"/>
    </row>
    <row r="29" spans="1:49" ht="150" customHeight="1" x14ac:dyDescent="0.25">
      <c r="A29" s="57">
        <v>1</v>
      </c>
      <c r="B29" s="15" t="s">
        <v>110</v>
      </c>
      <c r="C29" s="58" t="s">
        <v>111</v>
      </c>
      <c r="D29" s="105" t="s">
        <v>112</v>
      </c>
      <c r="E29" s="139">
        <v>4.2099999999999999E-2</v>
      </c>
      <c r="F29" s="14" t="s">
        <v>52</v>
      </c>
      <c r="G29" s="1" t="s">
        <v>113</v>
      </c>
      <c r="H29" s="1" t="s">
        <v>114</v>
      </c>
      <c r="I29" s="78">
        <v>40</v>
      </c>
      <c r="J29" s="20" t="s">
        <v>53</v>
      </c>
      <c r="K29" s="23" t="s">
        <v>115</v>
      </c>
      <c r="L29" s="98">
        <v>10</v>
      </c>
      <c r="M29" s="98">
        <v>10</v>
      </c>
      <c r="N29" s="98">
        <v>10</v>
      </c>
      <c r="O29" s="98">
        <v>10</v>
      </c>
      <c r="P29" s="106">
        <f>L29+M29+N29+O29</f>
        <v>40</v>
      </c>
      <c r="Q29" s="69" t="s">
        <v>55</v>
      </c>
      <c r="R29" s="15" t="s">
        <v>116</v>
      </c>
      <c r="S29" s="92" t="s">
        <v>117</v>
      </c>
      <c r="T29" s="35"/>
      <c r="U29" s="44" t="str">
        <f t="shared" si="0"/>
        <v>SI</v>
      </c>
      <c r="V29" s="103">
        <f t="shared" ref="V29:V36" si="6">L29</f>
        <v>10</v>
      </c>
      <c r="W29" s="124">
        <v>7</v>
      </c>
      <c r="X29" s="126">
        <f>W29*1/V29</f>
        <v>0.7</v>
      </c>
      <c r="Y29" s="15" t="s">
        <v>118</v>
      </c>
      <c r="Z29" s="181" t="s">
        <v>119</v>
      </c>
      <c r="AA29" s="103">
        <f t="shared" si="5"/>
        <v>10</v>
      </c>
      <c r="AB29" s="188">
        <v>13</v>
      </c>
      <c r="AC29" s="173">
        <v>1</v>
      </c>
      <c r="AD29" s="133" t="s">
        <v>253</v>
      </c>
      <c r="AE29" s="134" t="s">
        <v>220</v>
      </c>
      <c r="AF29" s="209">
        <f t="shared" si="1"/>
        <v>10</v>
      </c>
      <c r="AG29" s="133"/>
      <c r="AH29" s="133"/>
      <c r="AI29" s="133"/>
      <c r="AJ29" s="134"/>
      <c r="AK29" s="34">
        <f t="shared" si="2"/>
        <v>10</v>
      </c>
      <c r="AL29" s="133"/>
      <c r="AM29" s="133"/>
      <c r="AN29" s="133"/>
      <c r="AO29" s="134" t="s">
        <v>120</v>
      </c>
      <c r="AP29" s="34" t="str">
        <f t="shared" si="3"/>
        <v>Acciones de control a las actuaciones de IVC control en materia actividad económica</v>
      </c>
      <c r="AQ29" s="15">
        <v>40</v>
      </c>
      <c r="AR29" s="15">
        <f t="shared" si="4"/>
        <v>20</v>
      </c>
      <c r="AS29" s="15"/>
      <c r="AT29" s="35"/>
    </row>
    <row r="30" spans="1:49" ht="120" x14ac:dyDescent="0.25">
      <c r="A30" s="57">
        <v>1</v>
      </c>
      <c r="B30" s="15" t="s">
        <v>110</v>
      </c>
      <c r="C30" s="58" t="s">
        <v>111</v>
      </c>
      <c r="D30" s="96" t="s">
        <v>121</v>
      </c>
      <c r="E30" s="139">
        <v>4.2099999999999999E-2</v>
      </c>
      <c r="F30" s="14" t="s">
        <v>52</v>
      </c>
      <c r="G30" s="1" t="s">
        <v>122</v>
      </c>
      <c r="H30" s="1" t="s">
        <v>123</v>
      </c>
      <c r="I30" s="78">
        <v>24</v>
      </c>
      <c r="J30" s="20" t="s">
        <v>53</v>
      </c>
      <c r="K30" s="23" t="s">
        <v>115</v>
      </c>
      <c r="L30" s="98">
        <v>6</v>
      </c>
      <c r="M30" s="98">
        <v>6</v>
      </c>
      <c r="N30" s="98">
        <v>6</v>
      </c>
      <c r="O30" s="98">
        <v>6</v>
      </c>
      <c r="P30" s="106">
        <f>L30+M30+N30+O30</f>
        <v>24</v>
      </c>
      <c r="Q30" s="69" t="s">
        <v>55</v>
      </c>
      <c r="R30" s="15" t="s">
        <v>116</v>
      </c>
      <c r="S30" s="15" t="s">
        <v>117</v>
      </c>
      <c r="T30" s="35"/>
      <c r="U30" s="44" t="str">
        <f t="shared" si="0"/>
        <v>SI</v>
      </c>
      <c r="V30" s="103">
        <f t="shared" si="6"/>
        <v>6</v>
      </c>
      <c r="W30" s="124">
        <v>6</v>
      </c>
      <c r="X30" s="126">
        <f t="shared" ref="X30:X31" si="7">W30*1/V30</f>
        <v>1</v>
      </c>
      <c r="Y30" s="15" t="s">
        <v>124</v>
      </c>
      <c r="Z30" s="181" t="s">
        <v>125</v>
      </c>
      <c r="AA30" s="103">
        <f t="shared" si="5"/>
        <v>6</v>
      </c>
      <c r="AB30" s="188">
        <v>7</v>
      </c>
      <c r="AC30" s="198">
        <v>1</v>
      </c>
      <c r="AD30" s="133" t="s">
        <v>219</v>
      </c>
      <c r="AE30" s="134" t="s">
        <v>220</v>
      </c>
      <c r="AF30" s="209">
        <f t="shared" si="1"/>
        <v>6</v>
      </c>
      <c r="AG30" s="133"/>
      <c r="AH30" s="133"/>
      <c r="AI30" s="133"/>
      <c r="AJ30" s="134"/>
      <c r="AK30" s="34">
        <f t="shared" si="2"/>
        <v>6</v>
      </c>
      <c r="AL30" s="133"/>
      <c r="AM30" s="133"/>
      <c r="AN30" s="133"/>
      <c r="AO30" s="134" t="s">
        <v>120</v>
      </c>
      <c r="AP30" s="34" t="str">
        <f t="shared" si="3"/>
        <v>Acciones de control a las actuaciones de IVC control en materia de  integridad del espacio publico.</v>
      </c>
      <c r="AQ30" s="15">
        <v>24</v>
      </c>
      <c r="AR30" s="15">
        <f t="shared" si="4"/>
        <v>13</v>
      </c>
      <c r="AS30" s="15"/>
      <c r="AT30" s="35"/>
    </row>
    <row r="31" spans="1:49" ht="150" x14ac:dyDescent="0.25">
      <c r="A31" s="57">
        <v>1</v>
      </c>
      <c r="B31" s="15" t="s">
        <v>110</v>
      </c>
      <c r="C31" s="58" t="s">
        <v>111</v>
      </c>
      <c r="D31" s="96" t="s">
        <v>126</v>
      </c>
      <c r="E31" s="139">
        <v>4.2099999999999999E-2</v>
      </c>
      <c r="F31" s="14" t="s">
        <v>52</v>
      </c>
      <c r="G31" s="1" t="s">
        <v>127</v>
      </c>
      <c r="H31" s="1" t="s">
        <v>128</v>
      </c>
      <c r="I31" s="78">
        <v>24</v>
      </c>
      <c r="J31" s="20" t="s">
        <v>53</v>
      </c>
      <c r="K31" s="23" t="s">
        <v>115</v>
      </c>
      <c r="L31" s="98">
        <v>6</v>
      </c>
      <c r="M31" s="98">
        <v>6</v>
      </c>
      <c r="N31" s="98">
        <v>6</v>
      </c>
      <c r="O31" s="98">
        <v>6</v>
      </c>
      <c r="P31" s="106">
        <f>L31+M31+N31+O31</f>
        <v>24</v>
      </c>
      <c r="Q31" s="69" t="s">
        <v>55</v>
      </c>
      <c r="R31" s="15" t="s">
        <v>116</v>
      </c>
      <c r="S31" s="15" t="s">
        <v>117</v>
      </c>
      <c r="T31" s="35"/>
      <c r="U31" s="44" t="str">
        <f t="shared" si="0"/>
        <v>SI</v>
      </c>
      <c r="V31" s="103">
        <f t="shared" si="6"/>
        <v>6</v>
      </c>
      <c r="W31" s="124">
        <v>6</v>
      </c>
      <c r="X31" s="126">
        <f t="shared" si="7"/>
        <v>1</v>
      </c>
      <c r="Y31" s="15" t="s">
        <v>129</v>
      </c>
      <c r="Z31" s="181" t="s">
        <v>130</v>
      </c>
      <c r="AA31" s="103">
        <f t="shared" si="5"/>
        <v>6</v>
      </c>
      <c r="AB31" s="188">
        <v>13</v>
      </c>
      <c r="AC31" s="173">
        <v>1</v>
      </c>
      <c r="AD31" s="133" t="s">
        <v>252</v>
      </c>
      <c r="AE31" s="134" t="s">
        <v>220</v>
      </c>
      <c r="AF31" s="209">
        <f t="shared" si="1"/>
        <v>6</v>
      </c>
      <c r="AG31" s="133"/>
      <c r="AH31" s="133"/>
      <c r="AI31" s="133"/>
      <c r="AJ31" s="134"/>
      <c r="AK31" s="34">
        <f t="shared" si="2"/>
        <v>6</v>
      </c>
      <c r="AL31" s="133"/>
      <c r="AM31" s="133"/>
      <c r="AN31" s="133"/>
      <c r="AO31" s="134" t="s">
        <v>120</v>
      </c>
      <c r="AP31" s="34" t="str">
        <f t="shared" si="3"/>
        <v>Acciones de control  en materia de obras y urbanismo</v>
      </c>
      <c r="AQ31" s="15">
        <v>24</v>
      </c>
      <c r="AR31" s="15">
        <f t="shared" si="4"/>
        <v>19</v>
      </c>
      <c r="AS31" s="15"/>
      <c r="AT31" s="35"/>
    </row>
    <row r="32" spans="1:49" s="112" customFormat="1" ht="90" x14ac:dyDescent="0.25">
      <c r="A32" s="69">
        <v>1</v>
      </c>
      <c r="B32" s="92" t="s">
        <v>110</v>
      </c>
      <c r="C32" s="107" t="s">
        <v>111</v>
      </c>
      <c r="D32" s="100" t="s">
        <v>258</v>
      </c>
      <c r="E32" s="139">
        <v>4.2099999999999999E-2</v>
      </c>
      <c r="F32" s="108" t="s">
        <v>52</v>
      </c>
      <c r="G32" s="109" t="s">
        <v>131</v>
      </c>
      <c r="H32" s="109" t="s">
        <v>132</v>
      </c>
      <c r="I32" s="78">
        <v>24.917999999999999</v>
      </c>
      <c r="J32" s="85" t="s">
        <v>53</v>
      </c>
      <c r="K32" s="92" t="s">
        <v>133</v>
      </c>
      <c r="L32" s="86">
        <v>0</v>
      </c>
      <c r="M32" s="86">
        <v>0.15</v>
      </c>
      <c r="N32" s="86">
        <v>0.18</v>
      </c>
      <c r="O32" s="86">
        <v>0.21</v>
      </c>
      <c r="P32" s="87">
        <v>0.21</v>
      </c>
      <c r="Q32" s="69" t="s">
        <v>55</v>
      </c>
      <c r="R32" s="92" t="s">
        <v>134</v>
      </c>
      <c r="S32" s="92" t="s">
        <v>117</v>
      </c>
      <c r="T32" s="93"/>
      <c r="U32" s="118" t="str">
        <f t="shared" si="0"/>
        <v>SI</v>
      </c>
      <c r="V32" s="15" t="s">
        <v>101</v>
      </c>
      <c r="W32" s="15" t="s">
        <v>101</v>
      </c>
      <c r="X32" s="126" t="s">
        <v>101</v>
      </c>
      <c r="Y32" s="15" t="s">
        <v>101</v>
      </c>
      <c r="Z32" s="181" t="s">
        <v>101</v>
      </c>
      <c r="AA32" s="222">
        <f t="shared" si="5"/>
        <v>0.15</v>
      </c>
      <c r="AB32" s="192">
        <v>2.5899999999999999E-2</v>
      </c>
      <c r="AC32" s="199">
        <f>AB32/AA32</f>
        <v>0.17266666666666666</v>
      </c>
      <c r="AD32" s="135" t="s">
        <v>234</v>
      </c>
      <c r="AE32" s="136" t="s">
        <v>235</v>
      </c>
      <c r="AF32" s="210">
        <f t="shared" si="1"/>
        <v>0.18</v>
      </c>
      <c r="AG32" s="135"/>
      <c r="AH32" s="135"/>
      <c r="AI32" s="135"/>
      <c r="AJ32" s="136"/>
      <c r="AK32" s="110">
        <f t="shared" si="2"/>
        <v>0.21</v>
      </c>
      <c r="AL32" s="135"/>
      <c r="AM32" s="135"/>
      <c r="AN32" s="135"/>
      <c r="AO32" s="136"/>
      <c r="AP32" s="110" t="str">
        <f t="shared" si="3"/>
        <v xml:space="preserve">Porcentaje de expedientes de policía con impulso procesal </v>
      </c>
      <c r="AQ32" s="92" t="e">
        <f t="shared" si="4"/>
        <v>#VALUE!</v>
      </c>
      <c r="AR32" s="92" t="e">
        <f t="shared" si="4"/>
        <v>#VALUE!</v>
      </c>
      <c r="AS32" s="92"/>
      <c r="AT32" s="93"/>
      <c r="AU32" s="111"/>
      <c r="AV32" s="111"/>
      <c r="AW32" s="111"/>
    </row>
    <row r="33" spans="1:49" s="112" customFormat="1" ht="90" x14ac:dyDescent="0.25">
      <c r="A33" s="69">
        <v>1</v>
      </c>
      <c r="B33" s="92" t="s">
        <v>110</v>
      </c>
      <c r="C33" s="107" t="s">
        <v>111</v>
      </c>
      <c r="D33" s="100" t="s">
        <v>259</v>
      </c>
      <c r="E33" s="139">
        <v>4.2099999999999999E-2</v>
      </c>
      <c r="F33" s="108" t="s">
        <v>52</v>
      </c>
      <c r="G33" s="109" t="s">
        <v>135</v>
      </c>
      <c r="H33" s="109" t="s">
        <v>136</v>
      </c>
      <c r="I33" s="78">
        <v>24.917999999999999</v>
      </c>
      <c r="J33" s="85" t="s">
        <v>53</v>
      </c>
      <c r="K33" s="92" t="s">
        <v>137</v>
      </c>
      <c r="L33" s="86">
        <v>0.05</v>
      </c>
      <c r="M33" s="86">
        <v>0.05</v>
      </c>
      <c r="N33" s="86">
        <v>0.02</v>
      </c>
      <c r="O33" s="86">
        <v>0.02</v>
      </c>
      <c r="P33" s="87">
        <v>0.14000000000000001</v>
      </c>
      <c r="Q33" s="69" t="s">
        <v>55</v>
      </c>
      <c r="R33" s="92" t="s">
        <v>134</v>
      </c>
      <c r="S33" s="92" t="s">
        <v>117</v>
      </c>
      <c r="T33" s="93"/>
      <c r="U33" s="118" t="str">
        <f t="shared" si="0"/>
        <v>SI</v>
      </c>
      <c r="V33" s="119">
        <f t="shared" si="6"/>
        <v>0.05</v>
      </c>
      <c r="W33" s="193">
        <v>6.4999999999999997E-3</v>
      </c>
      <c r="X33" s="125">
        <f>W33/V33</f>
        <v>0.12999999999999998</v>
      </c>
      <c r="Y33" s="92" t="s">
        <v>237</v>
      </c>
      <c r="Z33" s="206" t="s">
        <v>138</v>
      </c>
      <c r="AA33" s="222">
        <f t="shared" si="5"/>
        <v>0.05</v>
      </c>
      <c r="AB33" s="192">
        <v>1E-4</v>
      </c>
      <c r="AC33" s="200">
        <f>AB33/AA33</f>
        <v>2E-3</v>
      </c>
      <c r="AD33" s="135" t="s">
        <v>236</v>
      </c>
      <c r="AE33" s="136" t="s">
        <v>235</v>
      </c>
      <c r="AF33" s="210">
        <f t="shared" si="1"/>
        <v>0.02</v>
      </c>
      <c r="AG33" s="135"/>
      <c r="AH33" s="135"/>
      <c r="AI33" s="135"/>
      <c r="AJ33" s="136"/>
      <c r="AK33" s="110">
        <f t="shared" si="2"/>
        <v>0.02</v>
      </c>
      <c r="AL33" s="135"/>
      <c r="AM33" s="135"/>
      <c r="AN33" s="135"/>
      <c r="AO33" s="136"/>
      <c r="AP33" s="110" t="str">
        <f t="shared" si="3"/>
        <v>Porcentaje de expedientes de policía con fallo de fondo</v>
      </c>
      <c r="AQ33" s="92">
        <f t="shared" si="4"/>
        <v>0.14000000000000001</v>
      </c>
      <c r="AR33" s="92">
        <f t="shared" si="4"/>
        <v>6.6E-3</v>
      </c>
      <c r="AS33" s="92"/>
      <c r="AT33" s="93"/>
      <c r="AU33" s="111"/>
      <c r="AV33" s="111"/>
      <c r="AW33" s="111"/>
    </row>
    <row r="34" spans="1:49" ht="90" x14ac:dyDescent="0.25">
      <c r="A34" s="57">
        <v>1</v>
      </c>
      <c r="B34" s="15" t="s">
        <v>110</v>
      </c>
      <c r="C34" s="58" t="s">
        <v>111</v>
      </c>
      <c r="D34" s="100" t="s">
        <v>139</v>
      </c>
      <c r="E34" s="139">
        <v>4.2099999999999999E-2</v>
      </c>
      <c r="F34" s="14" t="s">
        <v>52</v>
      </c>
      <c r="G34" s="1" t="s">
        <v>140</v>
      </c>
      <c r="H34" s="101" t="s">
        <v>141</v>
      </c>
      <c r="I34" s="78">
        <v>74</v>
      </c>
      <c r="J34" s="20" t="s">
        <v>53</v>
      </c>
      <c r="K34" s="23" t="s">
        <v>140</v>
      </c>
      <c r="L34" s="85">
        <v>1</v>
      </c>
      <c r="M34" s="85">
        <v>1</v>
      </c>
      <c r="N34" s="85">
        <v>1</v>
      </c>
      <c r="O34" s="85">
        <v>2</v>
      </c>
      <c r="P34" s="89">
        <f t="shared" ref="P34:P35" si="8">L34+M34+N34+O34</f>
        <v>5</v>
      </c>
      <c r="Q34" s="69" t="s">
        <v>55</v>
      </c>
      <c r="R34" s="15" t="s">
        <v>134</v>
      </c>
      <c r="S34" s="15" t="s">
        <v>117</v>
      </c>
      <c r="T34" s="35"/>
      <c r="U34" s="44" t="str">
        <f t="shared" si="0"/>
        <v>SI</v>
      </c>
      <c r="V34" s="120">
        <f t="shared" si="6"/>
        <v>1</v>
      </c>
      <c r="W34" s="121">
        <v>18</v>
      </c>
      <c r="X34" s="128">
        <v>1</v>
      </c>
      <c r="Y34" s="16" t="s">
        <v>142</v>
      </c>
      <c r="Z34" s="95" t="s">
        <v>143</v>
      </c>
      <c r="AA34" s="103">
        <f t="shared" si="5"/>
        <v>1</v>
      </c>
      <c r="AB34" s="188">
        <v>0</v>
      </c>
      <c r="AC34" s="173">
        <f>AB34/AA34</f>
        <v>0</v>
      </c>
      <c r="AD34" s="133" t="s">
        <v>238</v>
      </c>
      <c r="AE34" s="136" t="s">
        <v>235</v>
      </c>
      <c r="AF34" s="209">
        <f t="shared" si="1"/>
        <v>1</v>
      </c>
      <c r="AG34" s="133"/>
      <c r="AH34" s="133"/>
      <c r="AI34" s="133"/>
      <c r="AJ34" s="134"/>
      <c r="AK34" s="34">
        <f t="shared" si="2"/>
        <v>2</v>
      </c>
      <c r="AL34" s="133"/>
      <c r="AM34" s="133"/>
      <c r="AN34" s="133"/>
      <c r="AO34" s="134"/>
      <c r="AP34" s="34" t="str">
        <f t="shared" si="3"/>
        <v>Actuaciones administrativas terminadas</v>
      </c>
      <c r="AQ34" s="15">
        <f t="shared" si="4"/>
        <v>5</v>
      </c>
      <c r="AR34" s="15">
        <f t="shared" si="4"/>
        <v>18</v>
      </c>
      <c r="AS34" s="15"/>
      <c r="AT34" s="35"/>
    </row>
    <row r="35" spans="1:49" ht="90" x14ac:dyDescent="0.25">
      <c r="A35" s="57">
        <v>1</v>
      </c>
      <c r="B35" s="15" t="s">
        <v>110</v>
      </c>
      <c r="C35" s="58" t="s">
        <v>111</v>
      </c>
      <c r="D35" s="102" t="s">
        <v>206</v>
      </c>
      <c r="E35" s="139">
        <v>4.2099999999999999E-2</v>
      </c>
      <c r="F35" s="21" t="s">
        <v>52</v>
      </c>
      <c r="G35" s="1" t="s">
        <v>144</v>
      </c>
      <c r="H35" s="97" t="s">
        <v>145</v>
      </c>
      <c r="I35" s="82" t="s">
        <v>67</v>
      </c>
      <c r="J35" s="26" t="s">
        <v>53</v>
      </c>
      <c r="K35" s="23" t="s">
        <v>146</v>
      </c>
      <c r="L35" s="90">
        <v>0</v>
      </c>
      <c r="M35" s="90">
        <v>0</v>
      </c>
      <c r="N35" s="90">
        <v>3</v>
      </c>
      <c r="O35" s="90">
        <v>6</v>
      </c>
      <c r="P35" s="91">
        <f t="shared" si="8"/>
        <v>9</v>
      </c>
      <c r="Q35" s="69" t="s">
        <v>55</v>
      </c>
      <c r="R35" s="15" t="s">
        <v>134</v>
      </c>
      <c r="S35" s="15" t="s">
        <v>117</v>
      </c>
      <c r="T35" s="35"/>
      <c r="U35" s="94" t="str">
        <f t="shared" si="0"/>
        <v>SI</v>
      </c>
      <c r="V35" s="15" t="s">
        <v>59</v>
      </c>
      <c r="W35" s="15" t="s">
        <v>59</v>
      </c>
      <c r="X35" s="126" t="s">
        <v>59</v>
      </c>
      <c r="Y35" s="15" t="s">
        <v>59</v>
      </c>
      <c r="Z35" s="181" t="s">
        <v>59</v>
      </c>
      <c r="AA35" s="221" t="s">
        <v>59</v>
      </c>
      <c r="AB35" s="188" t="s">
        <v>59</v>
      </c>
      <c r="AC35" s="173" t="s">
        <v>59</v>
      </c>
      <c r="AD35" s="174" t="s">
        <v>59</v>
      </c>
      <c r="AE35" s="175" t="s">
        <v>59</v>
      </c>
      <c r="AF35" s="209">
        <f t="shared" si="1"/>
        <v>3</v>
      </c>
      <c r="AG35" s="133"/>
      <c r="AH35" s="133"/>
      <c r="AI35" s="133"/>
      <c r="AJ35" s="134"/>
      <c r="AK35" s="34">
        <f t="shared" si="2"/>
        <v>6</v>
      </c>
      <c r="AL35" s="133"/>
      <c r="AM35" s="133"/>
      <c r="AN35" s="133"/>
      <c r="AO35" s="134"/>
      <c r="AP35" s="34" t="str">
        <f t="shared" si="3"/>
        <v>Actuaciones administrativas terminadas por agotamiento de la via gubernativa</v>
      </c>
      <c r="AQ35" s="15" t="e">
        <f t="shared" si="4"/>
        <v>#VALUE!</v>
      </c>
      <c r="AR35" s="15" t="e">
        <f t="shared" si="4"/>
        <v>#VALUE!</v>
      </c>
      <c r="AS35" s="15"/>
      <c r="AT35" s="35"/>
    </row>
    <row r="36" spans="1:49" s="157" customFormat="1" ht="24" customHeight="1" x14ac:dyDescent="0.25">
      <c r="A36" s="140"/>
      <c r="B36" s="141"/>
      <c r="C36" s="142"/>
      <c r="D36" s="143" t="s">
        <v>147</v>
      </c>
      <c r="E36" s="144">
        <f>SUM(E17:E35)</f>
        <v>0.79990000000000028</v>
      </c>
      <c r="F36" s="145"/>
      <c r="G36" s="145"/>
      <c r="H36" s="145"/>
      <c r="I36" s="146"/>
      <c r="J36" s="145"/>
      <c r="K36" s="147"/>
      <c r="L36" s="145"/>
      <c r="M36" s="145"/>
      <c r="N36" s="145"/>
      <c r="O36" s="145"/>
      <c r="P36" s="148"/>
      <c r="Q36" s="149"/>
      <c r="R36" s="147"/>
      <c r="S36" s="147"/>
      <c r="T36" s="150"/>
      <c r="U36" s="151"/>
      <c r="V36" s="152">
        <f t="shared" si="6"/>
        <v>0</v>
      </c>
      <c r="W36" s="147"/>
      <c r="X36" s="153"/>
      <c r="Y36" s="147"/>
      <c r="Z36" s="207"/>
      <c r="AA36" s="190"/>
      <c r="AB36" s="191"/>
      <c r="AC36" s="201"/>
      <c r="AD36" s="154"/>
      <c r="AE36" s="155"/>
      <c r="AF36" s="211">
        <f t="shared" si="1"/>
        <v>0</v>
      </c>
      <c r="AG36" s="154"/>
      <c r="AH36" s="154"/>
      <c r="AI36" s="154"/>
      <c r="AJ36" s="155"/>
      <c r="AK36" s="152">
        <f t="shared" si="2"/>
        <v>0</v>
      </c>
      <c r="AL36" s="154"/>
      <c r="AM36" s="154"/>
      <c r="AN36" s="154"/>
      <c r="AO36" s="155"/>
      <c r="AP36" s="152">
        <f t="shared" si="3"/>
        <v>0</v>
      </c>
      <c r="AQ36" s="147" t="e">
        <f>SUM(AQ17:AQ35)</f>
        <v>#VALUE!</v>
      </c>
      <c r="AR36" s="147" t="e">
        <f>SUM(AR17:AR35)</f>
        <v>#VALUE!</v>
      </c>
      <c r="AS36" s="147"/>
      <c r="AT36" s="150"/>
      <c r="AU36" s="156"/>
      <c r="AV36" s="156"/>
      <c r="AW36" s="156"/>
    </row>
    <row r="37" spans="1:49" ht="126" x14ac:dyDescent="0.25">
      <c r="A37" s="59">
        <v>6</v>
      </c>
      <c r="B37" s="3" t="s">
        <v>148</v>
      </c>
      <c r="C37" s="60" t="s">
        <v>149</v>
      </c>
      <c r="D37" s="113" t="s">
        <v>150</v>
      </c>
      <c r="E37" s="12">
        <v>0.04</v>
      </c>
      <c r="F37" s="3" t="s">
        <v>151</v>
      </c>
      <c r="G37" s="3" t="s">
        <v>152</v>
      </c>
      <c r="H37" s="3" t="s">
        <v>153</v>
      </c>
      <c r="I37" s="4">
        <v>0</v>
      </c>
      <c r="J37" s="4" t="s">
        <v>68</v>
      </c>
      <c r="K37" s="3" t="s">
        <v>154</v>
      </c>
      <c r="L37" s="13"/>
      <c r="M37" s="13">
        <v>0.7</v>
      </c>
      <c r="N37" s="13"/>
      <c r="O37" s="13">
        <v>0.7</v>
      </c>
      <c r="P37" s="51">
        <v>0.7</v>
      </c>
      <c r="Q37" s="2" t="s">
        <v>55</v>
      </c>
      <c r="R37" s="4" t="s">
        <v>155</v>
      </c>
      <c r="S37" s="4" t="s">
        <v>156</v>
      </c>
      <c r="T37" s="63" t="s">
        <v>157</v>
      </c>
      <c r="U37" s="44" t="s">
        <v>158</v>
      </c>
      <c r="V37" s="15" t="s">
        <v>59</v>
      </c>
      <c r="W37" s="15" t="s">
        <v>59</v>
      </c>
      <c r="X37" s="126" t="s">
        <v>59</v>
      </c>
      <c r="Y37" s="15" t="s">
        <v>59</v>
      </c>
      <c r="Z37" s="181" t="s">
        <v>59</v>
      </c>
      <c r="AA37" s="223">
        <v>0.7</v>
      </c>
      <c r="AB37" s="196">
        <v>1</v>
      </c>
      <c r="AC37" s="194">
        <v>1</v>
      </c>
      <c r="AD37" s="195" t="s">
        <v>239</v>
      </c>
      <c r="AE37" s="224" t="s">
        <v>240</v>
      </c>
      <c r="AF37" s="209">
        <f t="shared" si="1"/>
        <v>0</v>
      </c>
      <c r="AG37" s="133"/>
      <c r="AH37" s="133"/>
      <c r="AI37" s="133"/>
      <c r="AJ37" s="134"/>
      <c r="AK37" s="34">
        <f t="shared" si="2"/>
        <v>0.7</v>
      </c>
      <c r="AL37" s="133"/>
      <c r="AM37" s="133"/>
      <c r="AN37" s="133"/>
      <c r="AO37" s="134"/>
      <c r="AP37" s="34" t="str">
        <f t="shared" si="3"/>
        <v>Cumplimiento de criterios ambientales</v>
      </c>
      <c r="AQ37" s="15" t="e">
        <f t="shared" ref="AQ37:AR42" si="9">V37+AA37+AF37+AK37</f>
        <v>#VALUE!</v>
      </c>
      <c r="AR37" s="15" t="e">
        <f t="shared" si="9"/>
        <v>#VALUE!</v>
      </c>
      <c r="AS37" s="15"/>
      <c r="AT37" s="35"/>
    </row>
    <row r="38" spans="1:49" ht="126" x14ac:dyDescent="0.25">
      <c r="A38" s="59">
        <v>6</v>
      </c>
      <c r="B38" s="3" t="s">
        <v>148</v>
      </c>
      <c r="C38" s="60" t="s">
        <v>149</v>
      </c>
      <c r="D38" s="113" t="s">
        <v>159</v>
      </c>
      <c r="E38" s="12">
        <v>0.04</v>
      </c>
      <c r="F38" s="3" t="s">
        <v>151</v>
      </c>
      <c r="G38" s="3" t="s">
        <v>160</v>
      </c>
      <c r="H38" s="3" t="s">
        <v>161</v>
      </c>
      <c r="I38" s="4">
        <v>0</v>
      </c>
      <c r="J38" s="4" t="s">
        <v>68</v>
      </c>
      <c r="K38" s="3" t="s">
        <v>162</v>
      </c>
      <c r="L38" s="158"/>
      <c r="M38" s="159">
        <v>1</v>
      </c>
      <c r="N38" s="159">
        <v>1</v>
      </c>
      <c r="O38" s="159">
        <v>1</v>
      </c>
      <c r="P38" s="160">
        <v>1</v>
      </c>
      <c r="Q38" s="2" t="s">
        <v>55</v>
      </c>
      <c r="R38" s="4" t="s">
        <v>163</v>
      </c>
      <c r="S38" s="4" t="s">
        <v>164</v>
      </c>
      <c r="T38" s="63" t="s">
        <v>165</v>
      </c>
      <c r="U38" s="44" t="s">
        <v>158</v>
      </c>
      <c r="V38" s="15" t="s">
        <v>59</v>
      </c>
      <c r="W38" s="15" t="s">
        <v>59</v>
      </c>
      <c r="X38" s="126" t="s">
        <v>59</v>
      </c>
      <c r="Y38" s="15" t="s">
        <v>59</v>
      </c>
      <c r="Z38" s="181" t="s">
        <v>59</v>
      </c>
      <c r="AA38" s="225">
        <v>1</v>
      </c>
      <c r="AB38" s="215">
        <v>1</v>
      </c>
      <c r="AC38" s="216">
        <v>1</v>
      </c>
      <c r="AD38" s="195" t="s">
        <v>245</v>
      </c>
      <c r="AE38" s="224" t="s">
        <v>241</v>
      </c>
      <c r="AF38" s="209">
        <f t="shared" si="1"/>
        <v>1</v>
      </c>
      <c r="AG38" s="133"/>
      <c r="AH38" s="133"/>
      <c r="AI38" s="133"/>
      <c r="AJ38" s="134"/>
      <c r="AK38" s="34">
        <f t="shared" si="2"/>
        <v>1</v>
      </c>
      <c r="AL38" s="133"/>
      <c r="AM38" s="133"/>
      <c r="AN38" s="133"/>
      <c r="AO38" s="134"/>
      <c r="AP38" s="34" t="str">
        <f t="shared" si="3"/>
        <v>Nivel de participación en actividades de gestión documental</v>
      </c>
      <c r="AQ38" s="15" t="e">
        <f t="shared" si="9"/>
        <v>#VALUE!</v>
      </c>
      <c r="AR38" s="15" t="e">
        <f t="shared" si="9"/>
        <v>#VALUE!</v>
      </c>
      <c r="AS38" s="15"/>
      <c r="AT38" s="35"/>
    </row>
    <row r="39" spans="1:49" ht="126" x14ac:dyDescent="0.25">
      <c r="A39" s="59">
        <v>6</v>
      </c>
      <c r="B39" s="3" t="s">
        <v>148</v>
      </c>
      <c r="C39" s="60" t="s">
        <v>149</v>
      </c>
      <c r="D39" s="113" t="s">
        <v>166</v>
      </c>
      <c r="E39" s="12">
        <v>0.03</v>
      </c>
      <c r="F39" s="3" t="s">
        <v>151</v>
      </c>
      <c r="G39" s="3" t="s">
        <v>167</v>
      </c>
      <c r="H39" s="3" t="s">
        <v>168</v>
      </c>
      <c r="I39" s="4">
        <v>0</v>
      </c>
      <c r="J39" s="4" t="s">
        <v>53</v>
      </c>
      <c r="K39" s="3" t="s">
        <v>169</v>
      </c>
      <c r="L39" s="158"/>
      <c r="M39" s="161"/>
      <c r="N39" s="162">
        <v>0</v>
      </c>
      <c r="O39" s="162">
        <v>1</v>
      </c>
      <c r="P39" s="163">
        <v>1</v>
      </c>
      <c r="Q39" s="2" t="s">
        <v>55</v>
      </c>
      <c r="R39" s="4" t="s">
        <v>170</v>
      </c>
      <c r="S39" s="4" t="s">
        <v>156</v>
      </c>
      <c r="T39" s="63" t="s">
        <v>171</v>
      </c>
      <c r="U39" s="44" t="s">
        <v>158</v>
      </c>
      <c r="V39" s="15" t="s">
        <v>59</v>
      </c>
      <c r="W39" s="15" t="s">
        <v>59</v>
      </c>
      <c r="X39" s="126" t="s">
        <v>59</v>
      </c>
      <c r="Y39" s="15" t="s">
        <v>59</v>
      </c>
      <c r="Z39" s="181" t="s">
        <v>59</v>
      </c>
      <c r="AA39" s="226" t="s">
        <v>242</v>
      </c>
      <c r="AB39" s="217" t="s">
        <v>242</v>
      </c>
      <c r="AC39" s="218" t="s">
        <v>242</v>
      </c>
      <c r="AD39" s="219" t="s">
        <v>242</v>
      </c>
      <c r="AE39" s="227" t="s">
        <v>242</v>
      </c>
      <c r="AF39" s="209">
        <f t="shared" si="1"/>
        <v>0</v>
      </c>
      <c r="AG39" s="133"/>
      <c r="AH39" s="133"/>
      <c r="AI39" s="133"/>
      <c r="AJ39" s="134"/>
      <c r="AK39" s="34" t="e">
        <f>#REF!</f>
        <v>#REF!</v>
      </c>
      <c r="AL39" s="133"/>
      <c r="AM39" s="133"/>
      <c r="AN39" s="133"/>
      <c r="AO39" s="134"/>
      <c r="AP39" s="34" t="str">
        <f t="shared" si="3"/>
        <v>Caracterización de levantada</v>
      </c>
      <c r="AQ39" s="15" t="e">
        <f t="shared" si="9"/>
        <v>#VALUE!</v>
      </c>
      <c r="AR39" s="15" t="e">
        <f t="shared" si="9"/>
        <v>#VALUE!</v>
      </c>
      <c r="AS39" s="15"/>
      <c r="AT39" s="35"/>
    </row>
    <row r="40" spans="1:49" ht="126" x14ac:dyDescent="0.25">
      <c r="A40" s="59">
        <v>6</v>
      </c>
      <c r="B40" s="3" t="s">
        <v>148</v>
      </c>
      <c r="C40" s="60" t="s">
        <v>149</v>
      </c>
      <c r="D40" s="113" t="s">
        <v>172</v>
      </c>
      <c r="E40" s="12">
        <v>0.03</v>
      </c>
      <c r="F40" s="3" t="s">
        <v>151</v>
      </c>
      <c r="G40" s="3" t="s">
        <v>173</v>
      </c>
      <c r="H40" s="3" t="s">
        <v>174</v>
      </c>
      <c r="I40" s="4">
        <v>2</v>
      </c>
      <c r="J40" s="4" t="s">
        <v>53</v>
      </c>
      <c r="K40" s="3" t="s">
        <v>175</v>
      </c>
      <c r="L40" s="158"/>
      <c r="M40" s="158"/>
      <c r="N40" s="158">
        <v>1</v>
      </c>
      <c r="O40" s="158"/>
      <c r="P40" s="160"/>
      <c r="Q40" s="2" t="s">
        <v>55</v>
      </c>
      <c r="R40" s="4" t="s">
        <v>176</v>
      </c>
      <c r="S40" s="4" t="s">
        <v>156</v>
      </c>
      <c r="T40" s="63" t="s">
        <v>177</v>
      </c>
      <c r="U40" s="44" t="s">
        <v>158</v>
      </c>
      <c r="V40" s="15" t="s">
        <v>59</v>
      </c>
      <c r="W40" s="15" t="s">
        <v>59</v>
      </c>
      <c r="X40" s="126" t="s">
        <v>59</v>
      </c>
      <c r="Y40" s="15" t="s">
        <v>59</v>
      </c>
      <c r="Z40" s="181" t="s">
        <v>59</v>
      </c>
      <c r="AA40" s="226" t="s">
        <v>242</v>
      </c>
      <c r="AB40" s="217" t="s">
        <v>242</v>
      </c>
      <c r="AC40" s="218" t="s">
        <v>242</v>
      </c>
      <c r="AD40" s="219" t="s">
        <v>242</v>
      </c>
      <c r="AE40" s="227" t="s">
        <v>242</v>
      </c>
      <c r="AF40" s="209">
        <f t="shared" si="1"/>
        <v>1</v>
      </c>
      <c r="AG40" s="133"/>
      <c r="AH40" s="133"/>
      <c r="AI40" s="133"/>
      <c r="AJ40" s="134"/>
      <c r="AK40" s="34">
        <f t="shared" si="2"/>
        <v>0</v>
      </c>
      <c r="AL40" s="133"/>
      <c r="AM40" s="133"/>
      <c r="AN40" s="133"/>
      <c r="AO40" s="134"/>
      <c r="AP40" s="34" t="str">
        <f t="shared" si="3"/>
        <v>Registro de buena práctica/idea innovadora</v>
      </c>
      <c r="AQ40" s="15" t="e">
        <f t="shared" si="9"/>
        <v>#VALUE!</v>
      </c>
      <c r="AR40" s="15" t="e">
        <f t="shared" si="9"/>
        <v>#VALUE!</v>
      </c>
      <c r="AS40" s="15"/>
      <c r="AT40" s="35"/>
    </row>
    <row r="41" spans="1:49" ht="126" x14ac:dyDescent="0.25">
      <c r="A41" s="59">
        <v>6</v>
      </c>
      <c r="B41" s="3" t="s">
        <v>148</v>
      </c>
      <c r="C41" s="60" t="s">
        <v>149</v>
      </c>
      <c r="D41" s="52" t="s">
        <v>178</v>
      </c>
      <c r="E41" s="12">
        <v>0.03</v>
      </c>
      <c r="F41" s="6" t="s">
        <v>151</v>
      </c>
      <c r="G41" s="6" t="s">
        <v>179</v>
      </c>
      <c r="H41" s="6" t="s">
        <v>180</v>
      </c>
      <c r="I41" s="83">
        <v>1</v>
      </c>
      <c r="J41" s="6" t="s">
        <v>68</v>
      </c>
      <c r="K41" s="6" t="s">
        <v>181</v>
      </c>
      <c r="L41" s="116">
        <v>1</v>
      </c>
      <c r="M41" s="7">
        <v>1</v>
      </c>
      <c r="N41" s="7">
        <v>1</v>
      </c>
      <c r="O41" s="7">
        <v>1</v>
      </c>
      <c r="P41" s="53">
        <v>1</v>
      </c>
      <c r="Q41" s="2" t="s">
        <v>55</v>
      </c>
      <c r="R41" s="3" t="s">
        <v>182</v>
      </c>
      <c r="S41" s="6" t="s">
        <v>156</v>
      </c>
      <c r="T41" s="60" t="s">
        <v>183</v>
      </c>
      <c r="U41" s="44" t="s">
        <v>158</v>
      </c>
      <c r="V41" s="129">
        <v>1</v>
      </c>
      <c r="W41" s="5">
        <v>0.73</v>
      </c>
      <c r="X41" s="126">
        <v>0.73</v>
      </c>
      <c r="Y41" s="16" t="s">
        <v>184</v>
      </c>
      <c r="Z41" s="181" t="s">
        <v>185</v>
      </c>
      <c r="AA41" s="225">
        <v>1</v>
      </c>
      <c r="AB41" s="196">
        <v>1</v>
      </c>
      <c r="AC41" s="194">
        <f>AB41/AA41</f>
        <v>1</v>
      </c>
      <c r="AD41" s="195" t="s">
        <v>246</v>
      </c>
      <c r="AE41" s="224" t="s">
        <v>243</v>
      </c>
      <c r="AF41" s="209">
        <f t="shared" si="1"/>
        <v>1</v>
      </c>
      <c r="AG41" s="133"/>
      <c r="AH41" s="133"/>
      <c r="AI41" s="133"/>
      <c r="AJ41" s="134"/>
      <c r="AK41" s="34">
        <f t="shared" si="2"/>
        <v>1</v>
      </c>
      <c r="AL41" s="133"/>
      <c r="AM41" s="133"/>
      <c r="AN41" s="133"/>
      <c r="AO41" s="134"/>
      <c r="AP41" s="34" t="str">
        <f t="shared" si="3"/>
        <v>Acciones correctivas documentadas y vigentes</v>
      </c>
      <c r="AQ41" s="15">
        <f t="shared" si="9"/>
        <v>4</v>
      </c>
      <c r="AR41" s="15">
        <f t="shared" si="9"/>
        <v>1.73</v>
      </c>
      <c r="AS41" s="15"/>
      <c r="AT41" s="35"/>
    </row>
    <row r="42" spans="1:49" ht="126.75" thickBot="1" x14ac:dyDescent="0.3">
      <c r="A42" s="61">
        <v>6</v>
      </c>
      <c r="B42" s="9" t="s">
        <v>148</v>
      </c>
      <c r="C42" s="62" t="s">
        <v>149</v>
      </c>
      <c r="D42" s="54" t="s">
        <v>186</v>
      </c>
      <c r="E42" s="55">
        <v>0.03</v>
      </c>
      <c r="F42" s="10" t="s">
        <v>151</v>
      </c>
      <c r="G42" s="10" t="s">
        <v>187</v>
      </c>
      <c r="H42" s="10" t="s">
        <v>188</v>
      </c>
      <c r="I42" s="84" t="s">
        <v>67</v>
      </c>
      <c r="J42" s="10" t="s">
        <v>68</v>
      </c>
      <c r="K42" s="10" t="s">
        <v>189</v>
      </c>
      <c r="L42" s="117"/>
      <c r="M42" s="11">
        <v>1</v>
      </c>
      <c r="N42" s="11">
        <v>1</v>
      </c>
      <c r="O42" s="11">
        <v>1</v>
      </c>
      <c r="P42" s="56">
        <v>1</v>
      </c>
      <c r="Q42" s="8" t="s">
        <v>55</v>
      </c>
      <c r="R42" s="9" t="s">
        <v>190</v>
      </c>
      <c r="S42" s="10" t="s">
        <v>191</v>
      </c>
      <c r="T42" s="62" t="s">
        <v>192</v>
      </c>
      <c r="U42" s="45" t="s">
        <v>158</v>
      </c>
      <c r="V42" s="15" t="s">
        <v>101</v>
      </c>
      <c r="W42" s="15" t="s">
        <v>101</v>
      </c>
      <c r="X42" s="131" t="s">
        <v>101</v>
      </c>
      <c r="Y42" s="15" t="s">
        <v>101</v>
      </c>
      <c r="Z42" s="114" t="s">
        <v>193</v>
      </c>
      <c r="AA42" s="228">
        <v>1</v>
      </c>
      <c r="AB42" s="229">
        <v>0.97</v>
      </c>
      <c r="AC42" s="230">
        <f>AB42/AA42</f>
        <v>0.97</v>
      </c>
      <c r="AD42" s="231" t="s">
        <v>247</v>
      </c>
      <c r="AE42" s="232" t="s">
        <v>244</v>
      </c>
      <c r="AF42" s="212">
        <f t="shared" si="1"/>
        <v>1</v>
      </c>
      <c r="AG42" s="137"/>
      <c r="AH42" s="137"/>
      <c r="AI42" s="137"/>
      <c r="AJ42" s="138"/>
      <c r="AK42" s="36">
        <f t="shared" si="2"/>
        <v>1</v>
      </c>
      <c r="AL42" s="137"/>
      <c r="AM42" s="137"/>
      <c r="AN42" s="137"/>
      <c r="AO42" s="138"/>
      <c r="AP42" s="36" t="str">
        <f t="shared" si="3"/>
        <v>Porcentaje de cumplimiento publicación de información</v>
      </c>
      <c r="AQ42" s="37" t="e">
        <f t="shared" si="9"/>
        <v>#VALUE!</v>
      </c>
      <c r="AR42" s="37" t="e">
        <f t="shared" si="9"/>
        <v>#VALUE!</v>
      </c>
      <c r="AS42" s="37"/>
      <c r="AT42" s="38"/>
    </row>
    <row r="43" spans="1:49" ht="45.75" thickBot="1" x14ac:dyDescent="0.3">
      <c r="D43" s="46" t="s">
        <v>194</v>
      </c>
      <c r="E43" s="47">
        <f>SUM(E37:E42)</f>
        <v>0.2</v>
      </c>
      <c r="J43" s="77"/>
      <c r="W43" s="130" t="s">
        <v>195</v>
      </c>
      <c r="X43" s="132">
        <f>+AVERAGE(X17:X42)</f>
        <v>0.79428571428571437</v>
      </c>
      <c r="Z43" s="115"/>
      <c r="AB43" s="213" t="s">
        <v>248</v>
      </c>
      <c r="AC43" s="214">
        <f>AVERAGE(AC17:AC42)</f>
        <v>0.8096444444444445</v>
      </c>
      <c r="AF43" s="95"/>
      <c r="AG43" s="41" t="s">
        <v>196</v>
      </c>
      <c r="AH43" s="16" t="e">
        <f>+AVERAGE(AG17:AG42)</f>
        <v>#DIV/0!</v>
      </c>
      <c r="AK43" s="95"/>
      <c r="AL43" s="39" t="s">
        <v>197</v>
      </c>
      <c r="AM43" s="16" t="e">
        <f>+AVERAGE(AL17:AL42)</f>
        <v>#DIV/0!</v>
      </c>
      <c r="AQ43" s="31" t="str">
        <f>AP14</f>
        <v>SEGUIMIENTO PLAN GESTION DEL PROCESO</v>
      </c>
      <c r="AR43" s="16" t="e">
        <f>+AVERAGE(AR17:AR42)</f>
        <v>#VALUE!</v>
      </c>
    </row>
    <row r="44" spans="1:49" ht="24.75" customHeight="1" x14ac:dyDescent="0.25">
      <c r="D44" s="19" t="s">
        <v>198</v>
      </c>
      <c r="E44" s="18">
        <f>E43+E36</f>
        <v>0.99990000000000023</v>
      </c>
      <c r="J44" s="77"/>
    </row>
    <row r="45" spans="1:49" x14ac:dyDescent="0.25">
      <c r="J45" s="77"/>
    </row>
    <row r="46" spans="1:49" x14ac:dyDescent="0.25">
      <c r="J46" s="77"/>
    </row>
    <row r="47" spans="1:49" ht="15.75" thickBot="1" x14ac:dyDescent="0.3">
      <c r="J47" s="77"/>
    </row>
    <row r="48" spans="1:49" ht="26.25" x14ac:dyDescent="0.25">
      <c r="H48" s="299" t="s">
        <v>199</v>
      </c>
      <c r="I48" s="300"/>
      <c r="J48" s="300"/>
      <c r="K48" s="300"/>
      <c r="L48" s="300"/>
      <c r="M48" s="300" t="s">
        <v>200</v>
      </c>
      <c r="N48" s="300"/>
      <c r="O48" s="300"/>
      <c r="P48" s="300"/>
      <c r="Q48" s="300"/>
      <c r="R48" s="301"/>
    </row>
    <row r="49" spans="8:18" ht="132.75" customHeight="1" thickBot="1" x14ac:dyDescent="0.3">
      <c r="H49" s="302" t="s">
        <v>201</v>
      </c>
      <c r="I49" s="303"/>
      <c r="J49" s="303"/>
      <c r="K49" s="303"/>
      <c r="L49" s="303"/>
      <c r="M49" s="304" t="s">
        <v>202</v>
      </c>
      <c r="N49" s="305"/>
      <c r="O49" s="305"/>
      <c r="P49" s="305"/>
      <c r="Q49" s="305"/>
      <c r="R49" s="306"/>
    </row>
  </sheetData>
  <sheetProtection algorithmName="SHA-512" hashValue="hd4fLzUXpfIQOATvV91/yma1GD6cnC7b5w8Dqd8RlVAyhNtKHGI+OM1NioCYaIL4C0ZFNSXCEPWGWssbGw/Zrg==" saltValue="XB3HXBw2oX+r1z27WIHf/Q==" spinCount="100000" sheet="1" objects="1" scenarios="1"/>
  <mergeCells count="33">
    <mergeCell ref="H48:L48"/>
    <mergeCell ref="M48:R48"/>
    <mergeCell ref="H49:L49"/>
    <mergeCell ref="M49:R49"/>
    <mergeCell ref="AA14:AE14"/>
    <mergeCell ref="AF14:AJ14"/>
    <mergeCell ref="AK14:AO14"/>
    <mergeCell ref="AP14:AT14"/>
    <mergeCell ref="V15:Z15"/>
    <mergeCell ref="AA15:AE15"/>
    <mergeCell ref="AF15:AJ15"/>
    <mergeCell ref="AK15:AO15"/>
    <mergeCell ref="AP15:AT15"/>
    <mergeCell ref="V14:Z14"/>
    <mergeCell ref="A14:B15"/>
    <mergeCell ref="C14:C16"/>
    <mergeCell ref="D14:P15"/>
    <mergeCell ref="Q14:T15"/>
    <mergeCell ref="U14:U16"/>
    <mergeCell ref="H12:J12"/>
    <mergeCell ref="H11:J11"/>
    <mergeCell ref="H10:J10"/>
    <mergeCell ref="H9:J9"/>
    <mergeCell ref="A1:K1"/>
    <mergeCell ref="A2:K2"/>
    <mergeCell ref="A3:K3"/>
    <mergeCell ref="F4:J4"/>
    <mergeCell ref="A5:B8"/>
    <mergeCell ref="C5:D8"/>
    <mergeCell ref="H5:J5"/>
    <mergeCell ref="H6:J6"/>
    <mergeCell ref="H7:J7"/>
    <mergeCell ref="H8:J8"/>
  </mergeCells>
  <dataValidations disablePrompts="1" count="3">
    <dataValidation type="list" allowBlank="1" showInputMessage="1" showErrorMessage="1" error="Escriba un texto " promptTitle="Cualquier contenido" sqref="F37:F40" xr:uid="{00000000-0002-0000-0000-000000000000}">
      <formula1>META2</formula1>
    </dataValidation>
    <dataValidation type="list" allowBlank="1" showInputMessage="1" showErrorMessage="1" sqref="J41:J42" xr:uid="{00000000-0002-0000-0000-000001000000}">
      <formula1>PROGRAMACION</formula1>
    </dataValidation>
    <dataValidation type="list" allowBlank="1" showInputMessage="1" showErrorMessage="1" sqref="Q37:Q42" xr:uid="{00000000-0002-0000-0000-000002000000}">
      <formula1>INDICADOR</formula1>
    </dataValidation>
  </dataValidations>
  <hyperlinks>
    <hyperlink ref="Z42" r:id="rId1" display="http://www.lacandelaria.gov.co/" xr:uid="{00000000-0004-0000-00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17 CANDELARIA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Sofia Quiroga Ariza</dc:creator>
  <cp:keywords/>
  <dc:description/>
  <cp:lastModifiedBy>Jeraldyn Tautiva</cp:lastModifiedBy>
  <cp:revision/>
  <dcterms:created xsi:type="dcterms:W3CDTF">2020-04-16T16:02:46Z</dcterms:created>
  <dcterms:modified xsi:type="dcterms:W3CDTF">2020-10-01T01:39:59Z</dcterms:modified>
  <cp:category/>
  <cp:contentStatus/>
</cp:coreProperties>
</file>