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I:\TELETRABAJO-SDG\NC-SDG\PG\REPORTE III TRIMESTRE\AL\"/>
    </mc:Choice>
  </mc:AlternateContent>
  <xr:revisionPtr revIDLastSave="0" documentId="13_ncr:1_{1012DC5F-4599-459C-9D3B-08D206FD175E}" xr6:coauthVersionLast="45" xr6:coauthVersionMax="45"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5" i="1" l="1"/>
  <c r="AH45" i="1" s="1"/>
  <c r="AF44" i="1"/>
  <c r="AF43" i="1"/>
  <c r="AF41" i="1"/>
  <c r="AF38" i="1"/>
  <c r="AH46" i="1" s="1"/>
  <c r="AF37" i="1"/>
  <c r="AH37" i="1" s="1"/>
  <c r="AF36" i="1"/>
  <c r="AH36" i="1" s="1"/>
  <c r="AF35" i="1"/>
  <c r="AF34" i="1"/>
  <c r="AF33" i="1"/>
  <c r="AF32" i="1"/>
  <c r="AF31" i="1"/>
  <c r="AF28" i="1"/>
  <c r="AH28" i="1" s="1"/>
  <c r="AF22" i="1"/>
  <c r="AF21" i="1"/>
  <c r="AC45" i="1" l="1"/>
  <c r="AC29" i="1" l="1"/>
  <c r="AA29" i="1"/>
  <c r="AC28" i="1" l="1"/>
  <c r="AQ46" i="1" l="1"/>
  <c r="AM46" i="1"/>
  <c r="E46" i="1"/>
  <c r="U21" i="1" l="1"/>
  <c r="U22" i="1"/>
  <c r="U23" i="1"/>
  <c r="U24" i="1"/>
  <c r="U25" i="1"/>
  <c r="U26" i="1"/>
  <c r="U27" i="1"/>
  <c r="U28" i="1"/>
  <c r="U29" i="1"/>
  <c r="U31" i="1"/>
  <c r="U32" i="1"/>
  <c r="U33" i="1"/>
  <c r="U34" i="1"/>
  <c r="U35" i="1"/>
  <c r="U36" i="1"/>
  <c r="U37" i="1"/>
  <c r="U38" i="1"/>
  <c r="U20" i="1"/>
  <c r="AR33" i="1"/>
  <c r="AP33" i="1"/>
  <c r="AK33" i="1"/>
  <c r="AA33" i="1"/>
  <c r="AC33" i="1" s="1"/>
  <c r="V33" i="1"/>
  <c r="X33" i="1" s="1"/>
  <c r="P33" i="1"/>
  <c r="AQ33" i="1" l="1"/>
  <c r="AR40" i="1"/>
  <c r="AR41" i="1"/>
  <c r="AR42" i="1"/>
  <c r="AR43" i="1"/>
  <c r="AR44" i="1"/>
  <c r="AR45" i="1"/>
  <c r="AK45" i="1"/>
  <c r="AK44" i="1"/>
  <c r="AK43" i="1"/>
  <c r="AK42" i="1"/>
  <c r="AK41" i="1"/>
  <c r="AK40" i="1"/>
  <c r="AK39" i="1"/>
  <c r="AK38" i="1"/>
  <c r="AK37" i="1"/>
  <c r="AK36" i="1"/>
  <c r="AK35" i="1"/>
  <c r="AK34" i="1"/>
  <c r="AK32" i="1"/>
  <c r="AK31" i="1"/>
  <c r="AK29" i="1"/>
  <c r="AK28" i="1"/>
  <c r="AK27" i="1"/>
  <c r="AK26" i="1"/>
  <c r="AK25" i="1"/>
  <c r="AK24" i="1"/>
  <c r="AK23" i="1"/>
  <c r="AK22" i="1"/>
  <c r="AK21" i="1"/>
  <c r="AK20" i="1"/>
  <c r="AA24" i="1"/>
  <c r="AA28" i="1"/>
  <c r="AA31" i="1"/>
  <c r="AA32" i="1"/>
  <c r="AA34" i="1"/>
  <c r="AC34" i="1" s="1"/>
  <c r="AC46" i="1" s="1"/>
  <c r="AA35" i="1"/>
  <c r="AA36" i="1"/>
  <c r="AC36" i="1" s="1"/>
  <c r="AA37" i="1"/>
  <c r="AC37" i="1" s="1"/>
  <c r="V31" i="1"/>
  <c r="V32" i="1"/>
  <c r="X32" i="1" s="1"/>
  <c r="V34" i="1"/>
  <c r="X34" i="1" s="1"/>
  <c r="V36" i="1"/>
  <c r="X36" i="1" s="1"/>
  <c r="V37" i="1"/>
  <c r="X37" i="1" s="1"/>
  <c r="V38" i="1"/>
  <c r="V44" i="1"/>
  <c r="X44" i="1" s="1"/>
  <c r="AR21" i="1"/>
  <c r="AR22" i="1"/>
  <c r="AR23" i="1"/>
  <c r="AR24" i="1"/>
  <c r="AR25" i="1"/>
  <c r="AR26" i="1"/>
  <c r="AR27" i="1"/>
  <c r="AR28" i="1"/>
  <c r="AR29" i="1"/>
  <c r="AR31" i="1"/>
  <c r="AR32" i="1"/>
  <c r="AR34" i="1"/>
  <c r="AR35" i="1"/>
  <c r="AR36" i="1"/>
  <c r="AR37" i="1"/>
  <c r="AR38" i="1"/>
  <c r="AR20" i="1"/>
  <c r="AP35" i="1"/>
  <c r="AP36" i="1"/>
  <c r="AP37" i="1"/>
  <c r="AP38" i="1"/>
  <c r="AP39" i="1"/>
  <c r="AP40" i="1"/>
  <c r="AP41" i="1"/>
  <c r="AP42" i="1"/>
  <c r="AP43" i="1"/>
  <c r="AP44" i="1"/>
  <c r="AP45" i="1"/>
  <c r="AP34" i="1"/>
  <c r="AP32" i="1"/>
  <c r="AP31" i="1"/>
  <c r="AP29" i="1"/>
  <c r="AP28" i="1"/>
  <c r="AP27" i="1"/>
  <c r="AP26" i="1"/>
  <c r="AP25" i="1"/>
  <c r="AP24" i="1"/>
  <c r="AP23" i="1"/>
  <c r="AP22" i="1"/>
  <c r="AP21" i="1"/>
  <c r="AP20" i="1"/>
  <c r="P34" i="1"/>
  <c r="P37" i="1"/>
  <c r="P38" i="1"/>
  <c r="X46" i="1" l="1"/>
  <c r="AQ44" i="1"/>
  <c r="AQ40" i="1"/>
  <c r="AQ27" i="1"/>
  <c r="AQ23" i="1"/>
  <c r="AQ42" i="1"/>
  <c r="AQ45" i="1"/>
  <c r="AQ41" i="1"/>
  <c r="AQ43" i="1"/>
  <c r="AQ35" i="1"/>
  <c r="AQ31" i="1"/>
  <c r="AR39" i="1"/>
  <c r="AR46" i="1" s="1"/>
  <c r="AQ32" i="1"/>
  <c r="AQ36" i="1"/>
  <c r="AQ24" i="1"/>
  <c r="AQ38" i="1"/>
  <c r="AQ29" i="1"/>
  <c r="AQ26" i="1"/>
  <c r="AQ22" i="1"/>
  <c r="AQ37" i="1"/>
  <c r="AQ34" i="1"/>
  <c r="AQ28" i="1"/>
  <c r="AQ25" i="1"/>
  <c r="AQ21" i="1"/>
  <c r="AQ20" i="1"/>
  <c r="AQ39" i="1" l="1"/>
  <c r="E39" i="1" l="1"/>
  <c r="E47" i="1" s="1"/>
  <c r="P32" i="1" l="1"/>
</calcChain>
</file>

<file path=xl/sharedStrings.xml><?xml version="1.0" encoding="utf-8"?>
<sst xmlns="http://schemas.openxmlformats.org/spreadsheetml/2006/main" count="668" uniqueCount="294">
  <si>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</si>
  <si>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</si>
  <si>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</si>
  <si>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</si>
  <si>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</si>
  <si>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</si>
  <si>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</si>
  <si>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</si>
  <si>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</si>
  <si>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</si>
  <si>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</si>
  <si>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</si>
  <si>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</si>
  <si>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</si>
  <si>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</si>
  <si>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</si>
  <si>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</si>
  <si>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</si>
  <si>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</si>
  <si>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</si>
  <si>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</si>
  <si>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</si>
  <si>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</si>
  <si>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</si>
  <si>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</si>
  <si>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</si>
  <si>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</si>
  <si>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</si>
  <si>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</si>
  <si>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</si>
  <si>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</si>
  <si>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</si>
  <si>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</si>
  <si>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</si>
  <si>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</si>
  <si>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</si>
  <si>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</si>
  <si>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</si>
  <si>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</si>
  <si>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</si>
  <si>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</si>
  <si>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</si>
  <si>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</si>
  <si>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</si>
  <si>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</si>
  <si>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</si>
  <si>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</si>
  <si>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</si>
  <si>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</si>
  <si>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</si>
  <si>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</si>
  <si>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</si>
  <si>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</si>
  <si>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</si>
  <si>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</si>
  <si>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</si>
  <si>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</si>
  <si>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</si>
  <si>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</si>
  <si>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</si>
  <si>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</si>
  <si>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</si>
  <si>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</si>
  <si>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</si>
  <si>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</si>
  <si>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</si>
  <si>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</si>
  <si>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</si>
  <si>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</si>
  <si>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</si>
  <si>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</si>
  <si>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</si>
  <si>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</si>
  <si>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</si>
  <si>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</si>
  <si>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</si>
  <si>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</si>
  <si>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</si>
  <si>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</si>
  <si>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</si>
  <si>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</si>
  <si>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</si>
  <si>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</si>
  <si>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</si>
  <si>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</si>
  <si>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</si>
  <si>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</si>
  <si>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</si>
  <si>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</si>
  <si>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</si>
  <si>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</si>
  <si>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</si>
  <si>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</si>
  <si>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</si>
  <si>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</si>
  <si>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</si>
  <si>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</si>
  <si>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</si>
  <si>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</si>
  <si>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</si>
  <si>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</si>
  <si>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</si>
  <si>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</si>
  <si>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</si>
  <si>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</si>
  <si>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</si>
  <si>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</si>
  <si>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</si>
  <si>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</si>
  <si>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</si>
  <si>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</si>
  <si>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</si>
  <si>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</si>
  <si>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</si>
  <si>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</si>
  <si>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</si>
  <si>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</si>
  <si>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</si>
  <si>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</si>
  <si>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</si>
  <si>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</si>
  <si>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</si>
  <si>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</si>
  <si>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</si>
  <si>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</si>
  <si>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</si>
  <si>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</si>
  <si>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</si>
  <si>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</si>
  <si>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</si>
  <si>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</si>
  <si>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</si>
  <si>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</si>
  <si>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</si>
  <si>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</si>
  <si>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</si>
  <si>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</si>
  <si>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</si>
  <si>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</si>
  <si>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</si>
  <si>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</si>
  <si>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</si>
  <si>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</si>
  <si>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</si>
  <si>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</si>
  <si>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</si>
  <si>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</si>
  <si>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</si>
  <si>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</si>
  <si>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</si>
  <si>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</si>
  <si>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</si>
  <si>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</si>
  <si>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</si>
  <si>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</si>
  <si>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</si>
  <si>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</si>
  <si>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</si>
  <si>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</si>
  <si>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</si>
  <si>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</si>
  <si>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</si>
  <si>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</si>
  <si>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</si>
  <si>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</si>
  <si>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</si>
  <si>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</si>
  <si>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 30 de junio se comprometio el 18,68%, y al 31 de diciembre el 91,94%</t>
  </si>
  <si>
    <t>Se separan las metas realcionadas con operativos del proceso de IVC y se realizan ajustes de redacción en los indicadores, se actualizan las metas transversales y se complementan las líneas base.</t>
  </si>
  <si>
    <t>Actividades ejecutadas del plan de acción</t>
  </si>
  <si>
    <t>Profesional 222-24 del área administrativa - Alcaldía Local</t>
  </si>
  <si>
    <t>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</si>
  <si>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</si>
  <si>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</si>
  <si>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</si>
  <si>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</si>
  <si>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MUSI</t>
  </si>
  <si>
    <t>PREDIS</t>
  </si>
  <si>
    <t>SIPSE</t>
  </si>
  <si>
    <t>MATRIZ GRUPO SAC</t>
  </si>
  <si>
    <t>ACTAS DE OPERATIVOS</t>
  </si>
  <si>
    <t>APLICATIVO SI ACTUA</t>
  </si>
  <si>
    <t xml:space="preserve">EXPEDIENTES
ACTOS ADMINISTRATIVOS </t>
  </si>
  <si>
    <t>INFORMES DE SEGUIMIENTO</t>
  </si>
  <si>
    <t xml:space="preserve">Realizar 48 acciones de control u operativos en materia de  actividad económica (en el mes de diciembre se deben realizar los operativos pólvora y artículos pirotécnicos)
</t>
  </si>
  <si>
    <t>Realizar 12 acciones de control u operativos en materia de  integridad del espacio publico.</t>
  </si>
  <si>
    <t>Realizar 20 acciones de control u operativos en materia de obras y urbanismo</t>
  </si>
  <si>
    <t>Terminar (Archivar) 333 actuaciones administrativas activas</t>
  </si>
  <si>
    <t>Actuaciones administrativas terminadas (Archivadas)</t>
  </si>
  <si>
    <t>No actuaciones administrativas terminadas (Archivadas) durante el trimestre</t>
  </si>
  <si>
    <t>Actuaciones administrativas terminadas hasta la primera instancia</t>
  </si>
  <si>
    <t>No de actuaciones administrativas terminadas  hasta la primera instancia</t>
  </si>
  <si>
    <t>MARIA DEL PILAR MUÑOZ TORRES
Alcaldesa Local de Puente Aranda
Aprobado mediante caso HOLA N° 90544</t>
  </si>
  <si>
    <t>12 de febrero de 2020</t>
  </si>
  <si>
    <t>ALCALDÍA LOCAL DE PUENTE ARANDA</t>
  </si>
  <si>
    <r>
      <rPr>
        <b/>
        <sz val="11"/>
        <color theme="1"/>
        <rFont val="Garamond"/>
        <family val="1"/>
      </rPr>
      <t>1. 20206610002932</t>
    </r>
    <r>
      <rPr>
        <sz val="11"/>
        <color theme="1"/>
        <rFont val="Garamond"/>
        <family val="1"/>
      </rPr>
      <t xml:space="preserve">:  8 acciones (Kra 50 # 3 45 - Kra 50 # 3 73 - Kra 50 # 4 25 - kra 50 # 4 39 - Kra 50 # 4 73- Kra 50 # 4 03 - Kra 50 # 4 23 - Kra 50 # 4 37).  </t>
    </r>
    <r>
      <rPr>
        <b/>
        <sz val="11"/>
        <color theme="1"/>
        <rFont val="Garamond"/>
        <family val="1"/>
      </rPr>
      <t xml:space="preserve">2.  20206610002832 : 7  </t>
    </r>
    <r>
      <rPr>
        <sz val="11"/>
        <color theme="1"/>
        <rFont val="Garamond"/>
        <family val="1"/>
      </rPr>
      <t xml:space="preserve">acciones : Kra 50 # 5  86 - Kra 50 # 5 A 44 - Kra 50 # 5 C 20 - Kra 50 # 5 C 64 - Kra 50 # 5 10 - Kra 50 # 5 F 98 - calle 6 # 49 33.20206630005933: 5 acciiones (calle 30 # 52 A 38 - Kra 65 A # 46 15. - Kra 59 # 14 84 - Calle 18 A # 50 98 - Calle 1 d Bis # 33 30). </t>
    </r>
    <r>
      <rPr>
        <b/>
        <sz val="11"/>
        <color theme="1"/>
        <rFont val="Garamond"/>
        <family val="1"/>
      </rPr>
      <t xml:space="preserve">3. 20206610002882: </t>
    </r>
    <r>
      <rPr>
        <sz val="11"/>
        <color theme="1"/>
        <rFont val="Garamond"/>
        <family val="1"/>
      </rPr>
      <t>11 acciones  Kra 50 # 4 F 77 - Kra 50 # 4 F 61 - Kra 50 # 4 b 05 - Kra 50 # 4 C 13 - Kra 50 # 4 C 45 - Kra 50 # 4 C 65 - Kra 50 # 5 57 - Kra. 50 # 5 F 92 - Kra 50 4 A 53 - Kra 50 con 6.</t>
    </r>
  </si>
  <si>
    <t>Atención al ciudadano</t>
  </si>
  <si>
    <t>1. 20206610002932:  8 acciones (Kra 50 # 3 45 - Kra 50 # 3 73 - Kra 50 # 4 25 - kra 50 # 4 39 - Kra 50 # 4 73- Kra 50 # 4 03 - Kra 50 # 4 23 - Kra 50 # 4 37).  2.  20206610002832 : 7  acciones : Kra 50 # 5  86 - Kra 50 # 5 A 44 - Kra 50 # 5 C 20 - Kra 50 # 5 C 64 - Kra 50 # 5 10 - Kra 50 # 5 F 98 - calle 6 # 49 3 3.20206630005933: 5 acciiones (calle 30 # 52 A 38 - Kra 65 A # 46 15. - Kra 59 # 14 84 - Calle 18 A # 50 98 - Calle 1 d Bis # 33 30). 3. 20206610002882: 11 acciones  Kra 50 # 4 F 77 - Kra 50 # 4 F 61 - Kra 50 # 4 b 05 - Kra 50 # 4 C 13 - Kra 50 # 4 C 45 - Kra 50 # 4 C 65 - Kra 50 # 5 57 - Kra. 50 # 5 F 92 - Kra 50 4 A 53 - Kra 50 con 6.</t>
  </si>
  <si>
    <r>
      <rPr>
        <b/>
        <sz val="11"/>
        <color theme="1"/>
        <rFont val="Garamond"/>
        <family val="1"/>
      </rPr>
      <t>1.</t>
    </r>
    <r>
      <rPr>
        <sz val="11"/>
        <color theme="1"/>
        <rFont val="Garamond"/>
        <family val="1"/>
      </rPr>
      <t xml:space="preserve"> </t>
    </r>
    <r>
      <rPr>
        <b/>
        <sz val="11"/>
        <color theme="1"/>
        <rFont val="Garamond"/>
        <family val="1"/>
      </rPr>
      <t>20206610025142</t>
    </r>
    <r>
      <rPr>
        <sz val="11"/>
        <color theme="1"/>
        <rFont val="Garamond"/>
        <family val="1"/>
      </rPr>
      <t>: 2acciones (Kra 63 # 19 03 sur - Kra 63 # 19 11 sur).</t>
    </r>
    <r>
      <rPr>
        <b/>
        <sz val="11"/>
        <color theme="1"/>
        <rFont val="Garamond"/>
        <family val="1"/>
      </rPr>
      <t xml:space="preserve"> 2. 20206610015302</t>
    </r>
    <r>
      <rPr>
        <sz val="11"/>
        <color theme="1"/>
        <rFont val="Garamond"/>
        <family val="1"/>
      </rPr>
      <t>: 3 aacciones (CARRERA 38 C # 1 D 03 - CALLE 1 D # 38 B 39 - CARRERA 41 # 2 F 30).</t>
    </r>
    <r>
      <rPr>
        <b/>
        <sz val="11"/>
        <color theme="1"/>
        <rFont val="Garamond"/>
        <family val="1"/>
      </rPr>
      <t>3.</t>
    </r>
    <r>
      <rPr>
        <sz val="11"/>
        <color theme="1"/>
        <rFont val="Garamond"/>
        <family val="1"/>
      </rPr>
      <t xml:space="preserve"> </t>
    </r>
    <r>
      <rPr>
        <b/>
        <sz val="11"/>
        <color theme="1"/>
        <rFont val="Garamond"/>
        <family val="1"/>
      </rPr>
      <t>20206610025132</t>
    </r>
    <r>
      <rPr>
        <sz val="11"/>
        <color theme="1"/>
        <rFont val="Garamond"/>
        <family val="1"/>
      </rPr>
      <t>: 2 acciones ( kra 63 # 19 27 sur - Kra 63 # 18 61 sur).</t>
    </r>
    <r>
      <rPr>
        <b/>
        <sz val="11"/>
        <color theme="1"/>
        <rFont val="Garamond"/>
        <family val="1"/>
      </rPr>
      <t>4.</t>
    </r>
    <r>
      <rPr>
        <sz val="11"/>
        <color theme="1"/>
        <rFont val="Garamond"/>
        <family val="1"/>
      </rPr>
      <t xml:space="preserve"> </t>
    </r>
    <r>
      <rPr>
        <b/>
        <sz val="11"/>
        <color theme="1"/>
        <rFont val="Garamond"/>
        <family val="1"/>
      </rPr>
      <t>20206610017472.</t>
    </r>
    <r>
      <rPr>
        <sz val="11"/>
        <color theme="1"/>
        <rFont val="Garamond"/>
        <family val="1"/>
      </rPr>
      <t xml:space="preserve"> CARRERA 43B # 5A-46 </t>
    </r>
    <r>
      <rPr>
        <b/>
        <sz val="11"/>
        <color theme="1"/>
        <rFont val="Garamond"/>
        <family val="1"/>
      </rPr>
      <t>5. 20206630005933</t>
    </r>
    <r>
      <rPr>
        <sz val="11"/>
        <color theme="1"/>
        <rFont val="Garamond"/>
        <family val="1"/>
      </rPr>
      <t>: 5 acciiones (calle 30 # 52 A 38 - Kra 65 A # 46 15. - Kra 59 # 14 84 - Calle 18 A # 50 98 - Calle 1 d Bis # 33 30).</t>
    </r>
  </si>
  <si>
    <t>META NO PROGRAMADA</t>
  </si>
  <si>
    <t>META REPROGRAMADA</t>
  </si>
  <si>
    <t>Durante el primer trimestre de la vigencia 2020, la Alcaldía Local dio respuesta a 149 requerimientos ciudadanos del año 2019, los cuales representan un nivel de avance del 100% en el trimestre.</t>
  </si>
  <si>
    <t xml:space="preserve">La Alcaldía Local  terminó en el trimestre 21 actuaciones administrativas activas. </t>
  </si>
  <si>
    <t>Reporte DGP</t>
  </si>
  <si>
    <t>La Alcaldía Local terminó en primera instancia 68 actuaciones administrativas.</t>
  </si>
  <si>
    <t>La Alcaldía Local  mantuvo al 100% las acciones correctivas, documentadas y vigentes en el trimestre.</t>
  </si>
  <si>
    <t>Reporte MIMEC</t>
  </si>
  <si>
    <t>23 de abril de 2020</t>
  </si>
  <si>
    <t xml:space="preserve">Para el primer trimestre de la vigencia 2020, el plan de gestión de la alcaldía local alcanzó un nivel de desempeño del XX%.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
</t>
  </si>
  <si>
    <t>08 de junio de 2020</t>
  </si>
  <si>
    <t>Impulsar procesalmente (avocar, rechazar, enviar al competente), el 40% de los expedientes de policía a cargo de las inspecciones de policía, con corte a 31 de diciembre de 2019</t>
  </si>
  <si>
    <t>Terminar 135  actuaciones administrativas hasta la primera instancia</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</si>
  <si>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135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</si>
  <si>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</si>
  <si>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</si>
  <si>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</si>
  <si>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</si>
  <si>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</si>
  <si>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</si>
  <si>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</si>
  <si>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</si>
  <si>
    <t>Reporte Sipse</t>
  </si>
  <si>
    <t>Orfeo y anexo radicado</t>
  </si>
  <si>
    <t>Orfeo  y actas que reposan en el archivo del área</t>
  </si>
  <si>
    <t>1. 20206610045072: CARRERA 56 No. 2 a 29. 
2. 20206610045082: CARRERA 50 No. 4 73. 
3. 20206630247561: CRA 42 No 0 – 09 (extensión de actividad de establecimientos de comercio en espacio público).</t>
  </si>
  <si>
    <t>20206610039272: CARRERA 37 A No. 2 H 29. – CALLE 13 No. 36 56. 
2. 20206610039282: CARRERA 31 D No. 2 49 – CALLE 9 SUR No. 35 A 50. 
3.20206630007413: CALLE 8 SUR No. 4 B 67 – CALLE 36 SUR No. 50 A 71- CALLE 36 SUR No. 51 b 87. 
4. 20206630010463: CARRERA 34 No. 4 19 /21. 
5. 20206630010113: CARRERA 40 No. 34 40 sur.</t>
  </si>
  <si>
    <t xml:space="preserve">1. 20206610039212 : Av.68 No. 4B-24
Cra 67A No. 4D-95 -Av. Cra 68 No 4D-24
Av. Cra 68  No. 5-30 - Calle 4 B No 67-24
AV. Cra 68 No.4B-80-Calle 10 No. 60-77
2. 20206610039222: Cra 31No 5B - 22
Cra 31 No 5B -58 -Cra 30 Bis No.5B-47
Cra 30 No. 5B-32 -Cra 31A No 3B-26 
Cra 31A No. 5B-13 -Cra 30 Bis No. 5B-55
Calle 5C No. 30-86 -Cra 30 A No. 5B-22
3. 20206610039232: Ac 13 entre Cra 62 y Cra 65 -Cra 65No. 11-90 -Cra 65 No. 11-90 Local 4-18 -Cra 65 No. 11-50 Local 13-47
Cra 65 No 11-50 Local 4-03ª -C.C. Plaza de las Americas Local 3-41 -Cra 65 No. 11-50 Local 353ª-Calle 13 No.Cra 62  No. 11-48 
Cra 62  y 65 Av. 13 Local  3-55-Cra 62 No. 12-00 Local 3-54-Cra. 65 No. 11-50.
4. 20206610039242: Calle 10 A No. 45-12
cra 42 Bis No 17A-53-Cra 37 No. 12-42
Calle 17 No. 42 A- 69 -Cra 62 No. 9-63.
5. 20206610039262: Calle 12 A No. 44-98  
Cra 50 No.4A- 59 -Cra 65 No.46-68
Cra 66 No. 4D-44.
5. 20206610039332: Calle 17 No. 55-08 Piso 2 -Cra. 54  No. 17A-69-Cra 58 No. 15-64-Calle17 No. 58-17-Cra 55 No. 15-56 
Calle 17 A No. 55-49-Carrera 54 No. 17A-08-Calle 18 No. 54-51.
6. 20206610039352: Cra 53 No. 17-91
Cra 53 No. 17-91-Calle 16 No. 53-06
Calle 16 No. 53-45-Calle 15 No. 14-94
Diag. 13 Bis No. 53-54-Cra 55 No. 14-22
Carrera 55 No. 14-31-Cra 54 No. 54-72
Calle 15 No. 54-50-Calle 15 No. 15-12
Calle 1 No. 15-22-Cra 55 No. 15-32
Cra 55 No. 15-44 -Cra 55 No. 15-50
Cra 55 No. 15-70 -Cra 56 No. 17B-34
7. 20206610039362: Calle 17  No. 53-49 
Cra 55 No. 15-04 -Calle 55 No. 15-35
Calle 15 No. 55-23 -Cra. 56 !8A-10 
Calle 15  56-18 -Cra. 65B No. 18-22
Cra. 56 No. 14-81.
8. 20206610039492: Cra 52c No. 41-36 sur -Calle 43 sur No. 53-02-cra 52 No. 53-28 -cra 52 No. 37B-40 sur -Cra 52 C No. 42B-81 sur -Cra 52 C No. 42 A-11
Cra 52 C No. 41 B-05 sur -Cra 52 C No. 42A-41 sur-Cra 52 No. 20-03
9. 20206610039502: Calle 44 No. 52C-45
Cra 52 No. 44-11-cra 50  NO. 41-35 SUR
Cra 52 C No 44-19-Cra 52C No. 44-11 sur 
Calle 44 No. 53-28 sur.
10. 20206610039472: Cra 15 No. 53-09
Calle 15 No. 53-09-Calle 14 No. 62-04 Cra 62 No. 14-41-Cra 62 No. 14-72-Calle 17 No. 55-56-Call 15 No. 53-04-Ac 17 No. 53-09.
11. 20206610039462: Cra 54 No. 15-61
Cra 55 No. 13-48-Calle 15 No. 54-8
Cra 55 No. 13-24-Calle 13 No 54-34
Calle 15 No. 56-18.
12. 20206610039522: Cra 31 A No. 4A-96
Calle 5 No. 31A-04 Apto 101-Cra 31 D  No. 4A-89-Calle 5 No. 30A-29-calle 4A No. 31D-18-Cra 31D No. 4A-63
Calle 4 A No. 31D-38-Cra 31 No. 5B-16.
</t>
  </si>
  <si>
    <t>correo enviado por las inspecciones y soportes</t>
  </si>
  <si>
    <t>28 de Julio de 2020</t>
  </si>
  <si>
    <t>La Alcaldía Local comprometió a 30 de junio el 21,19 del presupuesto de inversión directa programado para la vigencia.</t>
  </si>
  <si>
    <t>Reporte predis</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</si>
  <si>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</si>
  <si>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Mediante radicado 20206620005993 se remitió el plan de sostenibilidad contable a la Subsecretaría de Gestión Institucional.</t>
  </si>
  <si>
    <t>La Alcaldía Local de acuerdo con el reporte remitido ha dado respuesta a 327 requerimientos ciudadanos de los 96 programados para el trimestre, lo que representa un nivel de avance del 100% en el trimestre.</t>
  </si>
  <si>
    <t>La Alcaldía Local impulso procesalmente a 3.089 expedientes allegados a 31 de diciembre de 2019.</t>
  </si>
  <si>
    <t>La Alcaldía Local falló de fondo el  2,86%  de los expedientes de policía a cargo de las inspecciones de policía con corte a 31-12-2019 programados para el trimestre.</t>
  </si>
  <si>
    <t>La Alcaldía Local falló de fondo en el trimestre 329 expedientes  de los 1.020 programados para el trimestre..</t>
  </si>
  <si>
    <t>La Alcaldía Local termino 14 actuaciones administrativas activas en el trimestre.</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</si>
  <si>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</si>
  <si>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</si>
  <si>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</si>
  <si>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Reporte MIMEC y SIG Ofcina Asesora de Plaenación</t>
  </si>
  <si>
    <t>Reporte Oficina Asesora de Comunicaciones Ley 1712 de 2014.</t>
  </si>
  <si>
    <t xml:space="preserve">
La Alcaldía Local participó en el 100% de las capacitaciones convocadas por la Dirección Administrativa. </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</si>
  <si>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105 lo que representa un nivel de cumplimiento trimestral del 91%</t>
  </si>
  <si>
    <t>CUMPLIMIENTO II TRIMESTRE</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</si>
  <si>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</si>
  <si>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</si>
  <si>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</si>
  <si>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</si>
  <si>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</si>
  <si>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</si>
  <si>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 xml:space="preserve">
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
</t>
  </si>
  <si>
    <t>Reporte Subsecretaría de Gestión Local</t>
  </si>
  <si>
    <t xml:space="preserve">Para segundo trimestre de la vigencia 2020, el plan de gestión de la alcaldía local alcanzó un nivel de desempeño del 89%.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</si>
  <si>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</si>
  <si>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t>Lograr el 80% de cumplimiento físico acumulado del plan de desarrollo local.</t>
  </si>
  <si>
    <t>Comprometer mínimo el 20% a 30 de junio y el 95% a 31 de diciembre de 2020 del presupuesto de inversión directa disponible a la vigencia para el FDL</t>
  </si>
  <si>
    <t>Girar mínimo el 26% del presupuesto de inversión directa comprometido en la vigencia 2020</t>
  </si>
  <si>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80% de cumplimiento físico acumulado del plan de desarrollo local.
• Comprometer mínimo el 20% a 30 de junio y el 95% a 31 de diciembre de 2020 del presupuesto de inversión directa disponible a la vigencia para el FDL.
• Girar mínimo el 26% del presupuesto de inversión directa comprometido en la vigencia 2020.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t>
  </si>
  <si>
    <t>De acuerdo a la información suministrada por prensa y registrada en cuadro excel,: Número de asistentes: Registro de asistencia 31 / Espectadores en vivo por Facebook Live: 60 / Asistentes Alcaldìa Local: 15</t>
  </si>
  <si>
    <t>Documento excel e imagen suministrada por prensa</t>
  </si>
  <si>
    <t>En el marco de la primera Fase de Presupuestos Participativos se ejecutó el 50 % del plan de acción para su implementación, en la presentación se describen las actividades realizadas. Como soporte se adjuntan los Links de los contratos ejecutados para la realización de los Encuentros Ciudadanos.
1.El contrato 187 de 2020 con el cual se contrató la prestación de servicios de apoyo metodológico y logístico para la realización de los encuentros ciudadanos en la Localidad de Puente Aranda, en el marco del proceso de formulación del plan de desarrollo local 2021-2024.
https://community.secop.gov.co/Public/Tendering/OpportunityDetail/Index?noticeUID=CO1.NTC.1315290&amp;isFromPublicArea=True&amp;isModal=False
2. El contrato interadministrativo 002 celebrado entre la empresa de telecomunicaciones de Bogotá SA ESP y 14 fondos de Desarrollo Local con el objetivo de proveer una plataforma virtual y servicios tecnológicos necesarios a los fondos de desarrollo local, en la realización
de las asambleas, eventos y foros digitales, en el marco de los encuentros ciudadanos y presupuestos participativos.
https://www.contratos.gov.co/consultas/detalleProceso.do?numConstancia=20-22-16353</t>
  </si>
  <si>
    <t xml:space="preserve">https://www.contratos.gov.co/consultas/detalleProceso.do?numConstancia=20-22-16353
</t>
  </si>
  <si>
    <t xml:space="preserve">La Alcaldía Local participó en 6 de las 8 actividades programadas por la Dirección para la Gestión del Desarrollo Local Así:
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</si>
  <si>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Reporte Dirección para la Gestión del Desarrollo Local</t>
  </si>
  <si>
    <t>La Alcaldía Local envió la información correspondiente a 2 actividades en el periodo de corte.
Cabe resaltar que la información reportada por la Alcaldía es validada por parte de cada alcaldía y son ellos los responsables del cumplimiento en logros y objetivos de los compromisos adquiridos en su Plan de Sostenibilidad Contable.</t>
  </si>
  <si>
    <t>Reporte Subsecretaría de Gestión Institucional</t>
  </si>
  <si>
    <t>META RE PROGRAMADA</t>
  </si>
  <si>
    <t>La Alcaldía Local de acuerdo con el reporte remitido dio  respuesta a  518  requerimientos ciudadanos de los 143  programados para el trimestre, lo que representa un nivel de avance del 100% en el trimestre</t>
  </si>
  <si>
    <t>Reporte SAC</t>
  </si>
  <si>
    <t>1.	01 de julio de 2020: Se visitaron los siguientes establecimientos en las direcciones mencionadas
Carrera 38 No 9-32
Carrera 38 No 9-32--local 107
Carrera 38 No 9-32-- local 251
Carreara 38 No 9-32 -- local 2128
Carrera 38 No 10-21 -- local 179
Carrera 38 No 9-32 --- local 204
2.	02 de julio de 2020: Se visitaron los siguientes establecimientos en las direcciones mencionadas
Calle 8 # 38 - 50
3.	03 de julio de 2020: Se visitaron los siguientes establecimientos en las direcciones mencionadas
Carrera 56 No 2-94   Zapatoca
Justo y bueno Carrera 54 No 2B -01
Justo y bueno Carrera 30 No 4-35
Sanandresito Outtets
Alkosto Carrera 30 calle 9
4.	07 de julio de 2020: Se visitaron los siguientes establecimientos en las direcciones mencionadas
Carrera 58 No 15-54   solo temples S.A.S
Carrera 58 No 15-25 disorport  S.A.S
Carrera 58 No 14-81 Limpiabrisas 
Carrera 58 No 14-40  Gesan
Carrera 58 No 14-23 Dios  electricos  S.A.S
Carrera 58 No 14-50 Blimautos S.A.S
Calle 15 No 54-20
5.	08 de julio de 2020: Se visitaron los siguientes establecimientos en las direcciones mencionadas
Calle 41Sur  No 52B 23
Calle 41 Sur No  52B 37
Calle 41 sur No 52B 10
AV 68 Sur No 40-18
6.	09 de julio de 2020: Se visitaron los siguientes establecimientos en las direcciones mencionadas
AUTOPISTA SUR CALLE 52C10
CALLE 45 A SUR 52C 70
TRASVERSA 52 No 40 -28
carrera 68 No 40A 50
CARRERA 52C No 41-39
calle 45 A SUR No 52 C 10
7.	10 de julio de 2020: Se visitaron los siguientes establecimientos en las direcciones mencionadas: 
Carrera 62 # 58 – 39
8.	11 de julio de 2020: Se visitaron los siguientes establecimientos en las direcciones mencionadas: 
9.	12 de julio de 2020: Se visitaron los siguientes establecimientos en las direcciones mencionadas: 
Carrera 56 # 42 - 01
Calle 3 # 53 - 07
10.	23 de julio de 2020: Se visitaron los siguientes establecimientos en las direcciones mencionadas: 
CALLE 9 No 39-01
Diagonal 7 No 37-69
carrera 69C No 19-56 sur
CALLE 43 SUR No 52 A 05
CALLE 42 A SUR No 52C 22
AV CARRERA 68 No 39-9 sur
AV CARRERA 68 No 39-74sur
CALLE 37 SUR No 53-27 
CALLE 37 SUR No 53-2
CALLE 38 SUR No.52 C05 local 3
CARRERA 52 C 38A 05 SUR
CARRERA 52C No 40-19 sur
CARRERA 52C No 35-12 SUR
CARRERA 54 No 37A 97 SUR
CARRERA 68 No 39B -28 SUR
CARRERA 68 No 31 11
CARRERA 52C No 27-33 SUR
CARRERA 52C No 34-15 sur
11.	24 de julio de 2020: Se visitaron los siguientes establecimientos en las direcciones mencionadas
CALLE 42 SUR No 54-19 
CARRERA 66A 10-05
CARRERA 65B No 12-59
CALLE 13 No 65B- 47 
CALLE 10 No 66A-09
CALLE 12 No 66 A 28
AVENIDA CALLE 45 SUR No 52 A 94
CARRERA 52 No 39 47 SUR 
AVENIDA CALLE 3 No 41C 21
12.	25 de julio de 2020: Se visitaron los siguientes establecimientos en las direcciones mencionadas
CARRERA 52 No 39b 06
CARRERA 52 C No 39-13 SUR
CARRERA 62 No 5A-90
CARRERA 62 No 5A-89
CARRERA 62 No 5A-56
CARRERA 56 No 4-87
CARRERA 56 No 4A-31
CARRERA 56 No 3-84
CARRERA 56 CALLE 3-50
CARRERA 56 CALLE 04-01
CARRERA 56 No 4-34
CARRERA 56 No 4C-26
CARRERA 56 No 4a-42
CARRERA 56 No 4-82
CARRERA 56 No 4-54
CARRERA 13 No 67-15
CALLE 3 No 66-29
13.	26 de julio de 2020: Se visitaron los siguientes establecimientos en las direcciones mencionadas
CARRERA 67 No 12A-93
CARRERA 56A 2A-78
CARRERA 56 No6-66
CALLE 2A No 56-17
AVENIDA CALLE 13 No 53-07
CARRERA 3 No 53-21
CARRERA 50 No 3-07
CARRERA 30 No 3-19
CARRERA 50 No 4-25
CARRERA 50 No 4-72
CARRERA 50 No 3-06
CARRERA 46 No 3-29
CARRERA 54 A No 2B-01
14.	27 de julio de 2020: se visitaron las siguientes direcciones:
CALLE 26 SUR CARRERA 39C 21
CARRERA 40A No 26-23
CARRERA 38 No 26-65
AV PRIMERA DE MAYO
CALLE 12A No66A 18
CARRERA 66 A No 12A 12 
CARRERA 66 A 12A 28
CARRERA 66A No 62-2
CALLE 18 SUR 35-04
CARRERA 36 No 18-03 SUR
CALLE 29A SUR No 50-15
CALLE 26 SUR 51F 69
TRASVERSAL 42 No 5A-04
AV CALLE 6 No 41A-81
CARRERA 58 No 2-33
CARRERA 63 No 5A-85
CARRERA 34 No 3-06
CARRERA 3A No 32B 84
CARRERA 30 No 16-27
AMERICAS 63-05
CARRERA 62 No  5B  62
CARRERA 54 No 2B-01
AV 1 MAYO 51C -24
CALLE 10 No 67-25
CALLE 12 No 67-32
CARRERA 1 No 66A 9
CARRERA 66 No 12-00
15.	28 de Julio de 2020: se visitaron los siguientes establecimientos: 
AV CALLE 3 No 53-21
CALLE 21 BIS No39-37
TRASVERSAL 55 2A -00
CALLE 2B No 55-28
CARRERA 56 -4B-54
CARRERA 56 No 4B-96
CARRERA 56 No 4B-43
16.	29 de Julio de 2020: se visitaron los siguientes establecimientos: 
CARRERA 56 No5a-13
CALLE 5A No 60-05
CALLE 1B No 52A-31
CALLE 33 SUR No 39B -06
CARRERA 40A No 30-88
carrera 69C No 19-56 sur
CARRERA 68 No 37 SUR 90
CARRERA 68 No 38-04
CARRERA 68 No 41A-04
CARRERA 68 No 42 SUR 18
CARRERA 68 No 42A 28 SUR
CARRERA 39A No 34 -23
CALLE 38A SUR  No 39-15
TRASVESAL 35 No37-43 sur
CARRERA 50 No 33-60
CARRERA 50 No 33 - 73
TRASVERSAL 35 No 38 B-45 SUR
CALLE 37 No 39A-31 SUR
CALLE 37 SUR 35-50
CALLE 33 SUR 39C-46
CARRERA 40A 32-09 SUR
CALLE 33 SUR 39C 33
CARRERA 56 No 4B 85
CARRERA 56 No 4 45
CARRERA 56 No 4D -26
CARRERA 56 No 4G-56
17.	30 de Julio de 2020: se visitaron los siguientes establecimientos: 
CALLE 33 No 40-10
CALLE 33 SUR 40-10
CARRERA 39C No 30-95
CARRERA 32 No 6-12
CARRERA 32 No 6-07
CALLE 4 No 57-18
CARRERA 58 No 4B-96
CARRERA 56A No4D-06
CARRERA 56 No 2B-44
18.	31 de Julio de 2020: se visitaron los siguientes establecimientos: 
                    CARRERA 9 No 34-86
CARRERA 9 No 34-96
CALLE 34-No 10-20
CARRERA 34 No 10-77 
AV CARRERA 50 No 22-33
AV CARRERA 50 No29-06 sur
CARRERA 41 A No 4C 04
CARRERA 41A No 4B-31 
CARRERA 41A No 3B 31
CALLE 3C No 41-21
CALLE 33 SUR No  40A 23
CARRERA 67 No 12-06
CALLE 12 No 66A-21
CARRERA 67A No 12A  08
19.	1 de agosto de 2020 se visitaron los siguientes establecimientos:
                  CARRERA 43 No 17 - 43
                  CALLE 13 No 66-29
                  CARRERA 52 No 41-12
                  CALLE 43 No 53-02
                  CARRERA 54 No 37A 97 SUR
                  CARRERA 36 No 10-11 SUR
                  CARRERA 63No 15-27
1.	2 de agosto de 2020 se visitaron los siguientes establecimientos:
CALLE 11 No 66 02
CALLE 13 No 65B03 LOCAL 1
CARRERA 66 No 12-06
TRASVESAL 42 No 3-29
CARRERA 50 No 3-41
CARRERA 56 No 2A-95
2.	3 de agosto de 2020 se visitaron los siguientes establecimientos:
CARRERA 67 No 12-66
CARRERA 67 No 11-26
CARRERA 56 A No 4D 06
CARRERA 52 No 32-30 SUR
CALLE 28 No 52-49 SUR
CALLE 26SUR No 52-58
CALLE 30 No 52-46
CALLE 32 No 52A 27
    CARRERA 50 CON AMERICAS
3.	6 de agosto de 2020 se visitaron los siguientes establecimientos:
CALLE 11 No 66 02
CALLE 13 No 65B03 LOCAL 1
CARRERA 66 No 12-06
TRASVESAL 42 No 3-29
CARRERA 50 No 3-41
CARRERA 56 No 2A-95
CALLE 19 B No 35-39
20.	8 de agosto de 2020 se visitaron los siguientes establecimientos:
Carrera 68 # 40 – 18
Calle 41 sur 52b - 10
21.	9 de agosto de 2020 se visitaron los siguientes establecimientos:
Calle 45 sur # 52c  - 10
Autosur # 52c - 10
22.	10 de agosto de 2020 se visitaron los siguientes establecimientos:
Carrera 62 # 5b – 39
Carrera 62 # 5ª - 92
23.	13 y 15 de agosto de 2020 se visitaron los siguientes establecimientos:
CARRERA 31D No 5C -10
DIAGONAL 16 SUR No 41-65
CALLE 29B SUR No 37-89
CARRERA 41 No 17 -15
AV AMERICAS No 62 -84
AV AMERICAS No 62-84
24.	18 de agosto de 2020 se visitaron los siguientes establecimientos:
                    CALLE 12 No 60-17
                    CARRERA 60 No 46-76
                    CALLE 46 No 59-17
                    CALLE 2B No 56-05
                    CARRERA 56 No 2-87
                    CALLE 13 No 66A-40
                    CARRERA 66A No 9A-92
                    CARRERA 66A No 10-06
                    CALLE 42A No 52C 22 SUR
                    CARRERA 67A NO 9A -40
                    CALLE 5A No 53B-06
                    CALLE 13 
                    SALAZAR GOMEZ
25.	19 de agosto de 2020 se visitaron los siguientes establecimientos:
CARRERA 56No 2A-13
CARRERA 55 No 2-83
CALLE 2B No 55-16
CALLE 40 SUR No 52C 32
CALLE 40SUR No 53-15
CALLE 4A No 41C -02
CALLE 3 No 51-02
CARRERA 41 No 40D 02
CALLE 3 No 53-93
CALLE 12 No 60-53
CARRERA 56 No 40-56
CARRERA 56 No 2B -48
CARRERA 56 No 2B-83
CALLE15 No 36-89
26.	20 de agosto de 2020, se visitaron los siguientes establecimientos:
                 CARRERA 57 No 4D-72
CALLE 40 SUR No 53-15
CALLE 11A No 37 A -27
CARRERA 37 No 12-42
CARRERA 38 No 10-60
CARRERA 63 No 14-51
CARRERA 56 No 2A -97
CARRERA 56 No 2A-58
CARRERA 57A 5B -53
CARRERA 52B No 42-29 sur
CALLE 42B SUR No 52B -10
CARRERA 68 NO 43A-70
27.	21 de agosto de 2020 se visitaron los siguientes establecimientos:
CARRERA 38 No 10-60
CARRERA 67 A No 9A-03
AV CARRERA 68 No 9-04
CARRERA 67A NO 9A -04
CARRERA 41No 2B-11
CARRERA 56 No 02-55
CALLE 4 No 56-24
CARRERA 56 No 46-16
CALLE 5A 55-09
28.	22 de agosto de 2020 se visitaron los siguientes establecimientos:
CALLE 19A No 33-14
CALLE 19A 33-17
CALLE 12 No 38-76
CALLE 11A No 35-20
CALLE 11A No 37A-69
CALLE 12A No 40A 23
CARRERA 41A No 4-32
CARRERA 41A No13-18
CARRERA 56 No 2A-76
CALLE 4B No 57 -31
CALLE 4B No 53F -45
CARRERA 57 No 4b -13
CARRERA 57 4B-16
CALLE 2B No 54-15
29.	23 de agosto de 2020 se visitaron los siguientes establecimientos:
CALLE 7 No 37-91
30.	24 de agosto de 2020 se visitaron los siguientes establecimientos:
CARRERA 60 No 4B -50
CARRERA 36 No 14-45
CALLE 14- No 36-69
CALLE 9 NO 36-90
31.	25 de agosto de 2020 se visitaron los siguientes establecimientos:
AV AMERCIAS No 62-84
32.	27 de agosto de 2020 se visitaron los siguientes establecimientos:
CALLE 8 A No 37a 09
CALLE 8A No 37 -92
33.	28 de agosto de 2020 se visitaron los siguientes establecimientos:
CALLE 9 No 37-A 49
CARRERA 38 No 8A 72
CARRERA 44 N9A-70
34.	29 de agosto de 2020 se visitaron los siguientes establecimientos:
Carrera 38 #8ª - 12
35.	01 de agosto de 2020 se visitaron los siguientes establecimientos:
Carrera 38 # 10 – 23
36.	04 de agosto de 2020 se visitaron los siguientes establecimientos:
AUTO SUR No 52A-68
AUTO SUR No 52A-64
CALLE 45A SUR 52C 14
CALLE 45A No 52c 32
37.	10 de agosto de 2020 se visitaron los siguientes establecimientos:
CARRERA 36 # 5c - 49
AVENIDA 1 DE MAYO # 51D – 40
38.	12 de agosto de 2020 se visitaron los siguientes establecimientos:
39.	15 de agosto de 2020 se visitaron los siguientes establecimientos:
CALLE 7 # 38 - 10
40.	17 de agosto de 2020 se visitaron los siguientes establecimientos:
Carrera 56 # 4 – 57
Calle 4b # 55 – 17
Carrera 56 # 4c – 26
Carrera 56 # 4g - 28
41.	18 de agosto de 2020 se visitaron los siguientes establecimientos:
Trv 47 # 5f – 96
42.	20 de agosto de 2020 se visitaron los siguientes establecimientos:
Trv 53bis # 2ª – 64
Trv 53bis # 2c – 66
Trv 42 # 03 – 06
Trv 53 bis # 2b – 26
Trv 53bis # 2c – 12
43.	21 de agosto de 2020 se visitaron los siguientes establecimientos:
San Andresito de la 38
44.	22 de agosto de 2020 se visitaron los siguientes establecimientos:
Calle 4d # 56ª – 16
Carrera 56 # 4d - 12
45.	24 de agosto de 2020 se visitaron los siguientes establecimientos:
CALLE 57 # 17 - 97
CARRERA 57 # 17 - 80
CARRERA 57 # 17 - 73
TRANSVERSAL 32 # 19C – 47
46.	27 de agosto de 2020 se visitaron los siguientes establecimientos:
Carrera 56 # 4 – 82
Carrera 56 # 4d - 68
47.	29 de agosto de 2020 se visitaron los siguientes establecimientos:
CARRERA 38 # 6 - 44
CARRERA 38 # 6 - 44
CARRERA 38 # 7 - 10
CARRERA 38 # 7 - 50
CARRERA 38 # 7 - 38
CARRERA 38 # 6 - 48
CARRERA 38 # 6 - 44
CARRERA 38 # 6 - 44
CARRERA 38 # 7 - 46
CALLE 7 # 38 - 36
CARRERA 38 # 6 - 15
CARRERA 38 # 6 - 24
DIAGONAL 7 # 38-40</t>
  </si>
  <si>
    <t>Carpeta OneDrive https://gobiernobogota-my.sharepoint.com/personal/jeraldyn_tautiva_gobiernobogota_gov_co/_layouts/15/onedrive.aspx?id=%2Fpersonal%2Fjeraldyn%5Ftautiva%5Fgobiernobogota%5Fgov%5Fco%2FDocuments%2F1%5FNC%5FPlaneaci%C3%B3n%2F2%5FPLANES%20DE%20ACCI%C3%93N%2FPLAN%20DE%20ACCI%C3%93N%202020%2FPG%2FSOPORTES%5FPLANES%20DE%20GESTI%C3%93N%5F2020%2FALCALD%C3%8DAS%20LOCALES%2F16%5FAL%20PUENTE%20ARANDA%2FIII%20TRIMESTRE%2FEVIDENCIAS%2FACTIVIDAD%20ECONOMICA</t>
  </si>
  <si>
    <t>1.	03 de septiembre de 2020 operativo realizado en San Andresito de la 38 (ventas ambulantes)
2.	04 de septiembre de 2020 operativo realizado en zona industrial, ciudad montes de la 38 (ventas ambulantes)
3.	11 de agosto de 2020 operativo realizado en San Andresito de la 38 (ventas ambulantes)
4.	17 de julio de 2020 operativo realizado en URI puente aranda
5.	17 de septiembre de 2020 operativo realizado en San Andresito de la 38 (ventas ambulantes)
6.	18 de agosto de 2020 operativo realizado en Outlets de las americas, vehiculos
7.	23 de septiembre de 2020 operativo realizado en  San Andresito de la 38 (ventas ambulantes)
8.	24 de septiembre de 2020 operativo realizado en  San Andresito de la 38 (ventas ambulantes)
9.	25 de septiembre de 2020 operativo realizado en  San Andresito de la 38 (retiro de conos)
10.	28 de septiembre de 2020 operativo realizado en  San Andresito de la 38 (ventas ambulantes)
11.	28 de septiembre de 2020 operativo realizado en la calle 17 No. 39 11 retiro de conos.
12.	26 de agosto de 2020 operativo realizado en el sector del barrio alquería. De sensibilización y recuperación de espacio público.
13.	27 de septiembre de 2020 operativo realizado en la carrera 38 con calle 17 retiro de conos.
14.	17 de septiembre de 2020 operativo realizado en el sector de san Andresito de la 38. Sensibilización de comerciantes formarles e informales recuperando espacio público.
15.	Julio 30 de 2020 operativo realizando en calle 13 con carrera 68 cierre de caseta por ocupación de espacio publico.
16.	Julio 29 de 2020 operativo realizando sensibilización en barrio galán
17.	 30 de agosto de 2020. Operativo realizado en la alquería sensibilización a comerciantes y a 80 vendedores informales.</t>
  </si>
  <si>
    <t>Carpeta OneDrive https://gobiernobogota-my.sharepoint.com/personal/jeraldyn_tautiva_gobiernobogota_gov_co/_layouts/15/onedrive.aspx?id=%2Fpersonal%2Fjeraldyn%5Ftautiva%5Fgobiernobogota%5Fgov%5Fco%2FDocuments%2F1%5FNC%5FPlaneaci%C3%B3n%2F2%5FPLANES%20DE%20ACCI%C3%93N%2FPLAN%20DE%20ACCI%C3%93N%202020%2FPG%2FSOPORTES%5FPLANES%20DE%20GESTI%C3%93N%5F2020%2FALCALD%C3%8DAS%20LOCALES%2F16%5FAL%20PUENTE%20ARANDA%2FIII%20TRIMESTRE%2FEVIDENCIAS%2FESPACIO%20PUBLICO</t>
  </si>
  <si>
    <t>1.	Radicado No. 20206630015083
2.	Radicado No. 20206630015073
3.	Radicado No. 20206630015033
4.	Radicado No. 20206630013913
5.	Radicado No. 20206630015283
6.	Radicado No. 20206630011743
7.	11 de agosto de 2020 operativo obras en la localidad se visitaron en las siguientes direcciones. Carrera 32 b # 2 48 – transversal 30 A # 38 a 45 sur -calle 9 sur No. 55 A 50 – carrera 57 a # 5 b 29 - transversal 35 # 38 a 20 – carrera 64 A # 46 32.
8.	13 de agosto de 2020 operativo de obras: calle 29 b sur # 37 89 – Diagonal 16 sur # 41 65. carrera 31 B # 5 c 10 - calle 30 3 52 b 24 sur. Carrera 51 B # 39 A 50 sur. Calle 37 sur # 50 A 37 – calle 8 # 35 A 8 – Carrera 41 # 17 15.</t>
  </si>
  <si>
    <t>Aplicativo Orfeo y carpeta OneDrive compartida</t>
  </si>
  <si>
    <t>La Alcaldía Local impulso procesalmente a 3,706 expedientes allegados a 31 de diciembre de 2019 de los 8,159 programados en el trimestre.</t>
  </si>
  <si>
    <t>Reporte Dirección para la Gestión Policiva</t>
  </si>
  <si>
    <t>La Alcaldía Local falló de fondo en el trimestre 95 expedientes  de los 1,020  programados.</t>
  </si>
  <si>
    <t>De lo reportado en el sistema de información SIACTUA, se tiene que en el Área de Gestión Policiva y Jurídica hay identificadas 238 actuaciones que presentan resolución de archivo y que, pese a ello, aún no se han terminado definitivamente, de las cuales 18 corresponden a actuaciones de restitución de Espacio Público y 200 a actuaciones administrativas sancionarías Ley 232 de 1995. 
A pesar de que durante el mes de julio de 2020 no se contó con auxiliar de archivo para el área, en el presente trimestre  se logró la ubicación y digitalización de 87 expedientes de Ley 232 de 1995 y de 11 expedientes de espacio público, determinándose que los expedientes 847, 1433, 1439, 7466, 1439, 7466, 7468, 7591, 8100, 8130, 8433, 9014, 9054, 9733, 9740, 7467, 9211 y 11934 ya se encuentran en archivo definitivo, por lo cual se procede con la actualización de la información correspondiente a estos expedientes en el SIACTUA. 
Excluyendo las actuaciones que están en archivo definitivo, se observa que las resoluciones que ordenaron el archivo de las diligencias no están ejecutoriadas (salvo las resoluciones correspondientes a las Actuaciones 1124, 1563, 2025), pues está pendiente la debida notificación de parte y/o del Ministerio Público (en el caso de las actuaciones Ley 232 de 1995) o de parte, del DADEP y/o del Ministerio Público (en el caso de las actuaciones de Espacio Público). Valga señalar que, si bien es cierto que se identificaron actuaciones en las cuales se habían remitidos, a través de los notificadores de la ALPA, las citaciones para surtir la notificación personal de las resoluciones que ordenaron los archivos, no es menos ciertos que, tales citaciones fueron devueltas o no son válidas por cuantos a las actuaciones correspondientes se les aplica el Código Contencioso Administrativo y por lo tanto deben ser enviadas por correo certificado para que se entienda surtida en debida forma la notificación, por lo que es menester surtir nuevamente estas citaciones atendiendo a la normatividad aplicable a cada expediente.
Considerando que el Artículo 4 del Decreto Legislativo 491 de 2020 prevé que, durante el periodo de emergencia sanitaria por el COVID-19, las notificaciones de actos administrativos se pueden realizar al correo electrónico reportado por los ciudadanos o, en su defecto, al que correo electrónico reportado en la matrícula mercantil, se está procurando la notificación electrónica a las partes, para lo cual se tramitó, en el mes de agosto, ante CONFECAMARAS solicitud de autorización para consultar la totalidad de la información registrada por los comerciantes de la ciudad, contándose actualmente con un usuario habilitado en la plataforma RUES para consultar los registros de matrícula mercantil de las personas que estén pendientes de notificación y, en caso de que tengan reportado correo electrónico, proceder con la respectiva notificación. El proceso de notificación de las actuaciones intervenidas en el presente trimestre debe culminarse en mes de octubre de 2020, dando lugar a las respectivas constancias de ejecutoria y al cierre definitivo de estas actuaciones.
Por otra parte, se estableció, previo acuerdo con cada entidad, que las notificaciones al DADEP y al Ministerio Público se pueden surtir por medio electrónico, pues, dada la emergencia, no había sido posible adelantar la notificación de resoluciones de cierre a estas autoridades. Así pues, se está adelantando la notificación electrónica a estas entidades, lo que ha dado muchas mayor rapidez a este proceso. 
Además de lo anterior, en visitas realizadas por los técnicos del área durante este semestre, se identificaron 20 actuaciones administrativas activas de Ley 232 de 1995 que están llamadas a ser archivadas en el mes de octubre de 2020, dado que se determinó que los establecimientos de comercio que eran objeto de estas actuaciones ya no se adelanta la actividad económica investigada. Una vez se cuente con los informes técnicos, se procederá a proferir las resoluciones de archivo pertinentes. 
Se continúa con la ubicación de los 140 expedientes que están pendientes de digitalización, en aras de agotar las actuaciones que queden pendientes y garantizar que su terminación en el cuarto trimestre del año.</t>
  </si>
  <si>
    <t xml:space="preserve">La Alcaldía Local participó en 4 de las 4 actividades convocadas por la Dirección Administrativa así:
- Capacitación  prestamo Fecha: 24/09/2020
-Capacitación SIC  Fecha: 28/09/2020
- Mesa de Trabajo Fecha: 28/09/2020
-Asistencias Técnicas para la implementación y ajustes de las TRD
</t>
  </si>
  <si>
    <t>La Alcaldía Local registró la buena práctica "ORDEN Y ASEO" cuyo propósito es "Mejorar las condiciones de salubridad, con el fin de preservar la salud y bioseguridad de los colaboradores de la Alcaldía Local"</t>
  </si>
  <si>
    <t xml:space="preserve">Reporte equipo Análisis y Políticas </t>
  </si>
  <si>
    <t>La Alcaldía Local tiene al día la totalidad de acciones registradas de los planes de mejora</t>
  </si>
  <si>
    <t>Reporte Oficina Asesora de Planeación</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</si>
  <si>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108 lo que representa un nivel de cumplimiento trimestral del 94%</t>
  </si>
  <si>
    <t>Reporte Oficina Asesora de Comunicaciones</t>
  </si>
  <si>
    <t>CUMPLIMIENTO III TRIMESTRE</t>
  </si>
  <si>
    <t>Para tercer  trimestre de la vigencia 2020, el plan de gestión de la alcaldía local alcanzó un nivel de desempeño del 83%.</t>
  </si>
  <si>
    <t>29 de octubre de 2020</t>
  </si>
  <si>
    <t>23 de octubre de 2020</t>
  </si>
  <si>
    <t xml:space="preserve">Se llevaron hasta la primera instancia 46 actuaciones administrativas. </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</si>
  <si>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87</t>
    </r>
    <r>
      <rPr>
        <sz val="11"/>
        <color theme="1"/>
        <rFont val="Garamond"/>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</si>
</sst>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
  </numFmts>
  <fonts count="26"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sz val="11"/>
      <color rgb="FF0070C0"/>
      <name val="Garamond"/>
      <family val="1"/>
    </font>
    <font>
      <b/>
      <sz val="11"/>
      <color rgb="FF0070C0"/>
      <name val="Garamond"/>
      <family val="1"/>
    </font>
    <font>
      <sz val="10"/>
      <color rgb="FF0070C0"/>
      <name val="Garamond"/>
      <family val="1"/>
    </font>
    <font>
      <sz val="9"/>
      <color theme="1"/>
      <name val="Garamond"/>
      <family val="1"/>
    </font>
    <font>
      <b/>
      <sz val="14"/>
      <color theme="1"/>
      <name val="Garamond"/>
      <family val="1"/>
    </font>
    <font>
      <b/>
      <sz val="18"/>
      <name val="Garamond"/>
      <family val="1"/>
    </font>
    <font>
      <b/>
      <sz val="26"/>
      <color theme="1"/>
      <name val="Garamond"/>
      <family val="1"/>
    </font>
    <font>
      <sz val="8"/>
      <name val="Calibri"/>
      <family val="2"/>
      <scheme val="minor"/>
    </font>
  </fonts>
  <fills count="1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00B050"/>
        <bgColor indexed="64"/>
      </patternFill>
    </fill>
  </fills>
  <borders count="43">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90">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2"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wrapText="1"/>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2" fillId="11" borderId="9" xfId="0" applyFont="1" applyFill="1" applyBorder="1" applyAlignment="1">
      <alignment horizontal="center" vertical="center"/>
    </xf>
    <xf numFmtId="0" fontId="6" fillId="7" borderId="9" xfId="0" applyFont="1" applyFill="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9" borderId="25" xfId="0" applyFont="1" applyFill="1" applyBorder="1" applyAlignment="1">
      <alignment vertical="center" wrapText="1"/>
    </xf>
    <xf numFmtId="0" fontId="6" fillId="11" borderId="26" xfId="0" applyFont="1" applyFill="1" applyBorder="1" applyAlignment="1">
      <alignment vertical="center" wrapText="1"/>
    </xf>
    <xf numFmtId="0" fontId="11" fillId="8" borderId="12" xfId="0" applyFont="1" applyFill="1" applyBorder="1" applyAlignment="1" applyProtection="1">
      <alignment horizontal="justify" vertical="center" wrapText="1"/>
      <protection locked="0"/>
    </xf>
    <xf numFmtId="9" fontId="12" fillId="8" borderId="12" xfId="0" applyNumberFormat="1" applyFont="1" applyFill="1" applyBorder="1" applyAlignment="1">
      <alignment vertical="center"/>
    </xf>
    <xf numFmtId="0" fontId="6" fillId="11" borderId="26" xfId="0"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9" fillId="0" borderId="25" xfId="0" applyFont="1" applyBorder="1" applyAlignment="1">
      <alignment vertical="center" wrapText="1"/>
    </xf>
    <xf numFmtId="0" fontId="3" fillId="0" borderId="32" xfId="0" applyFont="1" applyBorder="1" applyAlignment="1">
      <alignment vertical="center" wrapText="1"/>
    </xf>
    <xf numFmtId="0" fontId="13" fillId="11" borderId="25" xfId="0" applyFont="1" applyFill="1" applyBorder="1" applyAlignment="1">
      <alignment vertical="center" wrapText="1"/>
    </xf>
    <xf numFmtId="9" fontId="5" fillId="0" borderId="26" xfId="0" applyNumberFormat="1" applyFont="1" applyBorder="1" applyAlignment="1" applyProtection="1">
      <alignment horizontal="justify" vertical="center" wrapText="1"/>
      <protection locked="0"/>
    </xf>
    <xf numFmtId="0" fontId="5" fillId="0" borderId="25" xfId="0" applyFont="1" applyBorder="1" applyAlignment="1">
      <alignment horizontal="justify" vertical="center" wrapText="1"/>
    </xf>
    <xf numFmtId="9" fontId="5" fillId="0" borderId="26"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7" xfId="2" applyFont="1" applyBorder="1" applyAlignment="1">
      <alignment horizontal="justify"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6" fillId="8" borderId="22"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6" fillId="0" borderId="24" xfId="0" applyFont="1" applyBorder="1" applyAlignment="1">
      <alignment vertical="center"/>
    </xf>
    <xf numFmtId="0" fontId="3" fillId="0" borderId="33" xfId="0" applyFont="1" applyBorder="1" applyAlignment="1">
      <alignment vertical="center" wrapText="1"/>
    </xf>
    <xf numFmtId="0" fontId="3" fillId="12" borderId="24" xfId="0" applyFont="1" applyFill="1" applyBorder="1" applyAlignment="1">
      <alignment horizontal="justify" vertical="center" wrapText="1"/>
    </xf>
    <xf numFmtId="0" fontId="10" fillId="11" borderId="15"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6" fillId="0" borderId="25" xfId="0" applyFont="1" applyFill="1" applyBorder="1" applyAlignment="1">
      <alignment vertical="center"/>
    </xf>
    <xf numFmtId="0" fontId="14" fillId="6" borderId="2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6" fillId="0" borderId="9" xfId="0" applyFont="1" applyBorder="1" applyAlignment="1">
      <alignment horizontal="center" vertical="center"/>
    </xf>
    <xf numFmtId="0" fontId="9" fillId="0" borderId="12" xfId="0" applyFont="1" applyBorder="1" applyAlignment="1">
      <alignment vertical="center" wrapText="1"/>
    </xf>
    <xf numFmtId="0" fontId="9" fillId="12" borderId="25" xfId="0" applyFont="1" applyFill="1" applyBorder="1" applyAlignment="1">
      <alignment horizontal="justify" vertical="center" wrapText="1"/>
    </xf>
    <xf numFmtId="0" fontId="6" fillId="0" borderId="0" xfId="0" applyFont="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9"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10"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5" borderId="12"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9" xfId="0" applyFont="1" applyBorder="1" applyAlignment="1">
      <alignment horizontal="center" vertical="center"/>
    </xf>
    <xf numFmtId="0" fontId="9" fillId="0" borderId="9" xfId="0" applyFont="1" applyBorder="1" applyAlignment="1">
      <alignment vertical="center" wrapText="1"/>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26" xfId="0" applyNumberFormat="1" applyFont="1" applyFill="1" applyBorder="1" applyAlignment="1">
      <alignment vertical="center"/>
    </xf>
    <xf numFmtId="9" fontId="15" fillId="0" borderId="9" xfId="0" applyNumberFormat="1" applyFont="1" applyFill="1" applyBorder="1" applyAlignment="1">
      <alignment vertical="center"/>
    </xf>
    <xf numFmtId="0" fontId="6" fillId="0" borderId="26"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9" xfId="0" applyFont="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6" fillId="0" borderId="0" xfId="0" applyFont="1" applyAlignment="1">
      <alignment horizontal="center" vertical="center" wrapText="1"/>
    </xf>
    <xf numFmtId="9" fontId="18" fillId="0" borderId="9" xfId="2" applyFont="1" applyBorder="1" applyAlignment="1">
      <alignment horizontal="center" vertical="center" wrapText="1"/>
    </xf>
    <xf numFmtId="9"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9" fontId="12" fillId="0" borderId="9" xfId="2" applyFont="1" applyFill="1" applyBorder="1" applyAlignment="1">
      <alignment horizontal="center" vertical="center" wrapText="1"/>
    </xf>
    <xf numFmtId="9" fontId="12" fillId="0" borderId="9" xfId="2"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9" borderId="25" xfId="0" applyFont="1" applyFill="1" applyBorder="1" applyAlignment="1">
      <alignment vertical="center" wrapText="1"/>
    </xf>
    <xf numFmtId="0" fontId="12" fillId="9" borderId="9" xfId="0" applyFont="1" applyFill="1" applyBorder="1" applyAlignment="1">
      <alignment vertical="center" wrapText="1"/>
    </xf>
    <xf numFmtId="0" fontId="12" fillId="9" borderId="26" xfId="0" applyFont="1" applyFill="1" applyBorder="1" applyAlignment="1">
      <alignment vertical="center" wrapText="1"/>
    </xf>
    <xf numFmtId="0" fontId="12" fillId="10" borderId="25" xfId="0" applyFont="1" applyFill="1" applyBorder="1" applyAlignment="1">
      <alignment vertical="center" wrapText="1"/>
    </xf>
    <xf numFmtId="0" fontId="12" fillId="10" borderId="9" xfId="0" applyFont="1" applyFill="1" applyBorder="1" applyAlignment="1">
      <alignment vertical="center" wrapText="1"/>
    </xf>
    <xf numFmtId="0" fontId="12" fillId="10" borderId="26" xfId="0" applyFont="1" applyFill="1" applyBorder="1" applyAlignment="1">
      <alignment vertical="center" wrapText="1"/>
    </xf>
    <xf numFmtId="0" fontId="12" fillId="7" borderId="25" xfId="0" applyFont="1" applyFill="1" applyBorder="1" applyAlignment="1">
      <alignment vertical="center" wrapText="1"/>
    </xf>
    <xf numFmtId="0" fontId="12" fillId="7" borderId="9" xfId="0" applyFont="1" applyFill="1" applyBorder="1" applyAlignment="1">
      <alignment vertical="center" wrapText="1"/>
    </xf>
    <xf numFmtId="0" fontId="12" fillId="7" borderId="26" xfId="0" applyFont="1" applyFill="1" applyBorder="1" applyAlignment="1">
      <alignment vertical="center" wrapText="1"/>
    </xf>
    <xf numFmtId="0" fontId="12" fillId="11" borderId="9" xfId="0" applyFont="1" applyFill="1" applyBorder="1" applyAlignment="1">
      <alignment horizontal="center" vertical="center" wrapText="1"/>
    </xf>
    <xf numFmtId="9" fontId="19" fillId="0" borderId="9" xfId="2" applyFont="1" applyBorder="1" applyAlignment="1">
      <alignment horizontal="center" vertical="center" wrapText="1"/>
    </xf>
    <xf numFmtId="0" fontId="6" fillId="0" borderId="34" xfId="0" applyFont="1" applyBorder="1" applyAlignment="1">
      <alignment vertical="center"/>
    </xf>
    <xf numFmtId="0" fontId="6" fillId="11" borderId="22" xfId="0" applyFont="1" applyFill="1" applyBorder="1" applyAlignment="1">
      <alignment vertical="center"/>
    </xf>
    <xf numFmtId="0" fontId="6" fillId="0" borderId="35" xfId="0" applyFont="1" applyBorder="1" applyAlignment="1">
      <alignment vertical="center"/>
    </xf>
    <xf numFmtId="0" fontId="6" fillId="11" borderId="2" xfId="0" applyFont="1" applyFill="1" applyBorder="1" applyAlignment="1">
      <alignment vertical="center" wrapText="1"/>
    </xf>
    <xf numFmtId="0" fontId="12" fillId="13" borderId="16"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10" fontId="6" fillId="0" borderId="9" xfId="2"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6" fillId="0" borderId="9" xfId="0" applyFont="1" applyBorder="1" applyAlignment="1" applyProtection="1">
      <alignment horizontal="justify" vertical="center" wrapText="1"/>
      <protection locked="0"/>
    </xf>
    <xf numFmtId="0" fontId="6" fillId="0" borderId="26" xfId="0" applyFont="1" applyBorder="1" applyAlignment="1" applyProtection="1">
      <alignment horizontal="justify" vertical="center" wrapText="1"/>
      <protection locked="0"/>
    </xf>
    <xf numFmtId="0" fontId="6" fillId="11" borderId="9" xfId="0" applyFont="1" applyFill="1" applyBorder="1" applyAlignment="1" applyProtection="1">
      <alignment horizontal="justify" vertical="center" wrapText="1"/>
      <protection locked="0"/>
    </xf>
    <xf numFmtId="0" fontId="6" fillId="11" borderId="26" xfId="0" applyFont="1" applyFill="1" applyBorder="1" applyAlignment="1" applyProtection="1">
      <alignment horizontal="justify" vertical="center" wrapText="1"/>
      <protection locked="0"/>
    </xf>
    <xf numFmtId="0" fontId="6" fillId="0" borderId="13" xfId="0" applyFont="1" applyBorder="1" applyAlignment="1" applyProtection="1">
      <alignment horizontal="justify" vertical="center" wrapText="1"/>
      <protection locked="0"/>
    </xf>
    <xf numFmtId="0" fontId="6" fillId="0" borderId="27" xfId="0" applyFont="1" applyBorder="1" applyAlignment="1" applyProtection="1">
      <alignment horizontal="justify" vertical="center" wrapText="1"/>
      <protection locked="0"/>
    </xf>
    <xf numFmtId="0" fontId="18" fillId="0" borderId="9" xfId="2" applyNumberFormat="1" applyFont="1" applyBorder="1" applyAlignment="1">
      <alignment horizontal="center" vertical="center" wrapText="1"/>
    </xf>
    <xf numFmtId="9" fontId="20" fillId="0" borderId="26" xfId="0" applyNumberFormat="1" applyFont="1" applyBorder="1" applyAlignment="1" applyProtection="1">
      <alignment horizontal="center" vertical="center" wrapText="1"/>
      <protection locked="0"/>
    </xf>
    <xf numFmtId="0" fontId="18" fillId="0" borderId="0" xfId="0" applyFont="1" applyAlignment="1">
      <alignment vertical="center"/>
    </xf>
    <xf numFmtId="166" fontId="18" fillId="0" borderId="9" xfId="1" applyNumberFormat="1" applyFont="1" applyBorder="1" applyAlignment="1">
      <alignment horizontal="center" vertical="center" wrapText="1"/>
    </xf>
    <xf numFmtId="1" fontId="20" fillId="0" borderId="26" xfId="0" applyNumberFormat="1" applyFont="1" applyBorder="1" applyAlignment="1" applyProtection="1">
      <alignment horizontal="center" vertical="center" wrapText="1"/>
      <protection locked="0"/>
    </xf>
    <xf numFmtId="0" fontId="6" fillId="0" borderId="9" xfId="0" applyFont="1" applyBorder="1" applyAlignment="1">
      <alignment horizontal="center" vertical="center"/>
    </xf>
    <xf numFmtId="9" fontId="9" fillId="0" borderId="16" xfId="0" applyNumberFormat="1" applyFont="1" applyBorder="1" applyAlignment="1">
      <alignment horizontal="center" vertical="center" wrapText="1"/>
    </xf>
    <xf numFmtId="0" fontId="9" fillId="0" borderId="12" xfId="0" applyFont="1" applyBorder="1" applyAlignment="1">
      <alignment horizontal="center" vertical="center" wrapText="1"/>
    </xf>
    <xf numFmtId="3" fontId="6" fillId="11" borderId="12" xfId="0" applyNumberFormat="1" applyFont="1" applyFill="1" applyBorder="1" applyAlignment="1">
      <alignment horizontal="center" vertical="center"/>
    </xf>
    <xf numFmtId="0" fontId="6" fillId="5" borderId="12" xfId="0" applyFont="1" applyFill="1" applyBorder="1" applyAlignment="1">
      <alignment vertical="center"/>
    </xf>
    <xf numFmtId="0" fontId="6" fillId="0" borderId="12" xfId="0" applyFont="1" applyBorder="1" applyAlignment="1">
      <alignment horizontal="center" vertical="center"/>
    </xf>
    <xf numFmtId="3" fontId="6" fillId="0" borderId="12" xfId="0" applyNumberFormat="1" applyFont="1" applyBorder="1" applyAlignment="1">
      <alignment horizontal="center" vertical="center"/>
    </xf>
    <xf numFmtId="0" fontId="6" fillId="0" borderId="33" xfId="0" applyFont="1" applyBorder="1" applyAlignment="1">
      <alignment horizontal="center" vertical="center"/>
    </xf>
    <xf numFmtId="0" fontId="9" fillId="0" borderId="9" xfId="0" applyFont="1" applyBorder="1" applyAlignment="1">
      <alignment horizontal="center" vertical="center" wrapText="1"/>
    </xf>
    <xf numFmtId="0" fontId="6" fillId="5" borderId="9" xfId="0" applyFont="1" applyFill="1" applyBorder="1" applyAlignment="1">
      <alignment vertical="center"/>
    </xf>
    <xf numFmtId="1" fontId="6" fillId="0" borderId="26" xfId="2"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9" fontId="6" fillId="0" borderId="9" xfId="0" applyNumberFormat="1" applyFont="1" applyBorder="1" applyAlignment="1" applyProtection="1">
      <alignment horizontal="justify" vertical="center" wrapText="1"/>
      <protection locked="0"/>
    </xf>
    <xf numFmtId="0" fontId="6" fillId="0" borderId="2"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9" fontId="6" fillId="0" borderId="9" xfId="2" applyFont="1" applyBorder="1" applyAlignment="1" applyProtection="1">
      <alignment horizontal="center" vertical="center" wrapText="1"/>
      <protection locked="0"/>
    </xf>
    <xf numFmtId="9" fontId="6" fillId="0" borderId="9" xfId="0" applyNumberFormat="1" applyFont="1" applyBorder="1" applyAlignment="1" applyProtection="1">
      <alignment horizontal="center" vertical="center" wrapText="1"/>
      <protection locked="0"/>
    </xf>
    <xf numFmtId="9" fontId="6" fillId="0" borderId="2" xfId="2" applyFont="1" applyBorder="1" applyAlignment="1">
      <alignment horizontal="center" vertical="center" wrapText="1"/>
    </xf>
    <xf numFmtId="9" fontId="12" fillId="0" borderId="9" xfId="2" applyFont="1" applyBorder="1" applyAlignment="1" applyProtection="1">
      <alignment horizontal="center" vertical="center" wrapText="1"/>
      <protection locked="0"/>
    </xf>
    <xf numFmtId="167" fontId="6" fillId="0" borderId="9" xfId="2" applyNumberFormat="1" applyFont="1" applyBorder="1" applyAlignment="1" applyProtection="1">
      <alignment horizontal="center" vertical="center" wrapText="1"/>
      <protection locked="0"/>
    </xf>
    <xf numFmtId="10" fontId="6" fillId="0" borderId="9" xfId="2" applyNumberFormat="1" applyFont="1" applyBorder="1" applyAlignment="1" applyProtection="1">
      <alignment horizontal="center" vertical="center" wrapText="1"/>
      <protection locked="0"/>
    </xf>
    <xf numFmtId="10" fontId="6" fillId="0" borderId="9" xfId="0" applyNumberFormat="1" applyFont="1" applyBorder="1" applyAlignment="1" applyProtection="1">
      <alignment horizontal="center" vertical="center" wrapText="1"/>
      <protection locked="0"/>
    </xf>
    <xf numFmtId="167" fontId="6" fillId="0" borderId="9" xfId="0" applyNumberFormat="1" applyFont="1" applyBorder="1" applyAlignment="1" applyProtection="1">
      <alignment horizontal="center" vertical="center" wrapText="1"/>
      <protection locked="0"/>
    </xf>
    <xf numFmtId="9" fontId="18" fillId="0" borderId="2" xfId="2" applyFont="1" applyBorder="1" applyAlignment="1">
      <alignment vertical="center" wrapText="1"/>
    </xf>
    <xf numFmtId="9" fontId="18" fillId="0" borderId="9" xfId="0" applyNumberFormat="1" applyFont="1" applyBorder="1" applyAlignment="1" applyProtection="1">
      <alignment horizontal="justify" vertical="center" wrapText="1"/>
      <protection locked="0"/>
    </xf>
    <xf numFmtId="9" fontId="19" fillId="0" borderId="9" xfId="0" applyNumberFormat="1" applyFont="1" applyBorder="1" applyAlignment="1" applyProtection="1">
      <alignment horizontal="center" vertical="center" wrapText="1"/>
      <protection locked="0"/>
    </xf>
    <xf numFmtId="0" fontId="18" fillId="0" borderId="9" xfId="0" applyFont="1" applyBorder="1" applyAlignment="1" applyProtection="1">
      <alignment horizontal="justify" vertical="center" wrapText="1"/>
      <protection locked="0"/>
    </xf>
    <xf numFmtId="9" fontId="18" fillId="0" borderId="2" xfId="0" applyNumberFormat="1" applyFont="1" applyBorder="1" applyAlignment="1">
      <alignment vertical="center" wrapText="1"/>
    </xf>
    <xf numFmtId="9" fontId="19"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9" fillId="0" borderId="2" xfId="0" applyFont="1" applyBorder="1" applyAlignment="1">
      <alignment horizontal="center" vertical="center" wrapText="1"/>
    </xf>
    <xf numFmtId="9" fontId="18" fillId="0" borderId="36" xfId="2" applyFont="1" applyBorder="1" applyAlignment="1">
      <alignment vertical="center" wrapText="1"/>
    </xf>
    <xf numFmtId="9" fontId="18" fillId="0" borderId="9" xfId="0" applyNumberFormat="1" applyFont="1" applyBorder="1" applyAlignment="1" applyProtection="1">
      <alignment horizontal="center" vertical="center" wrapText="1"/>
      <protection locked="0"/>
    </xf>
    <xf numFmtId="9" fontId="19" fillId="0" borderId="10" xfId="0" applyNumberFormat="1" applyFont="1" applyBorder="1" applyAlignment="1" applyProtection="1">
      <alignment horizontal="center" vertical="center" wrapText="1"/>
      <protection locked="0"/>
    </xf>
    <xf numFmtId="0" fontId="12" fillId="9" borderId="34" xfId="0" applyFont="1" applyFill="1" applyBorder="1" applyAlignment="1">
      <alignment vertical="center" wrapText="1"/>
    </xf>
    <xf numFmtId="9" fontId="23" fillId="0" borderId="37" xfId="2" applyFont="1" applyBorder="1" applyAlignment="1">
      <alignment horizontal="center" vertical="center" wrapText="1"/>
    </xf>
    <xf numFmtId="9" fontId="6" fillId="0" borderId="9" xfId="0" applyNumberFormat="1" applyFont="1" applyBorder="1" applyAlignment="1">
      <alignment vertical="center"/>
    </xf>
    <xf numFmtId="9" fontId="6" fillId="0" borderId="26" xfId="0" applyNumberFormat="1" applyFont="1" applyBorder="1" applyAlignment="1">
      <alignment vertical="center"/>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vertical="center"/>
    </xf>
    <xf numFmtId="9" fontId="12" fillId="0" borderId="9" xfId="0" applyNumberFormat="1" applyFont="1" applyBorder="1" applyAlignment="1" applyProtection="1">
      <alignment horizontal="center" vertical="center" wrapText="1"/>
      <protection locked="0"/>
    </xf>
    <xf numFmtId="0" fontId="6" fillId="11" borderId="9" xfId="0" applyFont="1" applyFill="1" applyBorder="1" applyAlignment="1" applyProtection="1">
      <alignment horizontal="center" vertical="center" wrapText="1"/>
      <protection locked="0"/>
    </xf>
    <xf numFmtId="9" fontId="18" fillId="0" borderId="2" xfId="0" applyNumberFormat="1" applyFont="1" applyBorder="1" applyAlignment="1">
      <alignment horizontal="center" vertical="center" wrapText="1"/>
    </xf>
    <xf numFmtId="9" fontId="22" fillId="0" borderId="38" xfId="2"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9" fontId="6" fillId="0" borderId="25" xfId="2" applyFont="1" applyBorder="1" applyAlignment="1">
      <alignment horizontal="center" vertical="center" wrapText="1"/>
    </xf>
    <xf numFmtId="9" fontId="6" fillId="0" borderId="25" xfId="0" applyNumberFormat="1" applyFont="1" applyBorder="1" applyAlignment="1">
      <alignment horizontal="center" vertical="center" wrapText="1"/>
    </xf>
    <xf numFmtId="10" fontId="12" fillId="0" borderId="9" xfId="0" applyNumberFormat="1" applyFont="1" applyBorder="1" applyAlignment="1" applyProtection="1">
      <alignment horizontal="center" vertical="center" wrapText="1"/>
      <protection locked="0"/>
    </xf>
    <xf numFmtId="0" fontId="12" fillId="11" borderId="9" xfId="0" applyFont="1" applyFill="1" applyBorder="1" applyAlignment="1" applyProtection="1">
      <alignment horizontal="center" vertical="center" wrapText="1"/>
      <protection locked="0"/>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9" fontId="18" fillId="0" borderId="25" xfId="2" applyFont="1" applyBorder="1" applyAlignment="1">
      <alignment horizontal="center" vertical="center" wrapText="1"/>
    </xf>
    <xf numFmtId="9" fontId="18" fillId="0" borderId="9" xfId="2" applyFont="1" applyBorder="1" applyAlignment="1" applyProtection="1">
      <alignment horizontal="center" vertical="center" wrapText="1"/>
      <protection locked="0"/>
    </xf>
    <xf numFmtId="9" fontId="19" fillId="0" borderId="9" xfId="2" applyFont="1" applyBorder="1" applyAlignment="1" applyProtection="1">
      <alignment horizontal="center" vertical="center" wrapText="1"/>
      <protection locked="0"/>
    </xf>
    <xf numFmtId="0" fontId="18" fillId="0" borderId="26" xfId="0" applyFont="1" applyBorder="1" applyAlignment="1" applyProtection="1">
      <alignment horizontal="justify" vertical="center" wrapText="1"/>
      <protection locked="0"/>
    </xf>
    <xf numFmtId="0" fontId="18" fillId="0" borderId="9" xfId="0" applyFont="1" applyBorder="1" applyAlignment="1" applyProtection="1">
      <alignment horizontal="center" vertical="center" wrapText="1"/>
      <protection locked="0"/>
    </xf>
    <xf numFmtId="9" fontId="18" fillId="0" borderId="15" xfId="2" applyFont="1" applyBorder="1" applyAlignment="1">
      <alignment horizontal="center" vertical="center" wrapText="1"/>
    </xf>
    <xf numFmtId="9" fontId="18" fillId="0" borderId="13" xfId="2" applyFont="1" applyBorder="1" applyAlignment="1" applyProtection="1">
      <alignment horizontal="center" vertical="center" wrapText="1"/>
      <protection locked="0"/>
    </xf>
    <xf numFmtId="9" fontId="19" fillId="0" borderId="13" xfId="2" applyFont="1" applyBorder="1" applyAlignment="1" applyProtection="1">
      <alignment horizontal="center" vertical="center" wrapText="1"/>
      <protection locked="0"/>
    </xf>
    <xf numFmtId="0" fontId="18" fillId="0" borderId="13" xfId="0" applyFont="1" applyBorder="1" applyAlignment="1" applyProtection="1">
      <alignment horizontal="justify" vertical="center" wrapText="1"/>
      <protection locked="0"/>
    </xf>
    <xf numFmtId="9" fontId="24" fillId="14" borderId="38" xfId="2" applyFont="1" applyFill="1" applyBorder="1" applyAlignment="1">
      <alignment horizontal="center" vertical="center" wrapText="1"/>
    </xf>
    <xf numFmtId="0" fontId="12" fillId="10" borderId="41" xfId="0" applyFont="1" applyFill="1" applyBorder="1" applyAlignment="1">
      <alignment horizontal="center" vertical="center" wrapText="1"/>
    </xf>
    <xf numFmtId="0" fontId="12" fillId="10" borderId="42" xfId="0" applyFont="1" applyFill="1" applyBorder="1" applyAlignment="1">
      <alignment horizontal="center" vertical="center" wrapText="1"/>
    </xf>
    <xf numFmtId="0" fontId="16" fillId="0" borderId="21"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27" xfId="0" applyFont="1" applyBorder="1" applyAlignment="1">
      <alignment horizontal="center" vertical="center"/>
    </xf>
    <xf numFmtId="0" fontId="12"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10" fillId="11" borderId="5" xfId="0" applyFont="1" applyFill="1" applyBorder="1" applyAlignment="1">
      <alignment horizontal="center" vertical="center"/>
    </xf>
    <xf numFmtId="0" fontId="10" fillId="11" borderId="26" xfId="0" applyFont="1" applyFill="1" applyBorder="1" applyAlignment="1">
      <alignment horizontal="center" vertical="center"/>
    </xf>
    <xf numFmtId="0" fontId="10" fillId="11" borderId="27" xfId="0" applyFont="1" applyFill="1" applyBorder="1" applyAlignment="1">
      <alignment horizontal="center" vertical="center"/>
    </xf>
    <xf numFmtId="0" fontId="10" fillId="11" borderId="2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10" fillId="11" borderId="21"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9"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21" fillId="0" borderId="9" xfId="0" applyFont="1" applyBorder="1" applyAlignment="1">
      <alignment horizontal="center" vertical="center" wrapText="1"/>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2"/>
  <sheetViews>
    <sheetView tabSelected="1" topLeftCell="A10" zoomScale="55" zoomScaleNormal="55" workbookViewId="0">
      <selection activeCell="H15" sqref="H15"/>
    </sheetView>
  </sheetViews>
  <sheetFormatPr baseColWidth="10" defaultColWidth="11.42578125" defaultRowHeight="15" x14ac:dyDescent="0.25"/>
  <cols>
    <col min="1" max="1" width="6.7109375" style="18" customWidth="1"/>
    <col min="2" max="2" width="27.28515625" style="18" customWidth="1"/>
    <col min="3" max="3" width="20.140625" style="18" customWidth="1"/>
    <col min="4" max="4" width="55.28515625" style="18" customWidth="1"/>
    <col min="5" max="5" width="14.140625" style="18" customWidth="1"/>
    <col min="6" max="6" width="16" style="18" customWidth="1"/>
    <col min="7" max="7" width="25.28515625" style="18" customWidth="1"/>
    <col min="8" max="8" width="43.140625" style="18" customWidth="1"/>
    <col min="9" max="9" width="17.85546875" style="78" customWidth="1"/>
    <col min="10" max="10" width="16.28515625" style="78" customWidth="1"/>
    <col min="11" max="11" width="13.42578125" style="17" customWidth="1"/>
    <col min="12" max="15" width="11.42578125" style="18"/>
    <col min="16" max="16" width="17.7109375" style="18" customWidth="1"/>
    <col min="17" max="17" width="13.7109375" style="18" customWidth="1"/>
    <col min="18" max="18" width="15.5703125" style="17" customWidth="1"/>
    <col min="19" max="19" width="16.28515625" style="17" customWidth="1"/>
    <col min="20" max="20" width="20.5703125" style="17" customWidth="1"/>
    <col min="21" max="21" width="11.42578125" style="18"/>
    <col min="22" max="24" width="16.42578125" style="105" customWidth="1"/>
    <col min="25" max="25" width="39" style="105" customWidth="1"/>
    <col min="26" max="26" width="16.42578125" style="105" customWidth="1"/>
    <col min="27" max="27" width="16.42578125" style="17" customWidth="1"/>
    <col min="28" max="28" width="22.42578125" style="17" customWidth="1"/>
    <col min="29" max="29" width="16.42578125" style="17" customWidth="1"/>
    <col min="30" max="30" width="81.42578125" style="17" customWidth="1"/>
    <col min="31" max="31" width="56.42578125" style="17" customWidth="1"/>
    <col min="32" max="34" width="16.42578125" style="17" customWidth="1"/>
    <col min="35" max="36" width="56.42578125" style="17" customWidth="1"/>
    <col min="37" max="39" width="16.42578125" style="17" customWidth="1"/>
    <col min="40" max="41" width="56.42578125" style="17" customWidth="1"/>
    <col min="42" max="42" width="16.42578125" style="17" customWidth="1"/>
    <col min="43" max="43" width="17.85546875" style="17" customWidth="1"/>
    <col min="44" max="44" width="16.42578125" style="17" customWidth="1"/>
    <col min="45" max="46" width="56.42578125" style="17" customWidth="1"/>
    <col min="47" max="49" width="16.42578125" style="17" customWidth="1"/>
    <col min="50" max="16384" width="11.42578125" style="18"/>
  </cols>
  <sheetData>
    <row r="1" spans="1:11" ht="22.5" customHeight="1" x14ac:dyDescent="0.25">
      <c r="A1" s="228" t="s">
        <v>194</v>
      </c>
      <c r="B1" s="228"/>
      <c r="C1" s="228"/>
      <c r="D1" s="228"/>
      <c r="E1" s="228"/>
      <c r="F1" s="228"/>
      <c r="G1" s="228"/>
      <c r="H1" s="228"/>
      <c r="I1" s="228"/>
      <c r="J1" s="228"/>
      <c r="K1" s="228"/>
    </row>
    <row r="2" spans="1:11" ht="22.5" customHeight="1" x14ac:dyDescent="0.25">
      <c r="A2" s="228" t="s">
        <v>0</v>
      </c>
      <c r="B2" s="228"/>
      <c r="C2" s="228"/>
      <c r="D2" s="228"/>
      <c r="E2" s="228"/>
      <c r="F2" s="228"/>
      <c r="G2" s="228"/>
      <c r="H2" s="228"/>
      <c r="I2" s="228"/>
      <c r="J2" s="228"/>
      <c r="K2" s="228"/>
    </row>
    <row r="3" spans="1:11" ht="22.5" customHeight="1" x14ac:dyDescent="0.25">
      <c r="A3" s="228" t="s">
        <v>131</v>
      </c>
      <c r="B3" s="228"/>
      <c r="C3" s="228"/>
      <c r="D3" s="228"/>
      <c r="E3" s="228"/>
      <c r="F3" s="228"/>
      <c r="G3" s="228"/>
      <c r="H3" s="228"/>
      <c r="I3" s="228"/>
      <c r="J3" s="228"/>
      <c r="K3" s="228"/>
    </row>
    <row r="4" spans="1:11" ht="15.75" thickBot="1" x14ac:dyDescent="0.3">
      <c r="F4" s="238" t="s">
        <v>1</v>
      </c>
      <c r="G4" s="238"/>
      <c r="H4" s="238"/>
      <c r="I4" s="238"/>
      <c r="J4" s="238"/>
    </row>
    <row r="5" spans="1:11" ht="15.75" customHeight="1" x14ac:dyDescent="0.25">
      <c r="A5" s="229" t="s">
        <v>5</v>
      </c>
      <c r="B5" s="230"/>
      <c r="C5" s="235" t="s">
        <v>133</v>
      </c>
      <c r="D5" s="236"/>
      <c r="F5" s="31" t="s">
        <v>2</v>
      </c>
      <c r="G5" s="31" t="s">
        <v>3</v>
      </c>
      <c r="H5" s="238" t="s">
        <v>4</v>
      </c>
      <c r="I5" s="238"/>
      <c r="J5" s="238"/>
    </row>
    <row r="6" spans="1:11" ht="22.5" customHeight="1" x14ac:dyDescent="0.25">
      <c r="A6" s="231"/>
      <c r="B6" s="232"/>
      <c r="C6" s="237"/>
      <c r="D6" s="236"/>
      <c r="F6" s="186">
        <v>1</v>
      </c>
      <c r="G6" s="75" t="s">
        <v>160</v>
      </c>
      <c r="H6" s="239" t="s">
        <v>147</v>
      </c>
      <c r="I6" s="239"/>
      <c r="J6" s="239"/>
    </row>
    <row r="7" spans="1:11" ht="48" customHeight="1" x14ac:dyDescent="0.25">
      <c r="A7" s="231"/>
      <c r="B7" s="232"/>
      <c r="C7" s="237"/>
      <c r="D7" s="236"/>
      <c r="F7" s="186">
        <v>2</v>
      </c>
      <c r="G7" s="92" t="s">
        <v>193</v>
      </c>
      <c r="H7" s="240" t="s">
        <v>168</v>
      </c>
      <c r="I7" s="240"/>
      <c r="J7" s="240"/>
    </row>
    <row r="8" spans="1:11" ht="346.5" customHeight="1" thickBot="1" x14ac:dyDescent="0.3">
      <c r="A8" s="233"/>
      <c r="B8" s="234"/>
      <c r="C8" s="237"/>
      <c r="D8" s="236"/>
      <c r="F8" s="186">
        <v>3</v>
      </c>
      <c r="G8" s="19" t="s">
        <v>207</v>
      </c>
      <c r="H8" s="241" t="s">
        <v>208</v>
      </c>
      <c r="I8" s="242"/>
      <c r="J8" s="242"/>
    </row>
    <row r="9" spans="1:11" ht="211.5" customHeight="1" x14ac:dyDescent="0.25">
      <c r="F9" s="194">
        <v>4</v>
      </c>
      <c r="G9" s="189" t="s">
        <v>209</v>
      </c>
      <c r="H9" s="275" t="s">
        <v>212</v>
      </c>
      <c r="I9" s="275"/>
      <c r="J9" s="275"/>
    </row>
    <row r="10" spans="1:11" ht="75" customHeight="1" x14ac:dyDescent="0.25">
      <c r="F10" s="186">
        <v>5</v>
      </c>
      <c r="G10" s="187" t="s">
        <v>213</v>
      </c>
      <c r="H10" s="289" t="s">
        <v>214</v>
      </c>
      <c r="I10" s="289"/>
      <c r="J10" s="289"/>
    </row>
    <row r="11" spans="1:11" ht="195" customHeight="1" x14ac:dyDescent="0.25">
      <c r="F11" s="186">
        <v>6</v>
      </c>
      <c r="G11" s="19" t="s">
        <v>228</v>
      </c>
      <c r="H11" s="274" t="s">
        <v>254</v>
      </c>
      <c r="I11" s="274"/>
      <c r="J11" s="274"/>
    </row>
    <row r="12" spans="1:11" ht="320.25" customHeight="1" x14ac:dyDescent="0.25">
      <c r="F12" s="19">
        <v>7</v>
      </c>
      <c r="G12" s="188" t="s">
        <v>255</v>
      </c>
      <c r="H12" s="274" t="s">
        <v>259</v>
      </c>
      <c r="I12" s="236"/>
      <c r="J12" s="236"/>
    </row>
    <row r="13" spans="1:11" ht="47.25" customHeight="1" x14ac:dyDescent="0.25">
      <c r="F13" s="19">
        <v>8</v>
      </c>
      <c r="G13" s="195" t="s">
        <v>291</v>
      </c>
      <c r="H13" s="274" t="s">
        <v>289</v>
      </c>
      <c r="I13" s="236"/>
      <c r="J13" s="236"/>
    </row>
    <row r="14" spans="1:11" ht="45.75" customHeight="1" x14ac:dyDescent="0.25">
      <c r="F14" s="19">
        <v>9</v>
      </c>
      <c r="G14" s="196" t="s">
        <v>290</v>
      </c>
      <c r="H14" s="274" t="s">
        <v>293</v>
      </c>
      <c r="I14" s="236"/>
      <c r="J14" s="236"/>
    </row>
    <row r="15" spans="1:11" ht="18.75" customHeight="1" x14ac:dyDescent="0.25"/>
    <row r="16" spans="1:11" ht="18.75" customHeight="1" thickBot="1" x14ac:dyDescent="0.3"/>
    <row r="17" spans="1:49" s="112" customFormat="1" ht="18.75" customHeight="1" x14ac:dyDescent="0.25">
      <c r="A17" s="246" t="s">
        <v>6</v>
      </c>
      <c r="B17" s="247"/>
      <c r="C17" s="243" t="s">
        <v>20</v>
      </c>
      <c r="D17" s="276" t="s">
        <v>13</v>
      </c>
      <c r="E17" s="277"/>
      <c r="F17" s="277"/>
      <c r="G17" s="277"/>
      <c r="H17" s="277"/>
      <c r="I17" s="277"/>
      <c r="J17" s="277"/>
      <c r="K17" s="277"/>
      <c r="L17" s="277"/>
      <c r="M17" s="277"/>
      <c r="N17" s="277"/>
      <c r="O17" s="277"/>
      <c r="P17" s="243"/>
      <c r="Q17" s="280" t="s">
        <v>43</v>
      </c>
      <c r="R17" s="281"/>
      <c r="S17" s="281"/>
      <c r="T17" s="282"/>
      <c r="U17" s="286" t="s">
        <v>38</v>
      </c>
      <c r="V17" s="259" t="s">
        <v>7</v>
      </c>
      <c r="W17" s="260"/>
      <c r="X17" s="260"/>
      <c r="Y17" s="260"/>
      <c r="Z17" s="261"/>
      <c r="AA17" s="268" t="s">
        <v>7</v>
      </c>
      <c r="AB17" s="269"/>
      <c r="AC17" s="269"/>
      <c r="AD17" s="269"/>
      <c r="AE17" s="270"/>
      <c r="AF17" s="262" t="s">
        <v>7</v>
      </c>
      <c r="AG17" s="263"/>
      <c r="AH17" s="263"/>
      <c r="AI17" s="263"/>
      <c r="AJ17" s="264"/>
      <c r="AK17" s="268" t="s">
        <v>7</v>
      </c>
      <c r="AL17" s="269"/>
      <c r="AM17" s="269"/>
      <c r="AN17" s="269"/>
      <c r="AO17" s="270"/>
      <c r="AP17" s="250" t="s">
        <v>7</v>
      </c>
      <c r="AQ17" s="251"/>
      <c r="AR17" s="251"/>
      <c r="AS17" s="251"/>
      <c r="AT17" s="252"/>
      <c r="AU17" s="111"/>
      <c r="AV17" s="111"/>
      <c r="AW17" s="111"/>
    </row>
    <row r="18" spans="1:49" s="112" customFormat="1" ht="21" customHeight="1" x14ac:dyDescent="0.25">
      <c r="A18" s="248"/>
      <c r="B18" s="249"/>
      <c r="C18" s="244"/>
      <c r="D18" s="278"/>
      <c r="E18" s="279"/>
      <c r="F18" s="279"/>
      <c r="G18" s="279"/>
      <c r="H18" s="279"/>
      <c r="I18" s="279"/>
      <c r="J18" s="279"/>
      <c r="K18" s="279"/>
      <c r="L18" s="279"/>
      <c r="M18" s="279"/>
      <c r="N18" s="279"/>
      <c r="O18" s="279"/>
      <c r="P18" s="244"/>
      <c r="Q18" s="283"/>
      <c r="R18" s="284"/>
      <c r="S18" s="284"/>
      <c r="T18" s="285"/>
      <c r="U18" s="287"/>
      <c r="V18" s="256" t="s">
        <v>8</v>
      </c>
      <c r="W18" s="257"/>
      <c r="X18" s="257"/>
      <c r="Y18" s="257"/>
      <c r="Z18" s="258"/>
      <c r="AA18" s="271" t="s">
        <v>9</v>
      </c>
      <c r="AB18" s="272"/>
      <c r="AC18" s="272"/>
      <c r="AD18" s="272"/>
      <c r="AE18" s="273"/>
      <c r="AF18" s="265" t="s">
        <v>10</v>
      </c>
      <c r="AG18" s="266"/>
      <c r="AH18" s="266"/>
      <c r="AI18" s="266"/>
      <c r="AJ18" s="267"/>
      <c r="AK18" s="271" t="s">
        <v>11</v>
      </c>
      <c r="AL18" s="272"/>
      <c r="AM18" s="272"/>
      <c r="AN18" s="272"/>
      <c r="AO18" s="273"/>
      <c r="AP18" s="253" t="s">
        <v>12</v>
      </c>
      <c r="AQ18" s="254"/>
      <c r="AR18" s="254"/>
      <c r="AS18" s="254"/>
      <c r="AT18" s="255"/>
      <c r="AU18" s="111"/>
      <c r="AV18" s="111"/>
      <c r="AW18" s="111"/>
    </row>
    <row r="19" spans="1:49" s="111" customFormat="1" ht="45.75" thickBot="1" x14ac:dyDescent="0.3">
      <c r="A19" s="68" t="s">
        <v>18</v>
      </c>
      <c r="B19" s="69" t="s">
        <v>19</v>
      </c>
      <c r="C19" s="245"/>
      <c r="D19" s="68" t="s">
        <v>21</v>
      </c>
      <c r="E19" s="69" t="s">
        <v>22</v>
      </c>
      <c r="F19" s="69" t="s">
        <v>23</v>
      </c>
      <c r="G19" s="69" t="s">
        <v>24</v>
      </c>
      <c r="H19" s="69" t="s">
        <v>25</v>
      </c>
      <c r="I19" s="69" t="s">
        <v>26</v>
      </c>
      <c r="J19" s="69" t="s">
        <v>27</v>
      </c>
      <c r="K19" s="69" t="s">
        <v>28</v>
      </c>
      <c r="L19" s="69" t="s">
        <v>29</v>
      </c>
      <c r="M19" s="69" t="s">
        <v>30</v>
      </c>
      <c r="N19" s="69" t="s">
        <v>31</v>
      </c>
      <c r="O19" s="69" t="s">
        <v>32</v>
      </c>
      <c r="P19" s="70" t="s">
        <v>33</v>
      </c>
      <c r="Q19" s="72" t="s">
        <v>34</v>
      </c>
      <c r="R19" s="73" t="s">
        <v>35</v>
      </c>
      <c r="S19" s="73" t="s">
        <v>36</v>
      </c>
      <c r="T19" s="74" t="s">
        <v>37</v>
      </c>
      <c r="U19" s="288"/>
      <c r="V19" s="102" t="s">
        <v>39</v>
      </c>
      <c r="W19" s="103" t="s">
        <v>40</v>
      </c>
      <c r="X19" s="103" t="s">
        <v>14</v>
      </c>
      <c r="Y19" s="103" t="s">
        <v>15</v>
      </c>
      <c r="Z19" s="104" t="s">
        <v>16</v>
      </c>
      <c r="AA19" s="113" t="s">
        <v>39</v>
      </c>
      <c r="AB19" s="114" t="s">
        <v>40</v>
      </c>
      <c r="AC19" s="114" t="s">
        <v>14</v>
      </c>
      <c r="AD19" s="114" t="s">
        <v>15</v>
      </c>
      <c r="AE19" s="115" t="s">
        <v>16</v>
      </c>
      <c r="AF19" s="116" t="s">
        <v>39</v>
      </c>
      <c r="AG19" s="117" t="s">
        <v>40</v>
      </c>
      <c r="AH19" s="117" t="s">
        <v>14</v>
      </c>
      <c r="AI19" s="117" t="s">
        <v>15</v>
      </c>
      <c r="AJ19" s="118" t="s">
        <v>16</v>
      </c>
      <c r="AK19" s="113" t="s">
        <v>39</v>
      </c>
      <c r="AL19" s="114" t="s">
        <v>40</v>
      </c>
      <c r="AM19" s="114" t="s">
        <v>14</v>
      </c>
      <c r="AN19" s="114" t="s">
        <v>15</v>
      </c>
      <c r="AO19" s="115" t="s">
        <v>16</v>
      </c>
      <c r="AP19" s="119" t="s">
        <v>24</v>
      </c>
      <c r="AQ19" s="120" t="s">
        <v>39</v>
      </c>
      <c r="AR19" s="120" t="s">
        <v>40</v>
      </c>
      <c r="AS19" s="120" t="s">
        <v>14</v>
      </c>
      <c r="AT19" s="121" t="s">
        <v>17</v>
      </c>
    </row>
    <row r="20" spans="1:49" ht="177" customHeight="1" x14ac:dyDescent="0.25">
      <c r="A20" s="65">
        <v>7</v>
      </c>
      <c r="B20" s="29" t="s">
        <v>106</v>
      </c>
      <c r="C20" s="66" t="s">
        <v>86</v>
      </c>
      <c r="D20" s="67" t="s">
        <v>215</v>
      </c>
      <c r="E20" s="146">
        <v>4.2099999999999999E-2</v>
      </c>
      <c r="F20" s="147" t="s">
        <v>89</v>
      </c>
      <c r="G20" s="76" t="s">
        <v>217</v>
      </c>
      <c r="H20" s="76" t="s">
        <v>218</v>
      </c>
      <c r="I20" s="148" t="s">
        <v>219</v>
      </c>
      <c r="J20" s="149" t="s">
        <v>63</v>
      </c>
      <c r="K20" s="28" t="s">
        <v>110</v>
      </c>
      <c r="L20" s="150">
        <v>0</v>
      </c>
      <c r="M20" s="150">
        <v>0</v>
      </c>
      <c r="N20" s="151">
        <v>0</v>
      </c>
      <c r="O20" s="150">
        <v>1</v>
      </c>
      <c r="P20" s="152">
        <v>1</v>
      </c>
      <c r="Q20" s="71" t="s">
        <v>54</v>
      </c>
      <c r="R20" s="16" t="s">
        <v>122</v>
      </c>
      <c r="S20" s="16" t="s">
        <v>128</v>
      </c>
      <c r="T20" s="34" t="s">
        <v>148</v>
      </c>
      <c r="U20" s="124" t="str">
        <f>IF(Q20="EFICACIA","SI","NO")</f>
        <v>SI</v>
      </c>
      <c r="V20" s="101" t="s">
        <v>199</v>
      </c>
      <c r="W20" s="101" t="s">
        <v>199</v>
      </c>
      <c r="X20" s="129" t="s">
        <v>199</v>
      </c>
      <c r="Y20" s="101" t="s">
        <v>199</v>
      </c>
      <c r="Z20" s="101" t="s">
        <v>199</v>
      </c>
      <c r="AA20" s="156" t="s">
        <v>199</v>
      </c>
      <c r="AB20" s="156" t="s">
        <v>199</v>
      </c>
      <c r="AC20" s="129" t="s">
        <v>199</v>
      </c>
      <c r="AD20" s="156" t="s">
        <v>199</v>
      </c>
      <c r="AE20" s="156" t="s">
        <v>199</v>
      </c>
      <c r="AF20" s="197" t="s">
        <v>199</v>
      </c>
      <c r="AG20" s="198" t="s">
        <v>199</v>
      </c>
      <c r="AH20" s="199" t="s">
        <v>199</v>
      </c>
      <c r="AI20" s="198" t="s">
        <v>199</v>
      </c>
      <c r="AJ20" s="200" t="s">
        <v>199</v>
      </c>
      <c r="AK20" s="33">
        <f>O20</f>
        <v>1</v>
      </c>
      <c r="AL20" s="134"/>
      <c r="AM20" s="134"/>
      <c r="AN20" s="134"/>
      <c r="AO20" s="135"/>
      <c r="AP20" s="33" t="str">
        <f>G20</f>
        <v>Línea base construida</v>
      </c>
      <c r="AQ20" s="16" t="e">
        <f>V20+AA20+AF20+AK20</f>
        <v>#VALUE!</v>
      </c>
      <c r="AR20" s="134" t="e">
        <f>W20+AB20+AG20+AL20</f>
        <v>#VALUE!</v>
      </c>
      <c r="AS20" s="134"/>
      <c r="AT20" s="135"/>
    </row>
    <row r="21" spans="1:49" ht="105.75" customHeight="1" x14ac:dyDescent="0.25">
      <c r="A21" s="54">
        <v>7</v>
      </c>
      <c r="B21" s="16" t="s">
        <v>106</v>
      </c>
      <c r="C21" s="55" t="s">
        <v>86</v>
      </c>
      <c r="D21" s="43" t="s">
        <v>216</v>
      </c>
      <c r="E21" s="146">
        <v>4.2099999999999999E-2</v>
      </c>
      <c r="F21" s="153" t="s">
        <v>89</v>
      </c>
      <c r="G21" s="76" t="s">
        <v>217</v>
      </c>
      <c r="H21" s="93" t="s">
        <v>220</v>
      </c>
      <c r="I21" s="148" t="s">
        <v>219</v>
      </c>
      <c r="J21" s="154" t="s">
        <v>63</v>
      </c>
      <c r="K21" s="27" t="s">
        <v>149</v>
      </c>
      <c r="L21" s="145">
        <v>0</v>
      </c>
      <c r="M21" s="145">
        <v>0</v>
      </c>
      <c r="N21" s="145">
        <v>1</v>
      </c>
      <c r="O21" s="145">
        <v>0</v>
      </c>
      <c r="P21" s="155">
        <v>1</v>
      </c>
      <c r="Q21" s="71" t="s">
        <v>54</v>
      </c>
      <c r="R21" s="16" t="s">
        <v>122</v>
      </c>
      <c r="S21" s="16" t="s">
        <v>128</v>
      </c>
      <c r="T21" s="34" t="s">
        <v>150</v>
      </c>
      <c r="U21" s="124" t="str">
        <f t="shared" ref="U21:U38" si="0">IF(Q21="EFICACIA","SI","NO")</f>
        <v>SI</v>
      </c>
      <c r="V21" s="101" t="s">
        <v>199</v>
      </c>
      <c r="W21" s="101" t="s">
        <v>199</v>
      </c>
      <c r="X21" s="129" t="s">
        <v>199</v>
      </c>
      <c r="Y21" s="101" t="s">
        <v>199</v>
      </c>
      <c r="Z21" s="101" t="s">
        <v>199</v>
      </c>
      <c r="AA21" s="156" t="s">
        <v>199</v>
      </c>
      <c r="AB21" s="156" t="s">
        <v>199</v>
      </c>
      <c r="AC21" s="129" t="s">
        <v>199</v>
      </c>
      <c r="AD21" s="156" t="s">
        <v>199</v>
      </c>
      <c r="AE21" s="156" t="s">
        <v>199</v>
      </c>
      <c r="AF21" s="201">
        <f t="shared" ref="AF21:AF45" si="1">N21</f>
        <v>1</v>
      </c>
      <c r="AG21" s="160">
        <v>1</v>
      </c>
      <c r="AH21" s="190">
        <v>1</v>
      </c>
      <c r="AI21" s="134" t="s">
        <v>260</v>
      </c>
      <c r="AJ21" s="135" t="s">
        <v>261</v>
      </c>
      <c r="AK21" s="33">
        <f t="shared" ref="AK21:AK45" si="2">O21</f>
        <v>0</v>
      </c>
      <c r="AL21" s="134"/>
      <c r="AM21" s="134"/>
      <c r="AN21" s="134"/>
      <c r="AO21" s="135"/>
      <c r="AP21" s="33" t="str">
        <f t="shared" ref="AP21:AP45" si="3">G21</f>
        <v>Línea base construida</v>
      </c>
      <c r="AQ21" s="16" t="e">
        <f t="shared" ref="AQ21:AQ38" si="4">V21+AA21+AF21+AK21</f>
        <v>#VALUE!</v>
      </c>
      <c r="AR21" s="134" t="e">
        <f t="shared" ref="AR21:AR38" si="5">W21+AB21+AG21+AL21</f>
        <v>#VALUE!</v>
      </c>
      <c r="AS21" s="134"/>
      <c r="AT21" s="135"/>
    </row>
    <row r="22" spans="1:49" ht="390" x14ac:dyDescent="0.25">
      <c r="A22" s="54">
        <v>6</v>
      </c>
      <c r="B22" s="16" t="s">
        <v>107</v>
      </c>
      <c r="C22" s="55" t="s">
        <v>86</v>
      </c>
      <c r="D22" s="43" t="s">
        <v>44</v>
      </c>
      <c r="E22" s="146">
        <v>4.2099999999999999E-2</v>
      </c>
      <c r="F22" s="15" t="s">
        <v>90</v>
      </c>
      <c r="G22" s="2" t="s">
        <v>91</v>
      </c>
      <c r="H22" s="2" t="s">
        <v>154</v>
      </c>
      <c r="I22" s="80" t="s">
        <v>134</v>
      </c>
      <c r="J22" s="87" t="s">
        <v>52</v>
      </c>
      <c r="K22" s="28" t="s">
        <v>155</v>
      </c>
      <c r="L22" s="94"/>
      <c r="M22" s="95">
        <v>1</v>
      </c>
      <c r="N22" s="95">
        <v>1</v>
      </c>
      <c r="O22" s="95">
        <v>1</v>
      </c>
      <c r="P22" s="96">
        <v>1</v>
      </c>
      <c r="Q22" s="71" t="s">
        <v>54</v>
      </c>
      <c r="R22" s="16" t="s">
        <v>123</v>
      </c>
      <c r="S22" s="16" t="s">
        <v>128</v>
      </c>
      <c r="T22" s="34" t="s">
        <v>176</v>
      </c>
      <c r="U22" s="124" t="str">
        <f t="shared" si="0"/>
        <v>SI</v>
      </c>
      <c r="V22" s="101" t="s">
        <v>199</v>
      </c>
      <c r="W22" s="101" t="s">
        <v>199</v>
      </c>
      <c r="X22" s="129" t="s">
        <v>199</v>
      </c>
      <c r="Y22" s="101" t="s">
        <v>199</v>
      </c>
      <c r="Z22" s="101" t="s">
        <v>199</v>
      </c>
      <c r="AA22" s="158">
        <v>1</v>
      </c>
      <c r="AB22" s="158">
        <v>1</v>
      </c>
      <c r="AC22" s="190">
        <v>1</v>
      </c>
      <c r="AD22" s="134" t="s">
        <v>252</v>
      </c>
      <c r="AE22" s="135" t="s">
        <v>253</v>
      </c>
      <c r="AF22" s="201">
        <f t="shared" si="1"/>
        <v>1</v>
      </c>
      <c r="AG22" s="160">
        <v>1</v>
      </c>
      <c r="AH22" s="190">
        <v>1</v>
      </c>
      <c r="AI22" s="134" t="s">
        <v>262</v>
      </c>
      <c r="AJ22" s="135" t="s">
        <v>263</v>
      </c>
      <c r="AK22" s="33">
        <f t="shared" si="2"/>
        <v>1</v>
      </c>
      <c r="AL22" s="134"/>
      <c r="AM22" s="134"/>
      <c r="AN22" s="134"/>
      <c r="AO22" s="135"/>
      <c r="AP22" s="33" t="str">
        <f t="shared" si="3"/>
        <v xml:space="preserve">Porcentaje de cumplimiento del Plan de Acción para la implementación de los presupuestos participativos </v>
      </c>
      <c r="AQ22" s="16" t="e">
        <f t="shared" si="4"/>
        <v>#VALUE!</v>
      </c>
      <c r="AR22" s="134" t="e">
        <f t="shared" si="5"/>
        <v>#VALUE!</v>
      </c>
      <c r="AS22" s="134"/>
      <c r="AT22" s="135"/>
    </row>
    <row r="23" spans="1:49" ht="120" x14ac:dyDescent="0.25">
      <c r="A23" s="54">
        <v>6</v>
      </c>
      <c r="B23" s="16" t="s">
        <v>107</v>
      </c>
      <c r="C23" s="55" t="s">
        <v>86</v>
      </c>
      <c r="D23" s="77" t="s">
        <v>256</v>
      </c>
      <c r="E23" s="146">
        <v>4.2099999999999999E-2</v>
      </c>
      <c r="F23" s="15" t="s">
        <v>90</v>
      </c>
      <c r="G23" s="2" t="s">
        <v>92</v>
      </c>
      <c r="H23" s="2" t="s">
        <v>119</v>
      </c>
      <c r="I23" s="81">
        <v>0.57199999999999995</v>
      </c>
      <c r="J23" s="88" t="s">
        <v>109</v>
      </c>
      <c r="K23" s="27" t="s">
        <v>111</v>
      </c>
      <c r="L23" s="94"/>
      <c r="M23" s="94"/>
      <c r="N23" s="94"/>
      <c r="O23" s="97">
        <v>0.8</v>
      </c>
      <c r="P23" s="96">
        <v>0.8</v>
      </c>
      <c r="Q23" s="71" t="s">
        <v>54</v>
      </c>
      <c r="R23" s="16" t="s">
        <v>112</v>
      </c>
      <c r="S23" s="16" t="s">
        <v>128</v>
      </c>
      <c r="T23" s="34" t="s">
        <v>176</v>
      </c>
      <c r="U23" s="124" t="str">
        <f t="shared" si="0"/>
        <v>SI</v>
      </c>
      <c r="V23" s="101" t="s">
        <v>199</v>
      </c>
      <c r="W23" s="101" t="s">
        <v>199</v>
      </c>
      <c r="X23" s="129" t="s">
        <v>199</v>
      </c>
      <c r="Y23" s="101" t="s">
        <v>199</v>
      </c>
      <c r="Z23" s="101" t="s">
        <v>199</v>
      </c>
      <c r="AA23" s="156" t="s">
        <v>199</v>
      </c>
      <c r="AB23" s="156" t="s">
        <v>199</v>
      </c>
      <c r="AC23" s="129" t="s">
        <v>199</v>
      </c>
      <c r="AD23" s="156" t="s">
        <v>199</v>
      </c>
      <c r="AE23" s="156" t="s">
        <v>199</v>
      </c>
      <c r="AF23" s="201" t="s">
        <v>199</v>
      </c>
      <c r="AG23" s="195" t="s">
        <v>199</v>
      </c>
      <c r="AH23" s="129" t="s">
        <v>199</v>
      </c>
      <c r="AI23" s="195" t="s">
        <v>199</v>
      </c>
      <c r="AJ23" s="202" t="s">
        <v>199</v>
      </c>
      <c r="AK23" s="33">
        <f t="shared" si="2"/>
        <v>0.8</v>
      </c>
      <c r="AL23" s="134"/>
      <c r="AM23" s="134"/>
      <c r="AN23" s="134"/>
      <c r="AO23" s="135"/>
      <c r="AP23" s="33" t="str">
        <f t="shared" si="3"/>
        <v xml:space="preserve">Porcentaje de cumplimiento físico acumulado del Plan de Desarrollo Local </v>
      </c>
      <c r="AQ23" s="16" t="e">
        <f t="shared" si="4"/>
        <v>#VALUE!</v>
      </c>
      <c r="AR23" s="134" t="e">
        <f t="shared" si="5"/>
        <v>#VALUE!</v>
      </c>
      <c r="AS23" s="134"/>
      <c r="AT23" s="135"/>
    </row>
    <row r="24" spans="1:49" ht="120" x14ac:dyDescent="0.25">
      <c r="A24" s="54">
        <v>6</v>
      </c>
      <c r="B24" s="16" t="s">
        <v>107</v>
      </c>
      <c r="C24" s="55" t="s">
        <v>132</v>
      </c>
      <c r="D24" s="44" t="s">
        <v>257</v>
      </c>
      <c r="E24" s="146">
        <v>4.2099999999999999E-2</v>
      </c>
      <c r="F24" s="15" t="s">
        <v>89</v>
      </c>
      <c r="G24" s="2" t="s">
        <v>93</v>
      </c>
      <c r="H24" s="2" t="s">
        <v>94</v>
      </c>
      <c r="I24" s="82" t="s">
        <v>167</v>
      </c>
      <c r="J24" s="88" t="s">
        <v>109</v>
      </c>
      <c r="K24" s="27" t="s">
        <v>113</v>
      </c>
      <c r="L24" s="94"/>
      <c r="M24" s="95">
        <v>0.2</v>
      </c>
      <c r="N24" s="94"/>
      <c r="O24" s="95">
        <v>0.95</v>
      </c>
      <c r="P24" s="96">
        <v>0.95</v>
      </c>
      <c r="Q24" s="71" t="s">
        <v>54</v>
      </c>
      <c r="R24" s="16" t="s">
        <v>115</v>
      </c>
      <c r="S24" s="16" t="s">
        <v>151</v>
      </c>
      <c r="T24" s="34" t="s">
        <v>177</v>
      </c>
      <c r="U24" s="124" t="str">
        <f t="shared" si="0"/>
        <v>SI</v>
      </c>
      <c r="V24" s="101" t="s">
        <v>199</v>
      </c>
      <c r="W24" s="101" t="s">
        <v>199</v>
      </c>
      <c r="X24" s="129" t="s">
        <v>199</v>
      </c>
      <c r="Y24" s="101" t="s">
        <v>199</v>
      </c>
      <c r="Z24" s="101" t="s">
        <v>199</v>
      </c>
      <c r="AA24" s="163">
        <f t="shared" ref="AA24:AC37" si="6">M24</f>
        <v>0.2</v>
      </c>
      <c r="AB24" s="161">
        <v>0.21190000000000001</v>
      </c>
      <c r="AC24" s="162">
        <v>1</v>
      </c>
      <c r="AD24" s="134" t="s">
        <v>229</v>
      </c>
      <c r="AE24" s="135" t="s">
        <v>230</v>
      </c>
      <c r="AF24" s="201" t="s">
        <v>199</v>
      </c>
      <c r="AG24" s="195" t="s">
        <v>199</v>
      </c>
      <c r="AH24" s="129" t="s">
        <v>199</v>
      </c>
      <c r="AI24" s="195" t="s">
        <v>199</v>
      </c>
      <c r="AJ24" s="202" t="s">
        <v>199</v>
      </c>
      <c r="AK24" s="33">
        <f t="shared" si="2"/>
        <v>0.95</v>
      </c>
      <c r="AL24" s="134"/>
      <c r="AM24" s="134"/>
      <c r="AN24" s="134"/>
      <c r="AO24" s="135"/>
      <c r="AP24" s="33" t="str">
        <f t="shared" si="3"/>
        <v>Porcentaje de compromiso del presupuesto de inversión directa de la vigencia 2020</v>
      </c>
      <c r="AQ24" s="16" t="e">
        <f t="shared" si="4"/>
        <v>#VALUE!</v>
      </c>
      <c r="AR24" s="134" t="e">
        <f t="shared" si="5"/>
        <v>#VALUE!</v>
      </c>
      <c r="AS24" s="134"/>
      <c r="AT24" s="135"/>
    </row>
    <row r="25" spans="1:49" ht="120" x14ac:dyDescent="0.25">
      <c r="A25" s="54">
        <v>6</v>
      </c>
      <c r="B25" s="16" t="s">
        <v>107</v>
      </c>
      <c r="C25" s="55" t="s">
        <v>132</v>
      </c>
      <c r="D25" s="44" t="s">
        <v>258</v>
      </c>
      <c r="E25" s="146">
        <v>4.2099999999999999E-2</v>
      </c>
      <c r="F25" s="15" t="s">
        <v>89</v>
      </c>
      <c r="G25" s="2" t="s">
        <v>95</v>
      </c>
      <c r="H25" s="2" t="s">
        <v>96</v>
      </c>
      <c r="I25" s="83">
        <v>0.29820000000000002</v>
      </c>
      <c r="J25" s="88" t="s">
        <v>109</v>
      </c>
      <c r="K25" s="27" t="s">
        <v>114</v>
      </c>
      <c r="L25" s="94"/>
      <c r="M25" s="94"/>
      <c r="N25" s="94"/>
      <c r="O25" s="95">
        <v>0.26</v>
      </c>
      <c r="P25" s="96">
        <v>0.26</v>
      </c>
      <c r="Q25" s="71" t="s">
        <v>54</v>
      </c>
      <c r="R25" s="16" t="s">
        <v>115</v>
      </c>
      <c r="S25" s="16" t="s">
        <v>151</v>
      </c>
      <c r="T25" s="34" t="s">
        <v>177</v>
      </c>
      <c r="U25" s="124" t="str">
        <f t="shared" si="0"/>
        <v>SI</v>
      </c>
      <c r="V25" s="101" t="s">
        <v>199</v>
      </c>
      <c r="W25" s="101" t="s">
        <v>199</v>
      </c>
      <c r="X25" s="129" t="s">
        <v>199</v>
      </c>
      <c r="Y25" s="101" t="s">
        <v>199</v>
      </c>
      <c r="Z25" s="101" t="s">
        <v>199</v>
      </c>
      <c r="AA25" s="156" t="s">
        <v>199</v>
      </c>
      <c r="AB25" s="156" t="s">
        <v>199</v>
      </c>
      <c r="AC25" s="129" t="s">
        <v>199</v>
      </c>
      <c r="AD25" s="156" t="s">
        <v>199</v>
      </c>
      <c r="AE25" s="156" t="s">
        <v>199</v>
      </c>
      <c r="AF25" s="201" t="s">
        <v>199</v>
      </c>
      <c r="AG25" s="195" t="s">
        <v>199</v>
      </c>
      <c r="AH25" s="129" t="s">
        <v>199</v>
      </c>
      <c r="AI25" s="195" t="s">
        <v>199</v>
      </c>
      <c r="AJ25" s="202" t="s">
        <v>199</v>
      </c>
      <c r="AK25" s="33">
        <f t="shared" si="2"/>
        <v>0.26</v>
      </c>
      <c r="AL25" s="134"/>
      <c r="AM25" s="134"/>
      <c r="AN25" s="134"/>
      <c r="AO25" s="135"/>
      <c r="AP25" s="33" t="str">
        <f t="shared" si="3"/>
        <v>Porcentaje de Giros de la Vigencia 2019</v>
      </c>
      <c r="AQ25" s="16" t="e">
        <f t="shared" si="4"/>
        <v>#VALUE!</v>
      </c>
      <c r="AR25" s="134" t="e">
        <f t="shared" si="5"/>
        <v>#VALUE!</v>
      </c>
      <c r="AS25" s="134"/>
      <c r="AT25" s="135"/>
    </row>
    <row r="26" spans="1:49" ht="120" x14ac:dyDescent="0.25">
      <c r="A26" s="54">
        <v>6</v>
      </c>
      <c r="B26" s="16" t="s">
        <v>107</v>
      </c>
      <c r="C26" s="55" t="s">
        <v>132</v>
      </c>
      <c r="D26" s="44" t="s">
        <v>152</v>
      </c>
      <c r="E26" s="146">
        <v>4.2099999999999999E-2</v>
      </c>
      <c r="F26" s="15" t="s">
        <v>89</v>
      </c>
      <c r="G26" s="2" t="s">
        <v>97</v>
      </c>
      <c r="H26" s="2" t="s">
        <v>98</v>
      </c>
      <c r="I26" s="83">
        <v>0.79690000000000005</v>
      </c>
      <c r="J26" s="88" t="s">
        <v>109</v>
      </c>
      <c r="K26" s="27" t="s">
        <v>116</v>
      </c>
      <c r="L26" s="94"/>
      <c r="M26" s="94"/>
      <c r="N26" s="94"/>
      <c r="O26" s="95">
        <v>0.6</v>
      </c>
      <c r="P26" s="96">
        <v>0.6</v>
      </c>
      <c r="Q26" s="71" t="s">
        <v>54</v>
      </c>
      <c r="R26" s="16" t="s">
        <v>115</v>
      </c>
      <c r="S26" s="16" t="s">
        <v>151</v>
      </c>
      <c r="T26" s="34" t="s">
        <v>177</v>
      </c>
      <c r="U26" s="124" t="str">
        <f t="shared" si="0"/>
        <v>SI</v>
      </c>
      <c r="V26" s="101" t="s">
        <v>199</v>
      </c>
      <c r="W26" s="101" t="s">
        <v>199</v>
      </c>
      <c r="X26" s="129" t="s">
        <v>199</v>
      </c>
      <c r="Y26" s="101" t="s">
        <v>199</v>
      </c>
      <c r="Z26" s="101" t="s">
        <v>199</v>
      </c>
      <c r="AA26" s="156" t="s">
        <v>199</v>
      </c>
      <c r="AB26" s="156" t="s">
        <v>199</v>
      </c>
      <c r="AC26" s="129" t="s">
        <v>199</v>
      </c>
      <c r="AD26" s="156" t="s">
        <v>199</v>
      </c>
      <c r="AE26" s="156" t="s">
        <v>199</v>
      </c>
      <c r="AF26" s="201" t="s">
        <v>199</v>
      </c>
      <c r="AG26" s="195" t="s">
        <v>199</v>
      </c>
      <c r="AH26" s="129" t="s">
        <v>199</v>
      </c>
      <c r="AI26" s="195" t="s">
        <v>199</v>
      </c>
      <c r="AJ26" s="202" t="s">
        <v>199</v>
      </c>
      <c r="AK26" s="33">
        <f t="shared" si="2"/>
        <v>0.6</v>
      </c>
      <c r="AL26" s="134"/>
      <c r="AM26" s="134"/>
      <c r="AN26" s="134"/>
      <c r="AO26" s="135"/>
      <c r="AP26" s="33" t="str">
        <f t="shared" si="3"/>
        <v>Porcentaje de Giros de Obligaciones por Pagar 2019 y anteriores</v>
      </c>
      <c r="AQ26" s="16" t="e">
        <f t="shared" si="4"/>
        <v>#VALUE!</v>
      </c>
      <c r="AR26" s="134" t="e">
        <f t="shared" si="5"/>
        <v>#VALUE!</v>
      </c>
      <c r="AS26" s="134"/>
      <c r="AT26" s="135"/>
    </row>
    <row r="27" spans="1:49" ht="120" x14ac:dyDescent="0.25">
      <c r="A27" s="54">
        <v>6</v>
      </c>
      <c r="B27" s="16" t="s">
        <v>107</v>
      </c>
      <c r="C27" s="55" t="s">
        <v>132</v>
      </c>
      <c r="D27" s="45" t="s">
        <v>153</v>
      </c>
      <c r="E27" s="146">
        <v>4.2099999999999999E-2</v>
      </c>
      <c r="F27" s="15" t="s">
        <v>89</v>
      </c>
      <c r="G27" s="2" t="s">
        <v>99</v>
      </c>
      <c r="H27" s="2" t="s">
        <v>100</v>
      </c>
      <c r="I27" s="83">
        <v>0.44490000000000002</v>
      </c>
      <c r="J27" s="88" t="s">
        <v>109</v>
      </c>
      <c r="K27" s="27" t="s">
        <v>117</v>
      </c>
      <c r="L27" s="94"/>
      <c r="M27" s="94"/>
      <c r="N27" s="94"/>
      <c r="O27" s="95">
        <v>0.7</v>
      </c>
      <c r="P27" s="96">
        <v>0.7</v>
      </c>
      <c r="Q27" s="71" t="s">
        <v>54</v>
      </c>
      <c r="R27" s="16" t="s">
        <v>115</v>
      </c>
      <c r="S27" s="16" t="s">
        <v>151</v>
      </c>
      <c r="T27" s="34" t="s">
        <v>177</v>
      </c>
      <c r="U27" s="124" t="str">
        <f t="shared" si="0"/>
        <v>SI</v>
      </c>
      <c r="V27" s="101" t="s">
        <v>199</v>
      </c>
      <c r="W27" s="101" t="s">
        <v>199</v>
      </c>
      <c r="X27" s="129" t="s">
        <v>199</v>
      </c>
      <c r="Y27" s="101" t="s">
        <v>199</v>
      </c>
      <c r="Z27" s="101" t="s">
        <v>199</v>
      </c>
      <c r="AA27" s="156" t="s">
        <v>199</v>
      </c>
      <c r="AB27" s="156" t="s">
        <v>199</v>
      </c>
      <c r="AC27" s="129" t="s">
        <v>199</v>
      </c>
      <c r="AD27" s="156" t="s">
        <v>199</v>
      </c>
      <c r="AE27" s="156" t="s">
        <v>199</v>
      </c>
      <c r="AF27" s="201" t="s">
        <v>199</v>
      </c>
      <c r="AG27" s="195" t="s">
        <v>199</v>
      </c>
      <c r="AH27" s="129" t="s">
        <v>199</v>
      </c>
      <c r="AI27" s="195" t="s">
        <v>199</v>
      </c>
      <c r="AJ27" s="202" t="s">
        <v>199</v>
      </c>
      <c r="AK27" s="33">
        <f t="shared" si="2"/>
        <v>0.7</v>
      </c>
      <c r="AL27" s="134"/>
      <c r="AM27" s="134"/>
      <c r="AN27" s="134"/>
      <c r="AO27" s="135"/>
      <c r="AP27" s="33" t="str">
        <f t="shared" si="3"/>
        <v xml:space="preserve">Porcentaje de Giros de Obligaciones por Pagar </v>
      </c>
      <c r="AQ27" s="16" t="e">
        <f t="shared" si="4"/>
        <v>#VALUE!</v>
      </c>
      <c r="AR27" s="134" t="e">
        <f t="shared" si="5"/>
        <v>#VALUE!</v>
      </c>
      <c r="AS27" s="134"/>
      <c r="AT27" s="135"/>
    </row>
    <row r="28" spans="1:49" ht="185.25" customHeight="1" x14ac:dyDescent="0.25">
      <c r="A28" s="54">
        <v>6</v>
      </c>
      <c r="B28" s="16" t="s">
        <v>107</v>
      </c>
      <c r="C28" s="55" t="s">
        <v>132</v>
      </c>
      <c r="D28" s="44" t="s">
        <v>156</v>
      </c>
      <c r="E28" s="146">
        <v>4.2099999999999999E-2</v>
      </c>
      <c r="F28" s="15" t="s">
        <v>90</v>
      </c>
      <c r="G28" s="2" t="s">
        <v>159</v>
      </c>
      <c r="H28" s="26" t="s">
        <v>154</v>
      </c>
      <c r="I28" s="79" t="s">
        <v>134</v>
      </c>
      <c r="J28" s="88" t="s">
        <v>52</v>
      </c>
      <c r="K28" s="27" t="s">
        <v>169</v>
      </c>
      <c r="L28" s="95"/>
      <c r="M28" s="95">
        <v>1</v>
      </c>
      <c r="N28" s="95">
        <v>1</v>
      </c>
      <c r="O28" s="95">
        <v>1</v>
      </c>
      <c r="P28" s="96">
        <v>1</v>
      </c>
      <c r="Q28" s="71" t="s">
        <v>54</v>
      </c>
      <c r="R28" s="16" t="s">
        <v>124</v>
      </c>
      <c r="S28" s="16" t="s">
        <v>170</v>
      </c>
      <c r="T28" s="34" t="s">
        <v>178</v>
      </c>
      <c r="U28" s="124" t="str">
        <f t="shared" si="0"/>
        <v>SI</v>
      </c>
      <c r="V28" s="101" t="s">
        <v>199</v>
      </c>
      <c r="W28" s="101" t="s">
        <v>199</v>
      </c>
      <c r="X28" s="129" t="s">
        <v>199</v>
      </c>
      <c r="Y28" s="101" t="s">
        <v>199</v>
      </c>
      <c r="Z28" s="101" t="s">
        <v>199</v>
      </c>
      <c r="AA28" s="163">
        <f t="shared" si="6"/>
        <v>1</v>
      </c>
      <c r="AB28" s="161">
        <v>1</v>
      </c>
      <c r="AC28" s="163">
        <f t="shared" si="6"/>
        <v>1</v>
      </c>
      <c r="AD28" s="134" t="s">
        <v>231</v>
      </c>
      <c r="AE28" s="135" t="s">
        <v>221</v>
      </c>
      <c r="AF28" s="203">
        <f t="shared" si="1"/>
        <v>1</v>
      </c>
      <c r="AG28" s="161">
        <v>0.75</v>
      </c>
      <c r="AH28" s="164">
        <f>AG28/AF28</f>
        <v>0.75</v>
      </c>
      <c r="AI28" s="134" t="s">
        <v>264</v>
      </c>
      <c r="AJ28" s="135" t="s">
        <v>265</v>
      </c>
      <c r="AK28" s="33">
        <f t="shared" si="2"/>
        <v>1</v>
      </c>
      <c r="AL28" s="134"/>
      <c r="AM28" s="134"/>
      <c r="AN28" s="134"/>
      <c r="AO28" s="135"/>
      <c r="AP28" s="33" t="str">
        <f t="shared" si="3"/>
        <v>Porcentaje de ejecución del SIPSE local</v>
      </c>
      <c r="AQ28" s="16" t="e">
        <f t="shared" si="4"/>
        <v>#VALUE!</v>
      </c>
      <c r="AR28" s="134" t="e">
        <f t="shared" si="5"/>
        <v>#VALUE!</v>
      </c>
      <c r="AS28" s="134"/>
      <c r="AT28" s="135"/>
    </row>
    <row r="29" spans="1:49" ht="120" x14ac:dyDescent="0.25">
      <c r="A29" s="54">
        <v>6</v>
      </c>
      <c r="B29" s="16" t="s">
        <v>107</v>
      </c>
      <c r="C29" s="55" t="s">
        <v>132</v>
      </c>
      <c r="D29" s="44" t="s">
        <v>45</v>
      </c>
      <c r="E29" s="146">
        <v>4.2099999999999999E-2</v>
      </c>
      <c r="F29" s="15" t="s">
        <v>89</v>
      </c>
      <c r="G29" s="2" t="s">
        <v>101</v>
      </c>
      <c r="H29" s="26" t="s">
        <v>154</v>
      </c>
      <c r="I29" s="79" t="s">
        <v>134</v>
      </c>
      <c r="J29" s="88" t="s">
        <v>52</v>
      </c>
      <c r="K29" s="27" t="s">
        <v>155</v>
      </c>
      <c r="L29" s="95">
        <v>1</v>
      </c>
      <c r="M29" s="95">
        <v>1</v>
      </c>
      <c r="N29" s="95">
        <v>1</v>
      </c>
      <c r="O29" s="95">
        <v>1</v>
      </c>
      <c r="P29" s="96">
        <v>1</v>
      </c>
      <c r="Q29" s="71" t="s">
        <v>54</v>
      </c>
      <c r="R29" s="16" t="s">
        <v>125</v>
      </c>
      <c r="S29" s="16" t="s">
        <v>136</v>
      </c>
      <c r="T29" s="34" t="s">
        <v>183</v>
      </c>
      <c r="U29" s="124" t="str">
        <f t="shared" si="0"/>
        <v>SI</v>
      </c>
      <c r="V29" s="101" t="s">
        <v>200</v>
      </c>
      <c r="W29" s="101" t="s">
        <v>200</v>
      </c>
      <c r="X29" s="129" t="s">
        <v>200</v>
      </c>
      <c r="Y29" s="101" t="s">
        <v>200</v>
      </c>
      <c r="Z29" s="101" t="s">
        <v>200</v>
      </c>
      <c r="AA29" s="163">
        <f t="shared" ref="AA29" si="7">M29</f>
        <v>1</v>
      </c>
      <c r="AB29" s="161">
        <v>1</v>
      </c>
      <c r="AC29" s="163">
        <f t="shared" ref="AC29" si="8">O29</f>
        <v>1</v>
      </c>
      <c r="AD29" s="134" t="s">
        <v>232</v>
      </c>
      <c r="AE29" s="135" t="s">
        <v>222</v>
      </c>
      <c r="AF29" s="204">
        <v>1</v>
      </c>
      <c r="AG29" s="162">
        <v>1</v>
      </c>
      <c r="AH29" s="190">
        <v>1</v>
      </c>
      <c r="AI29" s="134" t="s">
        <v>266</v>
      </c>
      <c r="AJ29" s="135" t="s">
        <v>267</v>
      </c>
      <c r="AK29" s="33">
        <f t="shared" si="2"/>
        <v>1</v>
      </c>
      <c r="AL29" s="134"/>
      <c r="AM29" s="134"/>
      <c r="AN29" s="134"/>
      <c r="AO29" s="135"/>
      <c r="AP29" s="33" t="str">
        <f t="shared" si="3"/>
        <v>Porcentaje de avance acumulado en el cumplimiento del Plan de Sostenibilidad contable programado</v>
      </c>
      <c r="AQ29" s="16" t="e">
        <f t="shared" si="4"/>
        <v>#VALUE!</v>
      </c>
      <c r="AR29" s="134" t="e">
        <f t="shared" si="5"/>
        <v>#VALUE!</v>
      </c>
      <c r="AS29" s="134"/>
      <c r="AT29" s="135"/>
    </row>
    <row r="30" spans="1:49" ht="105" customHeight="1" x14ac:dyDescent="0.25">
      <c r="A30" s="54">
        <v>7</v>
      </c>
      <c r="B30" s="16" t="s">
        <v>106</v>
      </c>
      <c r="C30" s="55" t="s">
        <v>132</v>
      </c>
      <c r="D30" s="44" t="s">
        <v>246</v>
      </c>
      <c r="E30" s="146">
        <v>4.2099999999999999E-2</v>
      </c>
      <c r="F30" s="15" t="s">
        <v>89</v>
      </c>
      <c r="G30" s="2" t="s">
        <v>247</v>
      </c>
      <c r="H30" s="26" t="s">
        <v>248</v>
      </c>
      <c r="I30" s="79" t="s">
        <v>134</v>
      </c>
      <c r="J30" s="154" t="s">
        <v>52</v>
      </c>
      <c r="K30" s="27" t="s">
        <v>111</v>
      </c>
      <c r="L30" s="182">
        <v>0</v>
      </c>
      <c r="M30" s="182">
        <v>0</v>
      </c>
      <c r="N30" s="182">
        <v>0</v>
      </c>
      <c r="O30" s="182">
        <v>1</v>
      </c>
      <c r="P30" s="183">
        <v>1</v>
      </c>
      <c r="Q30" s="54" t="s">
        <v>54</v>
      </c>
      <c r="R30" s="16" t="s">
        <v>249</v>
      </c>
      <c r="S30" s="16" t="s">
        <v>250</v>
      </c>
      <c r="T30" s="184" t="s">
        <v>251</v>
      </c>
      <c r="U30" s="185"/>
      <c r="V30" s="157" t="s">
        <v>199</v>
      </c>
      <c r="W30" s="157" t="s">
        <v>199</v>
      </c>
      <c r="X30" s="129" t="s">
        <v>199</v>
      </c>
      <c r="Y30" s="157" t="s">
        <v>199</v>
      </c>
      <c r="Z30" s="157" t="s">
        <v>199</v>
      </c>
      <c r="AA30" s="157" t="s">
        <v>199</v>
      </c>
      <c r="AB30" s="157" t="s">
        <v>199</v>
      </c>
      <c r="AC30" s="129" t="s">
        <v>199</v>
      </c>
      <c r="AD30" s="157" t="s">
        <v>199</v>
      </c>
      <c r="AE30" s="157" t="s">
        <v>199</v>
      </c>
      <c r="AF30" s="201" t="s">
        <v>268</v>
      </c>
      <c r="AG30" s="201" t="s">
        <v>268</v>
      </c>
      <c r="AH30" s="201" t="s">
        <v>268</v>
      </c>
      <c r="AI30" s="201" t="s">
        <v>268</v>
      </c>
      <c r="AJ30" s="201" t="s">
        <v>268</v>
      </c>
      <c r="AK30" s="33"/>
      <c r="AL30" s="134"/>
      <c r="AM30" s="134"/>
      <c r="AN30" s="134"/>
      <c r="AO30" s="135"/>
      <c r="AP30" s="33"/>
      <c r="AQ30" s="16"/>
      <c r="AR30" s="134"/>
      <c r="AS30" s="134"/>
      <c r="AT30" s="135"/>
    </row>
    <row r="31" spans="1:49" ht="90" x14ac:dyDescent="0.25">
      <c r="A31" s="54">
        <v>7</v>
      </c>
      <c r="B31" s="16" t="s">
        <v>106</v>
      </c>
      <c r="C31" s="55" t="s">
        <v>87</v>
      </c>
      <c r="D31" s="44" t="s">
        <v>137</v>
      </c>
      <c r="E31" s="146">
        <v>4.2099999999999999E-2</v>
      </c>
      <c r="F31" s="15" t="s">
        <v>89</v>
      </c>
      <c r="G31" s="2" t="s">
        <v>102</v>
      </c>
      <c r="H31" s="2" t="s">
        <v>103</v>
      </c>
      <c r="I31" s="79">
        <v>191</v>
      </c>
      <c r="J31" s="88" t="s">
        <v>109</v>
      </c>
      <c r="K31" s="27" t="s">
        <v>138</v>
      </c>
      <c r="L31" s="95">
        <v>0.25</v>
      </c>
      <c r="M31" s="95">
        <v>0.5</v>
      </c>
      <c r="N31" s="95">
        <v>0.75</v>
      </c>
      <c r="O31" s="95">
        <v>1</v>
      </c>
      <c r="P31" s="96">
        <v>1</v>
      </c>
      <c r="Q31" s="71" t="s">
        <v>54</v>
      </c>
      <c r="R31" s="16" t="s">
        <v>126</v>
      </c>
      <c r="S31" s="16" t="s">
        <v>129</v>
      </c>
      <c r="T31" s="34" t="s">
        <v>179</v>
      </c>
      <c r="U31" s="124" t="str">
        <f t="shared" si="0"/>
        <v>SI</v>
      </c>
      <c r="V31" s="6">
        <f t="shared" ref="V31:V44" si="9">L31</f>
        <v>0.25</v>
      </c>
      <c r="W31" s="6">
        <v>0.25</v>
      </c>
      <c r="X31" s="110">
        <v>1</v>
      </c>
      <c r="Y31" s="101" t="s">
        <v>201</v>
      </c>
      <c r="Z31" s="101" t="s">
        <v>196</v>
      </c>
      <c r="AA31" s="163">
        <f t="shared" si="6"/>
        <v>0.5</v>
      </c>
      <c r="AB31" s="161">
        <v>1.71</v>
      </c>
      <c r="AC31" s="161">
        <v>1</v>
      </c>
      <c r="AD31" s="134" t="s">
        <v>233</v>
      </c>
      <c r="AE31" s="135"/>
      <c r="AF31" s="203">
        <f t="shared" si="1"/>
        <v>0.75</v>
      </c>
      <c r="AG31" s="162">
        <v>2.71</v>
      </c>
      <c r="AH31" s="190">
        <v>1</v>
      </c>
      <c r="AI31" s="134" t="s">
        <v>269</v>
      </c>
      <c r="AJ31" s="135" t="s">
        <v>270</v>
      </c>
      <c r="AK31" s="33">
        <f t="shared" si="2"/>
        <v>1</v>
      </c>
      <c r="AL31" s="134"/>
      <c r="AM31" s="134"/>
      <c r="AN31" s="134"/>
      <c r="AO31" s="135"/>
      <c r="AP31" s="33" t="str">
        <f t="shared" si="3"/>
        <v>Respuesta a los requerimiento de los ciudadanos</v>
      </c>
      <c r="AQ31" s="16">
        <f t="shared" si="4"/>
        <v>2.5</v>
      </c>
      <c r="AR31" s="134">
        <f t="shared" si="5"/>
        <v>4.67</v>
      </c>
      <c r="AS31" s="134"/>
      <c r="AT31" s="135"/>
    </row>
    <row r="32" spans="1:49" ht="408.75" customHeight="1" x14ac:dyDescent="0.25">
      <c r="A32" s="54">
        <v>1</v>
      </c>
      <c r="B32" s="16" t="s">
        <v>108</v>
      </c>
      <c r="C32" s="55" t="s">
        <v>88</v>
      </c>
      <c r="D32" s="44" t="s">
        <v>184</v>
      </c>
      <c r="E32" s="146">
        <v>4.2099999999999999E-2</v>
      </c>
      <c r="F32" s="15" t="s">
        <v>89</v>
      </c>
      <c r="G32" s="2" t="s">
        <v>161</v>
      </c>
      <c r="H32" s="2" t="s">
        <v>162</v>
      </c>
      <c r="I32" s="79">
        <v>46</v>
      </c>
      <c r="J32" s="88" t="s">
        <v>63</v>
      </c>
      <c r="K32" s="27" t="s">
        <v>118</v>
      </c>
      <c r="L32" s="94">
        <v>12</v>
      </c>
      <c r="M32" s="94">
        <v>12</v>
      </c>
      <c r="N32" s="94">
        <v>12</v>
      </c>
      <c r="O32" s="94">
        <v>12</v>
      </c>
      <c r="P32" s="98">
        <f t="shared" ref="P32:P38" si="10">L32+M32+N32+O32</f>
        <v>48</v>
      </c>
      <c r="Q32" s="71" t="s">
        <v>54</v>
      </c>
      <c r="R32" s="16" t="s">
        <v>139</v>
      </c>
      <c r="S32" s="16" t="s">
        <v>130</v>
      </c>
      <c r="T32" s="34" t="s">
        <v>180</v>
      </c>
      <c r="U32" s="124" t="str">
        <f t="shared" si="0"/>
        <v>SI</v>
      </c>
      <c r="V32" s="101">
        <f t="shared" si="9"/>
        <v>12</v>
      </c>
      <c r="W32" s="101">
        <v>12</v>
      </c>
      <c r="X32" s="110">
        <f>W32/V32</f>
        <v>1</v>
      </c>
      <c r="Y32" s="101" t="s">
        <v>197</v>
      </c>
      <c r="Z32" s="101" t="s">
        <v>180</v>
      </c>
      <c r="AA32" s="159">
        <f t="shared" si="6"/>
        <v>12</v>
      </c>
      <c r="AB32" s="160">
        <v>12</v>
      </c>
      <c r="AC32" s="162">
        <v>1</v>
      </c>
      <c r="AD32" s="134" t="s">
        <v>226</v>
      </c>
      <c r="AE32" s="135" t="s">
        <v>223</v>
      </c>
      <c r="AF32" s="201">
        <f t="shared" si="1"/>
        <v>12</v>
      </c>
      <c r="AG32" s="160">
        <v>47</v>
      </c>
      <c r="AH32" s="190">
        <v>1</v>
      </c>
      <c r="AI32" s="134" t="s">
        <v>271</v>
      </c>
      <c r="AJ32" s="135" t="s">
        <v>272</v>
      </c>
      <c r="AK32" s="33">
        <f t="shared" si="2"/>
        <v>12</v>
      </c>
      <c r="AL32" s="134"/>
      <c r="AM32" s="134"/>
      <c r="AN32" s="134"/>
      <c r="AO32" s="135"/>
      <c r="AP32" s="33" t="str">
        <f t="shared" si="3"/>
        <v>Acciones de control a las actuaciones de IVC control en materia actividad económica</v>
      </c>
      <c r="AQ32" s="16">
        <f t="shared" si="4"/>
        <v>48</v>
      </c>
      <c r="AR32" s="134">
        <f t="shared" si="5"/>
        <v>71</v>
      </c>
      <c r="AS32" s="134"/>
      <c r="AT32" s="135"/>
    </row>
    <row r="33" spans="1:46" ht="234" customHeight="1" x14ac:dyDescent="0.25">
      <c r="A33" s="54">
        <v>1</v>
      </c>
      <c r="B33" s="16" t="s">
        <v>108</v>
      </c>
      <c r="C33" s="55" t="s">
        <v>88</v>
      </c>
      <c r="D33" s="44" t="s">
        <v>185</v>
      </c>
      <c r="E33" s="146">
        <v>4.2099999999999999E-2</v>
      </c>
      <c r="F33" s="15" t="s">
        <v>89</v>
      </c>
      <c r="G33" s="2" t="s">
        <v>163</v>
      </c>
      <c r="H33" s="2" t="s">
        <v>164</v>
      </c>
      <c r="I33" s="79">
        <v>12</v>
      </c>
      <c r="J33" s="88" t="s">
        <v>63</v>
      </c>
      <c r="K33" s="27" t="s">
        <v>118</v>
      </c>
      <c r="L33" s="94">
        <v>3</v>
      </c>
      <c r="M33" s="94">
        <v>3</v>
      </c>
      <c r="N33" s="94">
        <v>3</v>
      </c>
      <c r="O33" s="94">
        <v>3</v>
      </c>
      <c r="P33" s="98">
        <f t="shared" ref="P33" si="11">L33+M33+N33+O33</f>
        <v>12</v>
      </c>
      <c r="Q33" s="71" t="s">
        <v>54</v>
      </c>
      <c r="R33" s="16" t="s">
        <v>139</v>
      </c>
      <c r="S33" s="16" t="s">
        <v>130</v>
      </c>
      <c r="T33" s="34" t="s">
        <v>180</v>
      </c>
      <c r="U33" s="124" t="str">
        <f t="shared" si="0"/>
        <v>SI</v>
      </c>
      <c r="V33" s="101">
        <f t="shared" ref="V33" si="12">L33</f>
        <v>3</v>
      </c>
      <c r="W33" s="101">
        <v>3</v>
      </c>
      <c r="X33" s="110">
        <f>W33/V33</f>
        <v>1</v>
      </c>
      <c r="Y33" s="101" t="s">
        <v>195</v>
      </c>
      <c r="Z33" s="101" t="s">
        <v>180</v>
      </c>
      <c r="AA33" s="159">
        <f t="shared" ref="AA33" si="13">M33</f>
        <v>3</v>
      </c>
      <c r="AB33" s="160">
        <v>3</v>
      </c>
      <c r="AC33" s="164">
        <f>AB33/AA33</f>
        <v>1</v>
      </c>
      <c r="AD33" s="134" t="s">
        <v>224</v>
      </c>
      <c r="AE33" s="135" t="s">
        <v>222</v>
      </c>
      <c r="AF33" s="201">
        <f t="shared" si="1"/>
        <v>3</v>
      </c>
      <c r="AG33" s="160">
        <v>18</v>
      </c>
      <c r="AH33" s="190">
        <v>1</v>
      </c>
      <c r="AI33" s="134" t="s">
        <v>273</v>
      </c>
      <c r="AJ33" s="135" t="s">
        <v>274</v>
      </c>
      <c r="AK33" s="33">
        <f t="shared" ref="AK33" si="14">O33</f>
        <v>3</v>
      </c>
      <c r="AL33" s="134"/>
      <c r="AM33" s="134"/>
      <c r="AN33" s="134"/>
      <c r="AO33" s="135"/>
      <c r="AP33" s="33" t="str">
        <f t="shared" ref="AP33" si="15">G33</f>
        <v>Acciones de control a las actuaciones de IVC control en materia de  integridad del espacio publico.</v>
      </c>
      <c r="AQ33" s="16">
        <f t="shared" ref="AQ33" si="16">V33+AA33+AF33+AK33</f>
        <v>12</v>
      </c>
      <c r="AR33" s="134">
        <f t="shared" ref="AR33" si="17">W33+AB33+AG33+AL33</f>
        <v>24</v>
      </c>
      <c r="AS33" s="134"/>
      <c r="AT33" s="135"/>
    </row>
    <row r="34" spans="1:46" ht="181.5" customHeight="1" x14ac:dyDescent="0.25">
      <c r="A34" s="54">
        <v>1</v>
      </c>
      <c r="B34" s="16" t="s">
        <v>108</v>
      </c>
      <c r="C34" s="55" t="s">
        <v>88</v>
      </c>
      <c r="D34" s="44" t="s">
        <v>186</v>
      </c>
      <c r="E34" s="146">
        <v>4.2099999999999999E-2</v>
      </c>
      <c r="F34" s="15" t="s">
        <v>89</v>
      </c>
      <c r="G34" s="2" t="s">
        <v>165</v>
      </c>
      <c r="H34" s="2" t="s">
        <v>166</v>
      </c>
      <c r="I34" s="79">
        <v>20</v>
      </c>
      <c r="J34" s="88" t="s">
        <v>63</v>
      </c>
      <c r="K34" s="27" t="s">
        <v>118</v>
      </c>
      <c r="L34" s="94">
        <v>5</v>
      </c>
      <c r="M34" s="94">
        <v>5</v>
      </c>
      <c r="N34" s="94">
        <v>5</v>
      </c>
      <c r="O34" s="94">
        <v>5</v>
      </c>
      <c r="P34" s="98">
        <f t="shared" si="10"/>
        <v>20</v>
      </c>
      <c r="Q34" s="71" t="s">
        <v>54</v>
      </c>
      <c r="R34" s="16" t="s">
        <v>139</v>
      </c>
      <c r="S34" s="16" t="s">
        <v>130</v>
      </c>
      <c r="T34" s="34" t="s">
        <v>180</v>
      </c>
      <c r="U34" s="124" t="str">
        <f t="shared" si="0"/>
        <v>SI</v>
      </c>
      <c r="V34" s="101">
        <f t="shared" si="9"/>
        <v>5</v>
      </c>
      <c r="W34" s="101">
        <v>5</v>
      </c>
      <c r="X34" s="110">
        <f t="shared" ref="X34:X37" si="18">W34/V34</f>
        <v>1</v>
      </c>
      <c r="Y34" s="101" t="s">
        <v>198</v>
      </c>
      <c r="Z34" s="101" t="s">
        <v>180</v>
      </c>
      <c r="AA34" s="159">
        <f t="shared" si="6"/>
        <v>5</v>
      </c>
      <c r="AB34" s="160">
        <v>5</v>
      </c>
      <c r="AC34" s="164">
        <f>AB34/AA34</f>
        <v>1</v>
      </c>
      <c r="AD34" s="134" t="s">
        <v>225</v>
      </c>
      <c r="AE34" s="135"/>
      <c r="AF34" s="201">
        <f t="shared" si="1"/>
        <v>5</v>
      </c>
      <c r="AG34" s="160">
        <v>8</v>
      </c>
      <c r="AH34" s="190">
        <v>1</v>
      </c>
      <c r="AI34" s="134" t="s">
        <v>275</v>
      </c>
      <c r="AJ34" s="135" t="s">
        <v>276</v>
      </c>
      <c r="AK34" s="33">
        <f t="shared" si="2"/>
        <v>5</v>
      </c>
      <c r="AL34" s="134"/>
      <c r="AM34" s="134"/>
      <c r="AN34" s="134"/>
      <c r="AO34" s="135"/>
      <c r="AP34" s="33" t="str">
        <f t="shared" si="3"/>
        <v>Acciones de control  en materia de obras y urbanismo</v>
      </c>
      <c r="AQ34" s="16">
        <f t="shared" si="4"/>
        <v>20</v>
      </c>
      <c r="AR34" s="134">
        <f t="shared" si="5"/>
        <v>18</v>
      </c>
      <c r="AS34" s="134"/>
      <c r="AT34" s="135"/>
    </row>
    <row r="35" spans="1:46" ht="90" x14ac:dyDescent="0.25">
      <c r="A35" s="54">
        <v>1</v>
      </c>
      <c r="B35" s="16" t="s">
        <v>108</v>
      </c>
      <c r="C35" s="55" t="s">
        <v>88</v>
      </c>
      <c r="D35" s="44" t="s">
        <v>210</v>
      </c>
      <c r="E35" s="146">
        <v>4.2099999999999999E-2</v>
      </c>
      <c r="F35" s="15" t="s">
        <v>89</v>
      </c>
      <c r="G35" s="2" t="s">
        <v>157</v>
      </c>
      <c r="H35" s="2" t="s">
        <v>104</v>
      </c>
      <c r="I35" s="79">
        <v>20.396999999999998</v>
      </c>
      <c r="J35" s="88" t="s">
        <v>63</v>
      </c>
      <c r="K35" s="27" t="s">
        <v>120</v>
      </c>
      <c r="L35" s="95">
        <v>0</v>
      </c>
      <c r="M35" s="95">
        <v>0.15</v>
      </c>
      <c r="N35" s="95">
        <v>0.13</v>
      </c>
      <c r="O35" s="95">
        <v>0.12</v>
      </c>
      <c r="P35" s="96">
        <v>0.4</v>
      </c>
      <c r="Q35" s="71" t="s">
        <v>54</v>
      </c>
      <c r="R35" s="16" t="s">
        <v>127</v>
      </c>
      <c r="S35" s="16" t="s">
        <v>130</v>
      </c>
      <c r="T35" s="34" t="s">
        <v>181</v>
      </c>
      <c r="U35" s="124" t="str">
        <f t="shared" si="0"/>
        <v>SI</v>
      </c>
      <c r="V35" s="108" t="s">
        <v>200</v>
      </c>
      <c r="W35" s="108" t="s">
        <v>200</v>
      </c>
      <c r="X35" s="130" t="s">
        <v>200</v>
      </c>
      <c r="Y35" s="108" t="s">
        <v>200</v>
      </c>
      <c r="Z35" s="108" t="s">
        <v>200</v>
      </c>
      <c r="AA35" s="163">
        <f t="shared" si="6"/>
        <v>0.15</v>
      </c>
      <c r="AB35" s="166">
        <v>0.15140000000000001</v>
      </c>
      <c r="AC35" s="167">
        <v>1</v>
      </c>
      <c r="AD35" s="134" t="s">
        <v>234</v>
      </c>
      <c r="AE35" s="135" t="s">
        <v>227</v>
      </c>
      <c r="AF35" s="203">
        <f t="shared" si="1"/>
        <v>0.13</v>
      </c>
      <c r="AG35" s="167">
        <v>0.1817</v>
      </c>
      <c r="AH35" s="205">
        <v>1</v>
      </c>
      <c r="AI35" s="134" t="s">
        <v>277</v>
      </c>
      <c r="AJ35" s="135" t="s">
        <v>278</v>
      </c>
      <c r="AK35" s="33">
        <f t="shared" si="2"/>
        <v>0.12</v>
      </c>
      <c r="AL35" s="134"/>
      <c r="AM35" s="134"/>
      <c r="AN35" s="134"/>
      <c r="AO35" s="135"/>
      <c r="AP35" s="33" t="str">
        <f t="shared" si="3"/>
        <v xml:space="preserve">Porcentaje de expedientes de policía con impulso procesal </v>
      </c>
      <c r="AQ35" s="16" t="e">
        <f t="shared" si="4"/>
        <v>#VALUE!</v>
      </c>
      <c r="AR35" s="134" t="e">
        <f t="shared" si="5"/>
        <v>#VALUE!</v>
      </c>
      <c r="AS35" s="134"/>
      <c r="AT35" s="135"/>
    </row>
    <row r="36" spans="1:46" ht="90" x14ac:dyDescent="0.25">
      <c r="A36" s="54">
        <v>1</v>
      </c>
      <c r="B36" s="16" t="s">
        <v>108</v>
      </c>
      <c r="C36" s="55" t="s">
        <v>88</v>
      </c>
      <c r="D36" s="44" t="s">
        <v>140</v>
      </c>
      <c r="E36" s="146">
        <v>4.2099999999999999E-2</v>
      </c>
      <c r="F36" s="15" t="s">
        <v>89</v>
      </c>
      <c r="G36" s="2" t="s">
        <v>158</v>
      </c>
      <c r="H36" s="2" t="s">
        <v>105</v>
      </c>
      <c r="I36" s="79">
        <v>20.396999999999998</v>
      </c>
      <c r="J36" s="88" t="s">
        <v>63</v>
      </c>
      <c r="K36" s="27" t="s">
        <v>121</v>
      </c>
      <c r="L36" s="95">
        <v>0.05</v>
      </c>
      <c r="M36" s="95">
        <v>0.05</v>
      </c>
      <c r="N36" s="95">
        <v>0.05</v>
      </c>
      <c r="O36" s="95">
        <v>0.05</v>
      </c>
      <c r="P36" s="96">
        <v>0.2</v>
      </c>
      <c r="Q36" s="71" t="s">
        <v>54</v>
      </c>
      <c r="R36" s="16" t="s">
        <v>127</v>
      </c>
      <c r="S36" s="16" t="s">
        <v>130</v>
      </c>
      <c r="T36" s="34" t="s">
        <v>181</v>
      </c>
      <c r="U36" s="124" t="str">
        <f t="shared" si="0"/>
        <v>SI</v>
      </c>
      <c r="V36" s="107">
        <f t="shared" si="9"/>
        <v>0.05</v>
      </c>
      <c r="W36" s="131">
        <v>2.86E-2</v>
      </c>
      <c r="X36" s="109">
        <f>W36/V36</f>
        <v>0.57199999999999995</v>
      </c>
      <c r="Y36" s="108" t="s">
        <v>235</v>
      </c>
      <c r="Z36" s="108" t="s">
        <v>203</v>
      </c>
      <c r="AA36" s="163">
        <f t="shared" si="6"/>
        <v>0.05</v>
      </c>
      <c r="AB36" s="165">
        <v>1.61E-2</v>
      </c>
      <c r="AC36" s="168">
        <f>AB36/AA36</f>
        <v>0.32199999999999995</v>
      </c>
      <c r="AD36" s="134" t="s">
        <v>236</v>
      </c>
      <c r="AE36" s="135" t="s">
        <v>227</v>
      </c>
      <c r="AF36" s="203">
        <f t="shared" si="1"/>
        <v>0.05</v>
      </c>
      <c r="AG36" s="167">
        <v>4.7000000000000002E-3</v>
      </c>
      <c r="AH36" s="164">
        <f>AG36/AF36</f>
        <v>9.4E-2</v>
      </c>
      <c r="AI36" s="134" t="s">
        <v>279</v>
      </c>
      <c r="AJ36" s="135" t="s">
        <v>278</v>
      </c>
      <c r="AK36" s="33">
        <f t="shared" si="2"/>
        <v>0.05</v>
      </c>
      <c r="AL36" s="134"/>
      <c r="AM36" s="134"/>
      <c r="AN36" s="134"/>
      <c r="AO36" s="135"/>
      <c r="AP36" s="33" t="str">
        <f t="shared" si="3"/>
        <v>Porcentaje de expedientes de policía con fallo de fondo</v>
      </c>
      <c r="AQ36" s="16">
        <f t="shared" si="4"/>
        <v>0.2</v>
      </c>
      <c r="AR36" s="134">
        <f t="shared" si="5"/>
        <v>4.9400000000000006E-2</v>
      </c>
      <c r="AS36" s="134"/>
      <c r="AT36" s="135"/>
    </row>
    <row r="37" spans="1:46" ht="409.5" x14ac:dyDescent="0.25">
      <c r="A37" s="54">
        <v>1</v>
      </c>
      <c r="B37" s="16" t="s">
        <v>108</v>
      </c>
      <c r="C37" s="55" t="s">
        <v>88</v>
      </c>
      <c r="D37" s="45" t="s">
        <v>187</v>
      </c>
      <c r="E37" s="146">
        <v>4.2099999999999999E-2</v>
      </c>
      <c r="F37" s="15" t="s">
        <v>89</v>
      </c>
      <c r="G37" s="2" t="s">
        <v>188</v>
      </c>
      <c r="H37" s="1" t="s">
        <v>189</v>
      </c>
      <c r="I37" s="79">
        <v>356</v>
      </c>
      <c r="J37" s="88" t="s">
        <v>63</v>
      </c>
      <c r="K37" s="27" t="s">
        <v>188</v>
      </c>
      <c r="L37" s="94">
        <v>66</v>
      </c>
      <c r="M37" s="94">
        <v>99</v>
      </c>
      <c r="N37" s="94">
        <v>99</v>
      </c>
      <c r="O37" s="94">
        <v>69</v>
      </c>
      <c r="P37" s="98">
        <f t="shared" si="10"/>
        <v>333</v>
      </c>
      <c r="Q37" s="71" t="s">
        <v>54</v>
      </c>
      <c r="R37" s="16" t="s">
        <v>127</v>
      </c>
      <c r="S37" s="16" t="s">
        <v>130</v>
      </c>
      <c r="T37" s="34" t="s">
        <v>182</v>
      </c>
      <c r="U37" s="124" t="str">
        <f t="shared" si="0"/>
        <v>SI</v>
      </c>
      <c r="V37" s="101">
        <f t="shared" si="9"/>
        <v>66</v>
      </c>
      <c r="W37" s="101">
        <v>21</v>
      </c>
      <c r="X37" s="110">
        <f t="shared" si="18"/>
        <v>0.31818181818181818</v>
      </c>
      <c r="Y37" s="101" t="s">
        <v>202</v>
      </c>
      <c r="Z37" s="101" t="s">
        <v>203</v>
      </c>
      <c r="AA37" s="159">
        <f t="shared" si="6"/>
        <v>99</v>
      </c>
      <c r="AB37" s="160">
        <v>14</v>
      </c>
      <c r="AC37" s="165">
        <f>AB37/AA37</f>
        <v>0.14141414141414141</v>
      </c>
      <c r="AD37" s="134" t="s">
        <v>237</v>
      </c>
      <c r="AE37" s="135"/>
      <c r="AF37" s="201">
        <f t="shared" si="1"/>
        <v>99</v>
      </c>
      <c r="AG37" s="160">
        <v>15</v>
      </c>
      <c r="AH37" s="164">
        <f>AG37/AF37</f>
        <v>0.15151515151515152</v>
      </c>
      <c r="AI37" s="134" t="s">
        <v>280</v>
      </c>
      <c r="AJ37" s="135" t="s">
        <v>278</v>
      </c>
      <c r="AK37" s="33">
        <f t="shared" si="2"/>
        <v>69</v>
      </c>
      <c r="AL37" s="134"/>
      <c r="AM37" s="134"/>
      <c r="AN37" s="134"/>
      <c r="AO37" s="135"/>
      <c r="AP37" s="33" t="str">
        <f t="shared" si="3"/>
        <v>Actuaciones administrativas terminadas (Archivadas)</v>
      </c>
      <c r="AQ37" s="16">
        <f t="shared" si="4"/>
        <v>333</v>
      </c>
      <c r="AR37" s="134">
        <f t="shared" si="5"/>
        <v>50</v>
      </c>
      <c r="AS37" s="134"/>
      <c r="AT37" s="135"/>
    </row>
    <row r="38" spans="1:46" ht="90" x14ac:dyDescent="0.25">
      <c r="A38" s="54">
        <v>1</v>
      </c>
      <c r="B38" s="16" t="s">
        <v>108</v>
      </c>
      <c r="C38" s="55" t="s">
        <v>88</v>
      </c>
      <c r="D38" s="46" t="s">
        <v>211</v>
      </c>
      <c r="E38" s="146">
        <v>4.2099999999999999E-2</v>
      </c>
      <c r="F38" s="23" t="s">
        <v>89</v>
      </c>
      <c r="G38" s="2" t="s">
        <v>190</v>
      </c>
      <c r="H38" s="24" t="s">
        <v>191</v>
      </c>
      <c r="I38" s="84" t="s">
        <v>134</v>
      </c>
      <c r="J38" s="89" t="s">
        <v>63</v>
      </c>
      <c r="K38" s="27" t="s">
        <v>190</v>
      </c>
      <c r="L38" s="99">
        <v>0</v>
      </c>
      <c r="M38" s="99">
        <v>0</v>
      </c>
      <c r="N38" s="99">
        <v>45</v>
      </c>
      <c r="O38" s="99">
        <v>90</v>
      </c>
      <c r="P38" s="100">
        <f t="shared" si="10"/>
        <v>135</v>
      </c>
      <c r="Q38" s="71" t="s">
        <v>54</v>
      </c>
      <c r="R38" s="16" t="s">
        <v>127</v>
      </c>
      <c r="S38" s="16" t="s">
        <v>130</v>
      </c>
      <c r="T38" s="34" t="s">
        <v>182</v>
      </c>
      <c r="U38" s="124" t="str">
        <f t="shared" si="0"/>
        <v>SI</v>
      </c>
      <c r="V38" s="101">
        <f t="shared" si="9"/>
        <v>0</v>
      </c>
      <c r="W38" s="101">
        <v>68</v>
      </c>
      <c r="X38" s="110" t="s">
        <v>199</v>
      </c>
      <c r="Y38" s="101" t="s">
        <v>204</v>
      </c>
      <c r="Z38" s="101" t="s">
        <v>203</v>
      </c>
      <c r="AA38" s="156" t="s">
        <v>199</v>
      </c>
      <c r="AB38" s="156" t="s">
        <v>199</v>
      </c>
      <c r="AC38" s="129" t="s">
        <v>199</v>
      </c>
      <c r="AD38" s="156" t="s">
        <v>199</v>
      </c>
      <c r="AE38" s="156" t="s">
        <v>199</v>
      </c>
      <c r="AF38" s="201">
        <f t="shared" si="1"/>
        <v>45</v>
      </c>
      <c r="AG38" s="160">
        <v>46</v>
      </c>
      <c r="AH38" s="164">
        <v>1</v>
      </c>
      <c r="AI38" s="134" t="s">
        <v>292</v>
      </c>
      <c r="AJ38" s="135" t="s">
        <v>278</v>
      </c>
      <c r="AK38" s="33">
        <f t="shared" si="2"/>
        <v>90</v>
      </c>
      <c r="AL38" s="134"/>
      <c r="AM38" s="134"/>
      <c r="AN38" s="134"/>
      <c r="AO38" s="135"/>
      <c r="AP38" s="33" t="str">
        <f t="shared" si="3"/>
        <v>Actuaciones administrativas terminadas hasta la primera instancia</v>
      </c>
      <c r="AQ38" s="16" t="e">
        <f t="shared" si="4"/>
        <v>#VALUE!</v>
      </c>
      <c r="AR38" s="134" t="e">
        <f t="shared" si="5"/>
        <v>#VALUE!</v>
      </c>
      <c r="AS38" s="134"/>
      <c r="AT38" s="135"/>
    </row>
    <row r="39" spans="1:46" ht="24" customHeight="1" x14ac:dyDescent="0.25">
      <c r="A39" s="56"/>
      <c r="B39" s="57"/>
      <c r="C39" s="58"/>
      <c r="D39" s="47" t="s">
        <v>85</v>
      </c>
      <c r="E39" s="25">
        <f>SUM(E20:E38)</f>
        <v>0.79990000000000028</v>
      </c>
      <c r="F39" s="20"/>
      <c r="G39" s="20"/>
      <c r="H39" s="20"/>
      <c r="I39" s="79"/>
      <c r="J39" s="79"/>
      <c r="K39" s="30"/>
      <c r="L39" s="20"/>
      <c r="M39" s="20"/>
      <c r="N39" s="20"/>
      <c r="O39" s="20"/>
      <c r="P39" s="42"/>
      <c r="Q39" s="63"/>
      <c r="R39" s="30"/>
      <c r="S39" s="30"/>
      <c r="T39" s="39"/>
      <c r="U39" s="125"/>
      <c r="V39" s="82"/>
      <c r="W39" s="82"/>
      <c r="X39" s="122"/>
      <c r="Y39" s="82"/>
      <c r="Z39" s="82"/>
      <c r="AA39" s="127"/>
      <c r="AB39" s="136"/>
      <c r="AC39" s="191"/>
      <c r="AD39" s="136"/>
      <c r="AE39" s="137"/>
      <c r="AF39" s="201"/>
      <c r="AG39" s="191"/>
      <c r="AH39" s="206"/>
      <c r="AI39" s="136"/>
      <c r="AJ39" s="137"/>
      <c r="AK39" s="33">
        <f t="shared" si="2"/>
        <v>0</v>
      </c>
      <c r="AL39" s="136"/>
      <c r="AM39" s="136"/>
      <c r="AN39" s="136"/>
      <c r="AO39" s="137"/>
      <c r="AP39" s="35">
        <f t="shared" si="3"/>
        <v>0</v>
      </c>
      <c r="AQ39" s="16" t="e">
        <f>SUM(AQ20:AQ38)</f>
        <v>#VALUE!</v>
      </c>
      <c r="AR39" s="134" t="e">
        <f>SUM(AR20:AR38)</f>
        <v>#VALUE!</v>
      </c>
      <c r="AS39" s="134"/>
      <c r="AT39" s="135"/>
    </row>
    <row r="40" spans="1:46" ht="126" x14ac:dyDescent="0.25">
      <c r="A40" s="59"/>
      <c r="B40" s="4" t="s">
        <v>46</v>
      </c>
      <c r="C40" s="60" t="s">
        <v>47</v>
      </c>
      <c r="D40" s="3" t="s">
        <v>48</v>
      </c>
      <c r="E40" s="13">
        <v>0.04</v>
      </c>
      <c r="F40" s="4" t="s">
        <v>49</v>
      </c>
      <c r="G40" s="4" t="s">
        <v>50</v>
      </c>
      <c r="H40" s="4" t="s">
        <v>51</v>
      </c>
      <c r="I40" s="5">
        <v>0</v>
      </c>
      <c r="J40" s="5" t="s">
        <v>52</v>
      </c>
      <c r="K40" s="4" t="s">
        <v>53</v>
      </c>
      <c r="L40" s="14"/>
      <c r="M40" s="14">
        <v>0.7</v>
      </c>
      <c r="N40" s="14"/>
      <c r="O40" s="14">
        <v>0.7</v>
      </c>
      <c r="P40" s="48">
        <v>0.7</v>
      </c>
      <c r="Q40" s="3" t="s">
        <v>54</v>
      </c>
      <c r="R40" s="5" t="s">
        <v>55</v>
      </c>
      <c r="S40" s="5" t="s">
        <v>56</v>
      </c>
      <c r="T40" s="64" t="s">
        <v>57</v>
      </c>
      <c r="U40" s="124" t="s">
        <v>135</v>
      </c>
      <c r="V40" s="132" t="s">
        <v>199</v>
      </c>
      <c r="W40" s="132" t="s">
        <v>199</v>
      </c>
      <c r="X40" s="133" t="s">
        <v>199</v>
      </c>
      <c r="Y40" s="132" t="s">
        <v>199</v>
      </c>
      <c r="Z40" s="132" t="s">
        <v>199</v>
      </c>
      <c r="AA40" s="169">
        <v>0.7</v>
      </c>
      <c r="AB40" s="170">
        <v>0.88</v>
      </c>
      <c r="AC40" s="171">
        <v>1</v>
      </c>
      <c r="AD40" s="172" t="s">
        <v>238</v>
      </c>
      <c r="AE40" s="172" t="s">
        <v>239</v>
      </c>
      <c r="AF40" s="207" t="s">
        <v>199</v>
      </c>
      <c r="AG40" s="132" t="s">
        <v>199</v>
      </c>
      <c r="AH40" s="133" t="s">
        <v>199</v>
      </c>
      <c r="AI40" s="132" t="s">
        <v>199</v>
      </c>
      <c r="AJ40" s="208" t="s">
        <v>199</v>
      </c>
      <c r="AK40" s="33">
        <f t="shared" si="2"/>
        <v>0.7</v>
      </c>
      <c r="AL40" s="134"/>
      <c r="AM40" s="134"/>
      <c r="AN40" s="134"/>
      <c r="AO40" s="135"/>
      <c r="AP40" s="33" t="str">
        <f t="shared" si="3"/>
        <v>Cumplimiento de criterios ambientales</v>
      </c>
      <c r="AQ40" s="16" t="e">
        <f t="shared" ref="AQ40:AQ45" si="19">V40+AA40+AF40+AK40</f>
        <v>#VALUE!</v>
      </c>
      <c r="AR40" s="134" t="e">
        <f t="shared" ref="AR40:AR45" si="20">W40+AB40+AG40+AL40</f>
        <v>#VALUE!</v>
      </c>
      <c r="AS40" s="134"/>
      <c r="AT40" s="135"/>
    </row>
    <row r="41" spans="1:46" ht="126" x14ac:dyDescent="0.25">
      <c r="A41" s="59"/>
      <c r="B41" s="4" t="s">
        <v>46</v>
      </c>
      <c r="C41" s="60" t="s">
        <v>47</v>
      </c>
      <c r="D41" s="3" t="s">
        <v>141</v>
      </c>
      <c r="E41" s="13">
        <v>0.04</v>
      </c>
      <c r="F41" s="4" t="s">
        <v>49</v>
      </c>
      <c r="G41" s="4" t="s">
        <v>58</v>
      </c>
      <c r="H41" s="4" t="s">
        <v>142</v>
      </c>
      <c r="I41" s="5">
        <v>0</v>
      </c>
      <c r="J41" s="5" t="s">
        <v>52</v>
      </c>
      <c r="K41" s="4" t="s">
        <v>59</v>
      </c>
      <c r="L41" s="140"/>
      <c r="M41" s="106">
        <v>1</v>
      </c>
      <c r="N41" s="106">
        <v>1</v>
      </c>
      <c r="O41" s="106">
        <v>1</v>
      </c>
      <c r="P41" s="141">
        <v>1</v>
      </c>
      <c r="Q41" s="3" t="s">
        <v>54</v>
      </c>
      <c r="R41" s="5" t="s">
        <v>143</v>
      </c>
      <c r="S41" s="5" t="s">
        <v>144</v>
      </c>
      <c r="T41" s="64" t="s">
        <v>60</v>
      </c>
      <c r="U41" s="124" t="s">
        <v>135</v>
      </c>
      <c r="V41" s="132" t="s">
        <v>199</v>
      </c>
      <c r="W41" s="132" t="s">
        <v>199</v>
      </c>
      <c r="X41" s="133" t="s">
        <v>199</v>
      </c>
      <c r="Y41" s="132" t="s">
        <v>199</v>
      </c>
      <c r="Z41" s="132" t="s">
        <v>199</v>
      </c>
      <c r="AA41" s="173">
        <v>1</v>
      </c>
      <c r="AB41" s="173">
        <v>1</v>
      </c>
      <c r="AC41" s="174">
        <v>1</v>
      </c>
      <c r="AD41" s="172" t="s">
        <v>243</v>
      </c>
      <c r="AE41" s="172" t="s">
        <v>240</v>
      </c>
      <c r="AF41" s="209">
        <f t="shared" si="1"/>
        <v>1</v>
      </c>
      <c r="AG41" s="210">
        <v>1</v>
      </c>
      <c r="AH41" s="211">
        <v>1</v>
      </c>
      <c r="AI41" s="172" t="s">
        <v>281</v>
      </c>
      <c r="AJ41" s="212" t="s">
        <v>240</v>
      </c>
      <c r="AK41" s="33">
        <f t="shared" si="2"/>
        <v>1</v>
      </c>
      <c r="AL41" s="134"/>
      <c r="AM41" s="134"/>
      <c r="AN41" s="134"/>
      <c r="AO41" s="135"/>
      <c r="AP41" s="33" t="str">
        <f t="shared" si="3"/>
        <v>Nivel de participación en actividades de gestión documental</v>
      </c>
      <c r="AQ41" s="16" t="e">
        <f t="shared" si="19"/>
        <v>#VALUE!</v>
      </c>
      <c r="AR41" s="134" t="e">
        <f t="shared" si="20"/>
        <v>#VALUE!</v>
      </c>
      <c r="AS41" s="134"/>
      <c r="AT41" s="135"/>
    </row>
    <row r="42" spans="1:46" ht="126" x14ac:dyDescent="0.25">
      <c r="A42" s="59"/>
      <c r="B42" s="4" t="s">
        <v>46</v>
      </c>
      <c r="C42" s="60" t="s">
        <v>47</v>
      </c>
      <c r="D42" s="3" t="s">
        <v>145</v>
      </c>
      <c r="E42" s="13">
        <v>0.03</v>
      </c>
      <c r="F42" s="4" t="s">
        <v>49</v>
      </c>
      <c r="G42" s="4" t="s">
        <v>61</v>
      </c>
      <c r="H42" s="4" t="s">
        <v>62</v>
      </c>
      <c r="I42" s="5">
        <v>0</v>
      </c>
      <c r="J42" s="5" t="s">
        <v>63</v>
      </c>
      <c r="K42" s="4" t="s">
        <v>64</v>
      </c>
      <c r="L42" s="140"/>
      <c r="M42" s="142"/>
      <c r="N42" s="143">
        <v>0</v>
      </c>
      <c r="O42" s="143">
        <v>1</v>
      </c>
      <c r="P42" s="144">
        <v>1</v>
      </c>
      <c r="Q42" s="3" t="s">
        <v>54</v>
      </c>
      <c r="R42" s="5" t="s">
        <v>65</v>
      </c>
      <c r="S42" s="5" t="s">
        <v>56</v>
      </c>
      <c r="T42" s="64" t="s">
        <v>66</v>
      </c>
      <c r="U42" s="124" t="s">
        <v>135</v>
      </c>
      <c r="V42" s="132" t="s">
        <v>199</v>
      </c>
      <c r="W42" s="132" t="s">
        <v>199</v>
      </c>
      <c r="X42" s="133" t="s">
        <v>199</v>
      </c>
      <c r="Y42" s="132" t="s">
        <v>199</v>
      </c>
      <c r="Z42" s="132" t="s">
        <v>199</v>
      </c>
      <c r="AA42" s="175" t="s">
        <v>199</v>
      </c>
      <c r="AB42" s="175" t="s">
        <v>199</v>
      </c>
      <c r="AC42" s="176" t="s">
        <v>199</v>
      </c>
      <c r="AD42" s="175" t="s">
        <v>199</v>
      </c>
      <c r="AE42" s="175" t="s">
        <v>199</v>
      </c>
      <c r="AF42" s="207" t="s">
        <v>199</v>
      </c>
      <c r="AG42" s="132" t="s">
        <v>199</v>
      </c>
      <c r="AH42" s="133" t="s">
        <v>199</v>
      </c>
      <c r="AI42" s="132" t="s">
        <v>199</v>
      </c>
      <c r="AJ42" s="208" t="s">
        <v>199</v>
      </c>
      <c r="AK42" s="33" t="e">
        <f>#REF!</f>
        <v>#REF!</v>
      </c>
      <c r="AL42" s="134"/>
      <c r="AM42" s="134"/>
      <c r="AN42" s="134"/>
      <c r="AO42" s="135"/>
      <c r="AP42" s="33" t="str">
        <f t="shared" si="3"/>
        <v>Caracterización de levantada</v>
      </c>
      <c r="AQ42" s="16" t="e">
        <f t="shared" si="19"/>
        <v>#VALUE!</v>
      </c>
      <c r="AR42" s="134" t="e">
        <f t="shared" si="20"/>
        <v>#VALUE!</v>
      </c>
      <c r="AS42" s="134"/>
      <c r="AT42" s="135"/>
    </row>
    <row r="43" spans="1:46" ht="126" x14ac:dyDescent="0.25">
      <c r="A43" s="59"/>
      <c r="B43" s="4" t="s">
        <v>46</v>
      </c>
      <c r="C43" s="60" t="s">
        <v>47</v>
      </c>
      <c r="D43" s="3" t="s">
        <v>146</v>
      </c>
      <c r="E43" s="13">
        <v>0.03</v>
      </c>
      <c r="F43" s="4" t="s">
        <v>49</v>
      </c>
      <c r="G43" s="4" t="s">
        <v>67</v>
      </c>
      <c r="H43" s="4" t="s">
        <v>68</v>
      </c>
      <c r="I43" s="5">
        <v>2</v>
      </c>
      <c r="J43" s="5" t="s">
        <v>63</v>
      </c>
      <c r="K43" s="4" t="s">
        <v>69</v>
      </c>
      <c r="L43" s="140"/>
      <c r="M43" s="140"/>
      <c r="N43" s="140">
        <v>1</v>
      </c>
      <c r="O43" s="140"/>
      <c r="P43" s="141"/>
      <c r="Q43" s="3" t="s">
        <v>54</v>
      </c>
      <c r="R43" s="5" t="s">
        <v>70</v>
      </c>
      <c r="S43" s="5" t="s">
        <v>56</v>
      </c>
      <c r="T43" s="64" t="s">
        <v>71</v>
      </c>
      <c r="U43" s="124" t="s">
        <v>135</v>
      </c>
      <c r="V43" s="132" t="s">
        <v>199</v>
      </c>
      <c r="W43" s="132" t="s">
        <v>199</v>
      </c>
      <c r="X43" s="133" t="s">
        <v>199</v>
      </c>
      <c r="Y43" s="132" t="s">
        <v>199</v>
      </c>
      <c r="Z43" s="132" t="s">
        <v>199</v>
      </c>
      <c r="AA43" s="175" t="s">
        <v>199</v>
      </c>
      <c r="AB43" s="175" t="s">
        <v>199</v>
      </c>
      <c r="AC43" s="176" t="s">
        <v>199</v>
      </c>
      <c r="AD43" s="175" t="s">
        <v>199</v>
      </c>
      <c r="AE43" s="175" t="s">
        <v>199</v>
      </c>
      <c r="AF43" s="207">
        <f t="shared" si="1"/>
        <v>1</v>
      </c>
      <c r="AG43" s="213">
        <v>1</v>
      </c>
      <c r="AH43" s="171">
        <v>1</v>
      </c>
      <c r="AI43" s="172" t="s">
        <v>282</v>
      </c>
      <c r="AJ43" s="212" t="s">
        <v>283</v>
      </c>
      <c r="AK43" s="33">
        <f t="shared" si="2"/>
        <v>0</v>
      </c>
      <c r="AL43" s="134"/>
      <c r="AM43" s="134"/>
      <c r="AN43" s="134"/>
      <c r="AO43" s="135"/>
      <c r="AP43" s="33" t="str">
        <f t="shared" si="3"/>
        <v>Registro de buena práctica/idea innovadora</v>
      </c>
      <c r="AQ43" s="16" t="e">
        <f t="shared" si="19"/>
        <v>#VALUE!</v>
      </c>
      <c r="AR43" s="134" t="e">
        <f t="shared" si="20"/>
        <v>#VALUE!</v>
      </c>
      <c r="AS43" s="134"/>
      <c r="AT43" s="135"/>
    </row>
    <row r="44" spans="1:46" ht="126" x14ac:dyDescent="0.25">
      <c r="A44" s="59"/>
      <c r="B44" s="4" t="s">
        <v>46</v>
      </c>
      <c r="C44" s="60" t="s">
        <v>47</v>
      </c>
      <c r="D44" s="49" t="s">
        <v>72</v>
      </c>
      <c r="E44" s="13">
        <v>0.03</v>
      </c>
      <c r="F44" s="7" t="s">
        <v>49</v>
      </c>
      <c r="G44" s="7" t="s">
        <v>73</v>
      </c>
      <c r="H44" s="7" t="s">
        <v>74</v>
      </c>
      <c r="I44" s="85">
        <v>1</v>
      </c>
      <c r="J44" s="90" t="s">
        <v>52</v>
      </c>
      <c r="K44" s="7" t="s">
        <v>75</v>
      </c>
      <c r="L44" s="8">
        <v>1</v>
      </c>
      <c r="M44" s="8">
        <v>1</v>
      </c>
      <c r="N44" s="8">
        <v>1</v>
      </c>
      <c r="O44" s="8">
        <v>1</v>
      </c>
      <c r="P44" s="50">
        <v>1</v>
      </c>
      <c r="Q44" s="3" t="s">
        <v>54</v>
      </c>
      <c r="R44" s="4" t="s">
        <v>76</v>
      </c>
      <c r="S44" s="7" t="s">
        <v>56</v>
      </c>
      <c r="T44" s="60" t="s">
        <v>77</v>
      </c>
      <c r="U44" s="124" t="s">
        <v>135</v>
      </c>
      <c r="V44" s="106">
        <f t="shared" si="9"/>
        <v>1</v>
      </c>
      <c r="W44" s="106">
        <v>1</v>
      </c>
      <c r="X44" s="123">
        <f>W44/V44</f>
        <v>1</v>
      </c>
      <c r="Y44" s="106" t="s">
        <v>205</v>
      </c>
      <c r="Z44" s="106" t="s">
        <v>206</v>
      </c>
      <c r="AA44" s="173">
        <v>1</v>
      </c>
      <c r="AB44" s="173">
        <v>1</v>
      </c>
      <c r="AC44" s="192">
        <v>1</v>
      </c>
      <c r="AD44" s="106" t="s">
        <v>205</v>
      </c>
      <c r="AE44" s="172" t="s">
        <v>241</v>
      </c>
      <c r="AF44" s="209">
        <f t="shared" si="1"/>
        <v>1</v>
      </c>
      <c r="AG44" s="210">
        <v>1</v>
      </c>
      <c r="AH44" s="211">
        <v>1</v>
      </c>
      <c r="AI44" s="172" t="s">
        <v>284</v>
      </c>
      <c r="AJ44" s="212" t="s">
        <v>285</v>
      </c>
      <c r="AK44" s="33">
        <f t="shared" si="2"/>
        <v>1</v>
      </c>
      <c r="AL44" s="134"/>
      <c r="AM44" s="134"/>
      <c r="AN44" s="134"/>
      <c r="AO44" s="135"/>
      <c r="AP44" s="33" t="str">
        <f t="shared" si="3"/>
        <v>Acciones correctivas documentadas y vigentes</v>
      </c>
      <c r="AQ44" s="16">
        <f t="shared" si="19"/>
        <v>4</v>
      </c>
      <c r="AR44" s="134">
        <f t="shared" si="20"/>
        <v>3</v>
      </c>
      <c r="AS44" s="134"/>
      <c r="AT44" s="135"/>
    </row>
    <row r="45" spans="1:46" ht="126.75" thickBot="1" x14ac:dyDescent="0.3">
      <c r="A45" s="61"/>
      <c r="B45" s="10" t="s">
        <v>46</v>
      </c>
      <c r="C45" s="62" t="s">
        <v>47</v>
      </c>
      <c r="D45" s="51" t="s">
        <v>78</v>
      </c>
      <c r="E45" s="52">
        <v>0.03</v>
      </c>
      <c r="F45" s="11" t="s">
        <v>49</v>
      </c>
      <c r="G45" s="11" t="s">
        <v>79</v>
      </c>
      <c r="H45" s="11" t="s">
        <v>80</v>
      </c>
      <c r="I45" s="86" t="s">
        <v>134</v>
      </c>
      <c r="J45" s="91" t="s">
        <v>52</v>
      </c>
      <c r="K45" s="11" t="s">
        <v>81</v>
      </c>
      <c r="L45" s="12"/>
      <c r="M45" s="12">
        <v>1</v>
      </c>
      <c r="N45" s="12">
        <v>1</v>
      </c>
      <c r="O45" s="12">
        <v>1</v>
      </c>
      <c r="P45" s="53">
        <v>1</v>
      </c>
      <c r="Q45" s="9" t="s">
        <v>54</v>
      </c>
      <c r="R45" s="10" t="s">
        <v>82</v>
      </c>
      <c r="S45" s="11" t="s">
        <v>83</v>
      </c>
      <c r="T45" s="62" t="s">
        <v>84</v>
      </c>
      <c r="U45" s="126" t="s">
        <v>135</v>
      </c>
      <c r="V45" s="132" t="s">
        <v>200</v>
      </c>
      <c r="W45" s="132" t="s">
        <v>200</v>
      </c>
      <c r="X45" s="133" t="s">
        <v>200</v>
      </c>
      <c r="Y45" s="132" t="s">
        <v>200</v>
      </c>
      <c r="Z45" s="132" t="s">
        <v>200</v>
      </c>
      <c r="AA45" s="177">
        <v>1</v>
      </c>
      <c r="AB45" s="178">
        <v>0.91</v>
      </c>
      <c r="AC45" s="179">
        <f>AB45/AA45</f>
        <v>0.91</v>
      </c>
      <c r="AD45" s="172" t="s">
        <v>244</v>
      </c>
      <c r="AE45" s="172" t="s">
        <v>242</v>
      </c>
      <c r="AF45" s="214">
        <f t="shared" si="1"/>
        <v>1</v>
      </c>
      <c r="AG45" s="215">
        <v>0.94</v>
      </c>
      <c r="AH45" s="216">
        <f>AG45/AF45</f>
        <v>0.94</v>
      </c>
      <c r="AI45" s="217" t="s">
        <v>286</v>
      </c>
      <c r="AJ45" s="212" t="s">
        <v>287</v>
      </c>
      <c r="AK45" s="36">
        <f t="shared" si="2"/>
        <v>1</v>
      </c>
      <c r="AL45" s="138"/>
      <c r="AM45" s="138"/>
      <c r="AN45" s="138"/>
      <c r="AO45" s="139"/>
      <c r="AP45" s="36" t="str">
        <f t="shared" si="3"/>
        <v>Porcentaje de cumplimiento publicación de información</v>
      </c>
      <c r="AQ45" s="37" t="e">
        <f t="shared" si="19"/>
        <v>#VALUE!</v>
      </c>
      <c r="AR45" s="138" t="e">
        <f t="shared" si="20"/>
        <v>#VALUE!</v>
      </c>
      <c r="AS45" s="138"/>
      <c r="AT45" s="139"/>
    </row>
    <row r="46" spans="1:46" ht="55.5" customHeight="1" thickBot="1" x14ac:dyDescent="0.3">
      <c r="D46" s="40" t="s">
        <v>42</v>
      </c>
      <c r="E46" s="41">
        <f>SUM(E40:E45)</f>
        <v>0.2</v>
      </c>
      <c r="W46" s="128" t="s">
        <v>171</v>
      </c>
      <c r="X46" s="181">
        <f>+AVERAGE(X20:X45)</f>
        <v>0.84145454545454546</v>
      </c>
      <c r="AB46" s="180" t="s">
        <v>245</v>
      </c>
      <c r="AC46" s="193">
        <f>AVERAGE(AC20:AC45)</f>
        <v>0.89156094276094278</v>
      </c>
      <c r="AF46" s="219" t="s">
        <v>288</v>
      </c>
      <c r="AG46" s="220"/>
      <c r="AH46" s="218">
        <f>AVERAGE(AH20:AH45)</f>
        <v>0.87096969696969695</v>
      </c>
      <c r="AK46" s="18"/>
      <c r="AL46" s="38" t="s">
        <v>172</v>
      </c>
      <c r="AM46" s="17" t="e">
        <f>+AVERAGE(AL20:AL45)</f>
        <v>#DIV/0!</v>
      </c>
      <c r="AQ46" s="32" t="str">
        <f>AP17</f>
        <v>SEGUIMIENTO PLAN GESTION DEL PROCESO</v>
      </c>
      <c r="AR46" s="17" t="e">
        <f>+AVERAGE(AR20:AR45)</f>
        <v>#VALUE!</v>
      </c>
    </row>
    <row r="47" spans="1:46" ht="24.75" customHeight="1" x14ac:dyDescent="0.25">
      <c r="D47" s="22" t="s">
        <v>41</v>
      </c>
      <c r="E47" s="21">
        <f>E46+E39</f>
        <v>0.99990000000000023</v>
      </c>
    </row>
    <row r="50" spans="8:18" ht="15.75" thickBot="1" x14ac:dyDescent="0.3"/>
    <row r="51" spans="8:18" ht="26.25" x14ac:dyDescent="0.25">
      <c r="H51" s="221" t="s">
        <v>173</v>
      </c>
      <c r="I51" s="222"/>
      <c r="J51" s="222"/>
      <c r="K51" s="222"/>
      <c r="L51" s="222"/>
      <c r="M51" s="222" t="s">
        <v>174</v>
      </c>
      <c r="N51" s="222"/>
      <c r="O51" s="222"/>
      <c r="P51" s="222"/>
      <c r="Q51" s="222"/>
      <c r="R51" s="223"/>
    </row>
    <row r="52" spans="8:18" ht="132.75" customHeight="1" thickBot="1" x14ac:dyDescent="0.3">
      <c r="H52" s="224" t="s">
        <v>175</v>
      </c>
      <c r="I52" s="225"/>
      <c r="J52" s="225"/>
      <c r="K52" s="225"/>
      <c r="L52" s="225"/>
      <c r="M52" s="225" t="s">
        <v>192</v>
      </c>
      <c r="N52" s="226"/>
      <c r="O52" s="226"/>
      <c r="P52" s="226"/>
      <c r="Q52" s="226"/>
      <c r="R52" s="227"/>
    </row>
  </sheetData>
  <sheetProtection algorithmName="SHA-512" hashValue="CJXtyMrrLkd5X6KEbDFuP1HpcFRRQhz6WPjWQ9dEh3zcgu8slVLxe6OBI+8B6FGkkxLv8e6BlAndBv0yKeyr/Q==" saltValue="RgyNsXS0Q6BOPR2xUQsNmw==" spinCount="100000" sheet="1" objects="1" scenarios="1"/>
  <mergeCells count="36">
    <mergeCell ref="H12:J12"/>
    <mergeCell ref="H9:J9"/>
    <mergeCell ref="AK17:AO17"/>
    <mergeCell ref="AK18:AO18"/>
    <mergeCell ref="D17:P18"/>
    <mergeCell ref="Q17:T18"/>
    <mergeCell ref="U17:U19"/>
    <mergeCell ref="H10:J10"/>
    <mergeCell ref="H11:J11"/>
    <mergeCell ref="H13:J13"/>
    <mergeCell ref="H14:J14"/>
    <mergeCell ref="C17:C19"/>
    <mergeCell ref="A17:B18"/>
    <mergeCell ref="AP17:AT17"/>
    <mergeCell ref="AP18:AT18"/>
    <mergeCell ref="V18:Z18"/>
    <mergeCell ref="V17:Z17"/>
    <mergeCell ref="AF17:AJ17"/>
    <mergeCell ref="AF18:AJ18"/>
    <mergeCell ref="AA17:AE17"/>
    <mergeCell ref="AA18:AE18"/>
    <mergeCell ref="A1:K1"/>
    <mergeCell ref="A2:K2"/>
    <mergeCell ref="A3:K3"/>
    <mergeCell ref="A5:B8"/>
    <mergeCell ref="C5:D8"/>
    <mergeCell ref="F4:J4"/>
    <mergeCell ref="H5:J5"/>
    <mergeCell ref="H6:J6"/>
    <mergeCell ref="H7:J7"/>
    <mergeCell ref="H8:J8"/>
    <mergeCell ref="AF46:AG46"/>
    <mergeCell ref="H51:L51"/>
    <mergeCell ref="M51:R51"/>
    <mergeCell ref="H52:L52"/>
    <mergeCell ref="M52:R52"/>
  </mergeCells>
  <phoneticPr fontId="25" type="noConversion"/>
  <dataValidations count="3">
    <dataValidation type="list" allowBlank="1" showInputMessage="1" showErrorMessage="1" sqref="Q40:Q45" xr:uid="{00000000-0002-0000-0000-000000000000}">
      <formula1>INDICADOR</formula1>
    </dataValidation>
    <dataValidation type="list" allowBlank="1" showInputMessage="1" showErrorMessage="1" sqref="J44:J45" xr:uid="{00000000-0002-0000-0000-000001000000}">
      <formula1>PROGRAMACION</formula1>
    </dataValidation>
    <dataValidation type="list" allowBlank="1" showInputMessage="1" showErrorMessage="1" error="Escriba un texto " promptTitle="Cualquier contenido" sqref="F40:F43"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307EAE-6CDF-418B-B72F-C5DC9D8C9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8708F5-AD3C-4383-AA34-924078C06DBD}">
  <ds:schemaRefs>
    <ds:schemaRef ds:uri="http://schemas.microsoft.com/office/2006/metadata/properties"/>
    <ds:schemaRef ds:uri="http://www.w3.org/XML/1998/namespace"/>
    <ds:schemaRef ds:uri="4d1d2e24-7be0-47eb-a1db-99cc6d75caff"/>
    <ds:schemaRef ds:uri="d6eaa91c-3afb-4015-aba1-5ff992c1a5ca"/>
    <ds:schemaRef ds:uri="http://purl.org/dc/term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75292D4F-E392-462C-9F55-88F340A1E7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Jeraldyn Tautiva</cp:lastModifiedBy>
  <dcterms:created xsi:type="dcterms:W3CDTF">2020-02-04T13:35:35Z</dcterms:created>
  <dcterms:modified xsi:type="dcterms:W3CDTF">2020-11-01T18:02:45Z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