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I:\TELETRABAJO-SDG\PG\REPORTE II TRIMSTRE\AL\"/>
    </mc:Choice>
  </mc:AlternateContent>
  <xr:revisionPtr revIDLastSave="0" documentId="13_ncr:1_{C61C0480-6964-42D7-BEB0-176FE4B211E2}" xr6:coauthVersionLast="45" xr6:coauthVersionMax="45" xr10:uidLastSave="{00000000-0000-0000-0000-000000000000}"/>
  <bookViews>
    <workbookView xWindow="3810" yWindow="3810" windowWidth="9180" windowHeight="11385"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45" i="1" l="1"/>
  <c r="AC29" i="1" l="1"/>
  <c r="AA29" i="1"/>
  <c r="AC28" i="1" l="1"/>
  <c r="AQ46" i="1" l="1"/>
  <c r="AM46" i="1"/>
  <c r="AH46" i="1"/>
  <c r="E46" i="1"/>
  <c r="U21" i="1" l="1"/>
  <c r="U22" i="1"/>
  <c r="U23" i="1"/>
  <c r="U24" i="1"/>
  <c r="U25" i="1"/>
  <c r="U26" i="1"/>
  <c r="U27" i="1"/>
  <c r="U28" i="1"/>
  <c r="U29" i="1"/>
  <c r="U31" i="1"/>
  <c r="U32" i="1"/>
  <c r="U33" i="1"/>
  <c r="U34" i="1"/>
  <c r="U35" i="1"/>
  <c r="U36" i="1"/>
  <c r="U37" i="1"/>
  <c r="U38" i="1"/>
  <c r="U20" i="1"/>
  <c r="AR33" i="1"/>
  <c r="AP33" i="1"/>
  <c r="AK33" i="1"/>
  <c r="AF33" i="1"/>
  <c r="AA33" i="1"/>
  <c r="AC33" i="1" s="1"/>
  <c r="V33" i="1"/>
  <c r="X33" i="1" s="1"/>
  <c r="P33" i="1"/>
  <c r="AQ33" i="1" l="1"/>
  <c r="AR40" i="1"/>
  <c r="AR41" i="1"/>
  <c r="AR42" i="1"/>
  <c r="AR43" i="1"/>
  <c r="AR44" i="1"/>
  <c r="AR45" i="1"/>
  <c r="AK45" i="1"/>
  <c r="AK44" i="1"/>
  <c r="AK43" i="1"/>
  <c r="AK42" i="1"/>
  <c r="AK41" i="1"/>
  <c r="AK40" i="1"/>
  <c r="AK39" i="1"/>
  <c r="AK38" i="1"/>
  <c r="AK37" i="1"/>
  <c r="AK36" i="1"/>
  <c r="AK35" i="1"/>
  <c r="AK34" i="1"/>
  <c r="AK32" i="1"/>
  <c r="AK31" i="1"/>
  <c r="AK29" i="1"/>
  <c r="AK28" i="1"/>
  <c r="AK27" i="1"/>
  <c r="AK26" i="1"/>
  <c r="AK25" i="1"/>
  <c r="AK24" i="1"/>
  <c r="AK23" i="1"/>
  <c r="AK22" i="1"/>
  <c r="AK21" i="1"/>
  <c r="AK20" i="1"/>
  <c r="AF45" i="1"/>
  <c r="AF44" i="1"/>
  <c r="AF43" i="1"/>
  <c r="AF42" i="1"/>
  <c r="AF41" i="1"/>
  <c r="AF40" i="1"/>
  <c r="AF39" i="1"/>
  <c r="AF38" i="1"/>
  <c r="AF37" i="1"/>
  <c r="AF36" i="1"/>
  <c r="AF35" i="1"/>
  <c r="AF34" i="1"/>
  <c r="AF32" i="1"/>
  <c r="AF31" i="1"/>
  <c r="AF28" i="1"/>
  <c r="AF27" i="1"/>
  <c r="AF26" i="1"/>
  <c r="AF25" i="1"/>
  <c r="AF24" i="1"/>
  <c r="AF23" i="1"/>
  <c r="AF22" i="1"/>
  <c r="AF21" i="1"/>
  <c r="AF20" i="1"/>
  <c r="AA24" i="1"/>
  <c r="AA28" i="1"/>
  <c r="AA31" i="1"/>
  <c r="AA32" i="1"/>
  <c r="AA34" i="1"/>
  <c r="AC34" i="1" s="1"/>
  <c r="AC46" i="1" s="1"/>
  <c r="AA35" i="1"/>
  <c r="AA36" i="1"/>
  <c r="AC36" i="1" s="1"/>
  <c r="AA37" i="1"/>
  <c r="AC37" i="1" s="1"/>
  <c r="V31" i="1"/>
  <c r="V32" i="1"/>
  <c r="X32" i="1" s="1"/>
  <c r="V34" i="1"/>
  <c r="X34" i="1" s="1"/>
  <c r="V36" i="1"/>
  <c r="X36" i="1" s="1"/>
  <c r="V37" i="1"/>
  <c r="X37" i="1" s="1"/>
  <c r="V38" i="1"/>
  <c r="V44" i="1"/>
  <c r="X44" i="1" s="1"/>
  <c r="AR21" i="1"/>
  <c r="AR22" i="1"/>
  <c r="AR23" i="1"/>
  <c r="AR24" i="1"/>
  <c r="AR25" i="1"/>
  <c r="AR26" i="1"/>
  <c r="AR27" i="1"/>
  <c r="AR28" i="1"/>
  <c r="AR29" i="1"/>
  <c r="AR31" i="1"/>
  <c r="AR32" i="1"/>
  <c r="AR34" i="1"/>
  <c r="AR35" i="1"/>
  <c r="AR36" i="1"/>
  <c r="AR37" i="1"/>
  <c r="AR38" i="1"/>
  <c r="AR20" i="1"/>
  <c r="AP35" i="1"/>
  <c r="AP36" i="1"/>
  <c r="AP37" i="1"/>
  <c r="AP38" i="1"/>
  <c r="AP39" i="1"/>
  <c r="AP40" i="1"/>
  <c r="AP41" i="1"/>
  <c r="AP42" i="1"/>
  <c r="AP43" i="1"/>
  <c r="AP44" i="1"/>
  <c r="AP45" i="1"/>
  <c r="AP34" i="1"/>
  <c r="AP32" i="1"/>
  <c r="AP31" i="1"/>
  <c r="AP29" i="1"/>
  <c r="AP28" i="1"/>
  <c r="AP27" i="1"/>
  <c r="AP26" i="1"/>
  <c r="AP25" i="1"/>
  <c r="AP24" i="1"/>
  <c r="AP23" i="1"/>
  <c r="AP22" i="1"/>
  <c r="AP21" i="1"/>
  <c r="AP20" i="1"/>
  <c r="P34" i="1"/>
  <c r="P37" i="1"/>
  <c r="P38" i="1"/>
  <c r="X46" i="1" l="1"/>
  <c r="AQ44" i="1"/>
  <c r="AQ40" i="1"/>
  <c r="AQ27" i="1"/>
  <c r="AQ23" i="1"/>
  <c r="AQ42" i="1"/>
  <c r="AQ45" i="1"/>
  <c r="AQ41" i="1"/>
  <c r="AQ43" i="1"/>
  <c r="AQ35" i="1"/>
  <c r="AQ31" i="1"/>
  <c r="AR39" i="1"/>
  <c r="AR46" i="1" s="1"/>
  <c r="AQ32" i="1"/>
  <c r="AQ36" i="1"/>
  <c r="AQ24" i="1"/>
  <c r="AQ38" i="1"/>
  <c r="AQ29" i="1"/>
  <c r="AQ26" i="1"/>
  <c r="AQ22" i="1"/>
  <c r="AQ37" i="1"/>
  <c r="AQ34" i="1"/>
  <c r="AQ28" i="1"/>
  <c r="AQ25" i="1"/>
  <c r="AQ21" i="1"/>
  <c r="AQ20" i="1"/>
  <c r="AQ39" i="1" l="1"/>
  <c r="E39" i="1" l="1"/>
  <c r="E47" i="1" s="1"/>
  <c r="P32" i="1" l="1"/>
</calcChain>
</file>

<file path=xl/sharedStrings.xml><?xml version="1.0" encoding="utf-8"?>
<sst xmlns="http://schemas.openxmlformats.org/spreadsheetml/2006/main" count="587" uniqueCount="261">
  <si>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</si>
  <si>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</si>
  <si>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</si>
  <si>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</si>
  <si>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</si>
  <si>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</si>
  <si>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</si>
  <si>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</si>
  <si>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</si>
  <si>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</si>
  <si>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</si>
  <si>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</si>
  <si>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</si>
  <si>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</si>
  <si>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</si>
  <si>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</si>
  <si>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</si>
  <si>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</si>
  <si>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</si>
  <si>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</si>
  <si>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</si>
  <si>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</si>
  <si>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</si>
  <si>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</si>
  <si>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</si>
  <si>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</si>
  <si>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</si>
  <si>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</si>
  <si>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</si>
  <si>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</si>
  <si>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</si>
  <si>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</si>
  <si>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</si>
  <si>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</si>
  <si>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</si>
  <si>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</si>
  <si>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</si>
  <si>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</si>
  <si>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</si>
  <si>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</si>
  <si>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</si>
  <si>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</si>
  <si>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</si>
  <si>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</si>
  <si>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</si>
  <si>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</si>
  <si>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</si>
  <si>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</si>
  <si>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</si>
  <si>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</si>
  <si>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</si>
  <si>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</si>
  <si>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</si>
  <si>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</si>
  <si>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</si>
  <si>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</si>
  <si>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</si>
  <si>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</si>
  <si>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</si>
  <si>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</si>
  <si>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</si>
  <si>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</si>
  <si>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</si>
  <si>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</si>
  <si>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</si>
  <si>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</si>
  <si>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</si>
  <si>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</si>
  <si>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</si>
  <si>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</si>
  <si>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</si>
  <si>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</si>
  <si>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</si>
  <si>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</si>
  <si>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</si>
  <si>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</si>
  <si>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</si>
  <si>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</si>
  <si>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</si>
  <si>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</si>
  <si>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</si>
  <si>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</si>
  <si>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</si>
  <si>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</si>
  <si>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</si>
  <si>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</si>
  <si>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</si>
  <si>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</si>
  <si>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</si>
  <si>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</si>
  <si>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</si>
  <si>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</si>
  <si>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</si>
  <si>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</si>
  <si>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</si>
  <si>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</si>
  <si>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</si>
  <si>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</si>
  <si>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</si>
  <si>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</si>
  <si>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</si>
  <si>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avance acumulado en el cumplimiento del Plan de Sostenibilidad contable programado</t>
  </si>
  <si>
    <t>Respuesta a los requerimiento de los ciudadanos</t>
  </si>
  <si>
    <t>(No de respuestas efectuadas / No requerimientos instaurados antes del 31 de diciembre 2019)*100</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</si>
  <si>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</si>
  <si>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</si>
  <si>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</si>
  <si>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</si>
  <si>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</si>
  <si>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</si>
  <si>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</si>
  <si>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</si>
  <si>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</si>
  <si>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</si>
  <si>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</si>
  <si>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</si>
  <si>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</si>
  <si>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</si>
  <si>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 xml:space="preserve">acciones de control u operativos </t>
  </si>
  <si>
    <t>Porcentaje de avance acumulado en el cumplimiento físico del Plan de Desarrollo Local reportado en la MUSI.</t>
  </si>
  <si>
    <t>impulsos procesales</t>
  </si>
  <si>
    <t xml:space="preserve">Fallos de fondo </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</si>
  <si>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</si>
  <si>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</si>
  <si>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</si>
  <si>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</si>
  <si>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</si>
  <si>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</si>
  <si>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</si>
  <si>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</si>
  <si>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</si>
  <si>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</si>
  <si>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</si>
  <si>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</si>
  <si>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</si>
  <si>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</si>
  <si>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</si>
  <si>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</si>
  <si>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</si>
  <si>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</si>
  <si>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Fallar de fondo el 20 %  de los expedientes de policía a cargo de las inspecciones de policía con corte a 31-12-2019</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</si>
  <si>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</si>
  <si>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</si>
  <si>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</si>
  <si>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</si>
  <si>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</si>
  <si>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</si>
  <si>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</si>
  <si>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</si>
  <si>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</si>
  <si>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</si>
  <si>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</si>
  <si>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</si>
  <si>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</si>
  <si>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</si>
  <si>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</si>
  <si>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</si>
  <si>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</si>
  <si>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</si>
  <si>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</si>
  <si>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</si>
  <si>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</si>
  <si>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</si>
  <si>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</si>
  <si>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</si>
  <si>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</si>
  <si>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</si>
  <si>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Al 30 de junio se comprometio el 18,68%, y al 31 de diciembre el 91,94%</t>
  </si>
  <si>
    <t>Se separan las metas realcionadas con operativos del proceso de IVC y se realizan ajustes de redacción en los indicadores, se actualizan las metas transversales y se complementan las líneas base.</t>
  </si>
  <si>
    <t>Actividades ejecutadas del plan de acción</t>
  </si>
  <si>
    <t>Profesional 222-24 del área administrativa - Alcaldía Local</t>
  </si>
  <si>
    <t>I 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</si>
  <si>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</si>
  <si>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</si>
  <si>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</si>
  <si>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</si>
  <si>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</si>
  <si>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MUSI</t>
  </si>
  <si>
    <t>PREDIS</t>
  </si>
  <si>
    <t>SIPSE</t>
  </si>
  <si>
    <t>MATRIZ GRUPO SAC</t>
  </si>
  <si>
    <t>ACTAS DE OPERATIVOS</t>
  </si>
  <si>
    <t>APLICATIVO SI ACTUA</t>
  </si>
  <si>
    <t xml:space="preserve">EXPEDIENTES
ACTOS ADMINISTRATIVOS </t>
  </si>
  <si>
    <t>INFORMES DE SEGUIMIENTO</t>
  </si>
  <si>
    <t xml:space="preserve">Realizar 48 acciones de control u operativos en materia de  actividad económica (en el mes de diciembre se deben realizar los operativos pólvora y artículos pirotécnicos)
</t>
  </si>
  <si>
    <t>Realizar 12 acciones de control u operativos en materia de  integridad del espacio publico.</t>
  </si>
  <si>
    <t>Realizar 20 acciones de control u operativos en materia de obras y urbanismo</t>
  </si>
  <si>
    <t>Terminar (Archivar) 333 actuaciones administrativas activas</t>
  </si>
  <si>
    <t>Actuaciones administrativas terminadas (Archivadas)</t>
  </si>
  <si>
    <t>No actuaciones administrativas terminadas (Archivadas) durante el trimestre</t>
  </si>
  <si>
    <t>Actuaciones administrativas terminadas hasta la primera instancia</t>
  </si>
  <si>
    <t>No de actuaciones administrativas terminadas  hasta la primera instancia</t>
  </si>
  <si>
    <t>MARIA DEL PILAR MUÑOZ TORRES
Alcaldesa Local de Puente Aranda
Aprobado mediante caso HOLA N° 90544</t>
  </si>
  <si>
    <t>12 de febrero de 2020</t>
  </si>
  <si>
    <t>ALCALDÍA LOCAL DE PUENTE ARANDA</t>
  </si>
  <si>
    <r>
      <rPr>
        <b/>
        <sz val="11"/>
        <color theme="1"/>
        <rFont val="Garamond"/>
        <family val="1"/>
      </rPr>
      <t>1. 20206610002932</t>
    </r>
    <r>
      <rPr>
        <sz val="11"/>
        <color theme="1"/>
        <rFont val="Garamond"/>
        <family val="1"/>
      </rPr>
      <t xml:space="preserve">:  8 acciones (Kra 50 # 3 45 - Kra 50 # 3 73 - Kra 50 # 4 25 - kra 50 # 4 39 - Kra 50 # 4 73- Kra 50 # 4 03 - Kra 50 # 4 23 - Kra 50 # 4 37).  </t>
    </r>
    <r>
      <rPr>
        <b/>
        <sz val="11"/>
        <color theme="1"/>
        <rFont val="Garamond"/>
        <family val="1"/>
      </rPr>
      <t xml:space="preserve">2.  20206610002832 : 7  </t>
    </r>
    <r>
      <rPr>
        <sz val="11"/>
        <color theme="1"/>
        <rFont val="Garamond"/>
        <family val="1"/>
      </rPr>
      <t xml:space="preserve">acciones : Kra 50 # 5  86 - Kra 50 # 5 A 44 - Kra 50 # 5 C 20 - Kra 50 # 5 C 64 - Kra 50 # 5 10 - Kra 50 # 5 F 98 - calle 6 # 49 33.20206630005933: 5 acciiones (calle 30 # 52 A 38 - Kra 65 A # 46 15. - Kra 59 # 14 84 - Calle 18 A # 50 98 - Calle 1 d Bis # 33 30). </t>
    </r>
    <r>
      <rPr>
        <b/>
        <sz val="11"/>
        <color theme="1"/>
        <rFont val="Garamond"/>
        <family val="1"/>
      </rPr>
      <t xml:space="preserve">3. 20206610002882: </t>
    </r>
    <r>
      <rPr>
        <sz val="11"/>
        <color theme="1"/>
        <rFont val="Garamond"/>
        <family val="1"/>
      </rPr>
      <t>11 acciones  Kra 50 # 4 F 77 - Kra 50 # 4 F 61 - Kra 50 # 4 b 05 - Kra 50 # 4 C 13 - Kra 50 # 4 C 45 - Kra 50 # 4 C 65 - Kra 50 # 5 57 - Kra. 50 # 5 F 92 - Kra 50 4 A 53 - Kra 50 con 6.</t>
    </r>
  </si>
  <si>
    <t>Atención al ciudadano</t>
  </si>
  <si>
    <t>1. 20206610002932:  8 acciones (Kra 50 # 3 45 - Kra 50 # 3 73 - Kra 50 # 4 25 - kra 50 # 4 39 - Kra 50 # 4 73- Kra 50 # 4 03 - Kra 50 # 4 23 - Kra 50 # 4 37).  2.  20206610002832 : 7  acciones : Kra 50 # 5  86 - Kra 50 # 5 A 44 - Kra 50 # 5 C 20 - Kra 50 # 5 C 64 - Kra 50 # 5 10 - Kra 50 # 5 F 98 - calle 6 # 49 3 3.20206630005933: 5 acciiones (calle 30 # 52 A 38 - Kra 65 A # 46 15. - Kra 59 # 14 84 - Calle 18 A # 50 98 - Calle 1 d Bis # 33 30). 3. 20206610002882: 11 acciones  Kra 50 # 4 F 77 - Kra 50 # 4 F 61 - Kra 50 # 4 b 05 - Kra 50 # 4 C 13 - Kra 50 # 4 C 45 - Kra 50 # 4 C 65 - Kra 50 # 5 57 - Kra. 50 # 5 F 92 - Kra 50 4 A 53 - Kra 50 con 6.</t>
  </si>
  <si>
    <r>
      <rPr>
        <b/>
        <sz val="11"/>
        <color theme="1"/>
        <rFont val="Garamond"/>
        <family val="1"/>
      </rPr>
      <t>1.</t>
    </r>
    <r>
      <rPr>
        <sz val="11"/>
        <color theme="1"/>
        <rFont val="Garamond"/>
        <family val="1"/>
      </rPr>
      <t xml:space="preserve"> </t>
    </r>
    <r>
      <rPr>
        <b/>
        <sz val="11"/>
        <color theme="1"/>
        <rFont val="Garamond"/>
        <family val="1"/>
      </rPr>
      <t>20206610025142</t>
    </r>
    <r>
      <rPr>
        <sz val="11"/>
        <color theme="1"/>
        <rFont val="Garamond"/>
        <family val="1"/>
      </rPr>
      <t>: 2acciones (Kra 63 # 19 03 sur - Kra 63 # 19 11 sur).</t>
    </r>
    <r>
      <rPr>
        <b/>
        <sz val="11"/>
        <color theme="1"/>
        <rFont val="Garamond"/>
        <family val="1"/>
      </rPr>
      <t xml:space="preserve"> 2. 20206610015302</t>
    </r>
    <r>
      <rPr>
        <sz val="11"/>
        <color theme="1"/>
        <rFont val="Garamond"/>
        <family val="1"/>
      </rPr>
      <t>: 3 aacciones (CARRERA 38 C # 1 D 03 - CALLE 1 D # 38 B 39 - CARRERA 41 # 2 F 30).</t>
    </r>
    <r>
      <rPr>
        <b/>
        <sz val="11"/>
        <color theme="1"/>
        <rFont val="Garamond"/>
        <family val="1"/>
      </rPr>
      <t>3.</t>
    </r>
    <r>
      <rPr>
        <sz val="11"/>
        <color theme="1"/>
        <rFont val="Garamond"/>
        <family val="1"/>
      </rPr>
      <t xml:space="preserve"> </t>
    </r>
    <r>
      <rPr>
        <b/>
        <sz val="11"/>
        <color theme="1"/>
        <rFont val="Garamond"/>
        <family val="1"/>
      </rPr>
      <t>20206610025132</t>
    </r>
    <r>
      <rPr>
        <sz val="11"/>
        <color theme="1"/>
        <rFont val="Garamond"/>
        <family val="1"/>
      </rPr>
      <t>: 2 acciones ( kra 63 # 19 27 sur - Kra 63 # 18 61 sur).</t>
    </r>
    <r>
      <rPr>
        <b/>
        <sz val="11"/>
        <color theme="1"/>
        <rFont val="Garamond"/>
        <family val="1"/>
      </rPr>
      <t>4.</t>
    </r>
    <r>
      <rPr>
        <sz val="11"/>
        <color theme="1"/>
        <rFont val="Garamond"/>
        <family val="1"/>
      </rPr>
      <t xml:space="preserve"> </t>
    </r>
    <r>
      <rPr>
        <b/>
        <sz val="11"/>
        <color theme="1"/>
        <rFont val="Garamond"/>
        <family val="1"/>
      </rPr>
      <t>20206610017472.</t>
    </r>
    <r>
      <rPr>
        <sz val="11"/>
        <color theme="1"/>
        <rFont val="Garamond"/>
        <family val="1"/>
      </rPr>
      <t xml:space="preserve"> CARRERA 43B # 5A-46 </t>
    </r>
    <r>
      <rPr>
        <b/>
        <sz val="11"/>
        <color theme="1"/>
        <rFont val="Garamond"/>
        <family val="1"/>
      </rPr>
      <t>5. 20206630005933</t>
    </r>
    <r>
      <rPr>
        <sz val="11"/>
        <color theme="1"/>
        <rFont val="Garamond"/>
        <family val="1"/>
      </rPr>
      <t>: 5 acciiones (calle 30 # 52 A 38 - Kra 65 A # 46 15. - Kra 59 # 14 84 - Calle 18 A # 50 98 - Calle 1 d Bis # 33 30).</t>
    </r>
  </si>
  <si>
    <t>META NO PROGRAMADA</t>
  </si>
  <si>
    <t>META REPROGRAMADA</t>
  </si>
  <si>
    <t>Durante el primer trimestre de la vigencia 2020, la Alcaldía Local dio respuesta a 149 requerimientos ciudadanos del año 2019, los cuales representan un nivel de avance del 100% en el trimestre.</t>
  </si>
  <si>
    <t xml:space="preserve">La Alcaldía Local  terminó en el trimestre 21 actuaciones administrativas activas. </t>
  </si>
  <si>
    <t>Reporte DGP</t>
  </si>
  <si>
    <t>La Alcaldía Local terminó en primera instancia 68 actuaciones administrativas.</t>
  </si>
  <si>
    <t>La Alcaldía Local  mantuvo al 100% las acciones correctivas, documentadas y vigentes en el trimestre.</t>
  </si>
  <si>
    <t>Reporte MIMEC</t>
  </si>
  <si>
    <t>23 de abril de 2020</t>
  </si>
  <si>
    <t xml:space="preserve">Para el primer trimestre de la vigencia 2020, el plan de gestión de la alcaldía local alcanzó un nivel de desempeño del XX%.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
</t>
  </si>
  <si>
    <t>08 de junio de 2020</t>
  </si>
  <si>
    <t>Impulsar procesalmente (avocar, rechazar, enviar al competente), el 40% de los expedientes de policía a cargo de las inspecciones de policía, con corte a 31 de diciembre de 2019</t>
  </si>
  <si>
    <t>Terminar 135  actuaciones administrativas hasta la primera instancia</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</si>
  <si>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135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</si>
  <si>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</si>
  <si>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</si>
  <si>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Establecer una (1) línea base de la participación (presencial y virtual) en los encuentros ciudadanos realizados durante el 2020 en la localidad</t>
  </si>
  <si>
    <t>Establecer una (1) línea base de la participación (presencial y virtual) en la rendicion de cuentas realizados durante el 2020 en la localidad</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</si>
  <si>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</si>
  <si>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</si>
  <si>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</si>
  <si>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Pico de asistencia: Las personas que ingresaron a la rendición de cuentas a través de Facebook Live o la plataforma establecida según la metodología del Consejo de Planeación Local</t>
  </si>
  <si>
    <t>Reporte Sipse</t>
  </si>
  <si>
    <t>Orfeo y anexo radicado</t>
  </si>
  <si>
    <t>Orfeo  y actas que reposan en el archivo del área</t>
  </si>
  <si>
    <t>1. 20206610045072: CARRERA 56 No. 2 a 29. 
2. 20206610045082: CARRERA 50 No. 4 73. 
3. 20206630247561: CRA 42 No 0 – 09 (extensión de actividad de establecimientos de comercio en espacio público).</t>
  </si>
  <si>
    <t>20206610039272: CARRERA 37 A No. 2 H 29. – CALLE 13 No. 36 56. 
2. 20206610039282: CARRERA 31 D No. 2 49 – CALLE 9 SUR No. 35 A 50. 
3.20206630007413: CALLE 8 SUR No. 4 B 67 – CALLE 36 SUR No. 50 A 71- CALLE 36 SUR No. 51 b 87. 
4. 20206630010463: CARRERA 34 No. 4 19 /21. 
5. 20206630010113: CARRERA 40 No. 34 40 sur.</t>
  </si>
  <si>
    <t xml:space="preserve">1. 20206610039212 : Av.68 No. 4B-24
Cra 67A No. 4D-95 -Av. Cra 68 No 4D-24
Av. Cra 68  No. 5-30 - Calle 4 B No 67-24
AV. Cra 68 No.4B-80-Calle 10 No. 60-77
2. 20206610039222: Cra 31No 5B - 22
Cra 31 No 5B -58 -Cra 30 Bis No.5B-47
Cra 30 No. 5B-32 -Cra 31A No 3B-26 
Cra 31A No. 5B-13 -Cra 30 Bis No. 5B-55
Calle 5C No. 30-86 -Cra 30 A No. 5B-22
3. 20206610039232: Ac 13 entre Cra 62 y Cra 65 -Cra 65No. 11-90 -Cra 65 No. 11-90 Local 4-18 -Cra 65 No. 11-50 Local 13-47
Cra 65 No 11-50 Local 4-03ª -C.C. Plaza de las Americas Local 3-41 -Cra 65 No. 11-50 Local 353ª-Calle 13 No.Cra 62  No. 11-48 
Cra 62  y 65 Av. 13 Local  3-55-Cra 62 No. 12-00 Local 3-54-Cra. 65 No. 11-50.
4. 20206610039242: Calle 10 A No. 45-12
cra 42 Bis No 17A-53-Cra 37 No. 12-42
Calle 17 No. 42 A- 69 -Cra 62 No. 9-63.
5. 20206610039262: Calle 12 A No. 44-98  
Cra 50 No.4A- 59 -Cra 65 No.46-68
Cra 66 No. 4D-44.
5. 20206610039332: Calle 17 No. 55-08 Piso 2 -Cra. 54  No. 17A-69-Cra 58 No. 15-64-Calle17 No. 58-17-Cra 55 No. 15-56 
Calle 17 A No. 55-49-Carrera 54 No. 17A-08-Calle 18 No. 54-51.
6. 20206610039352: Cra 53 No. 17-91
Cra 53 No. 17-91-Calle 16 No. 53-06
Calle 16 No. 53-45-Calle 15 No. 14-94
Diag. 13 Bis No. 53-54-Cra 55 No. 14-22
Carrera 55 No. 14-31-Cra 54 No. 54-72
Calle 15 No. 54-50-Calle 15 No. 15-12
Calle 1 No. 15-22-Cra 55 No. 15-32
Cra 55 No. 15-44 -Cra 55 No. 15-50
Cra 55 No. 15-70 -Cra 56 No. 17B-34
7. 20206610039362: Calle 17  No. 53-49 
Cra 55 No. 15-04 -Calle 55 No. 15-35
Calle 15 No. 55-23 -Cra. 56 !8A-10 
Calle 15  56-18 -Cra. 65B No. 18-22
Cra. 56 No. 14-81.
8. 20206610039492: Cra 52c No. 41-36 sur -Calle 43 sur No. 53-02-cra 52 No. 53-28 -cra 52 No. 37B-40 sur -Cra 52 C No. 42B-81 sur -Cra 52 C No. 42 A-11
Cra 52 C No. 41 B-05 sur -Cra 52 C No. 42A-41 sur-Cra 52 No. 20-03
9. 20206610039502: Calle 44 No. 52C-45
Cra 52 No. 44-11-cra 50  NO. 41-35 SUR
Cra 52 C No 44-19-Cra 52C No. 44-11 sur 
Calle 44 No. 53-28 sur.
10. 20206610039472: Cra 15 No. 53-09
Calle 15 No. 53-09-Calle 14 No. 62-04 Cra 62 No. 14-41-Cra 62 No. 14-72-Calle 17 No. 55-56-Call 15 No. 53-04-Ac 17 No. 53-09.
11. 20206610039462: Cra 54 No. 15-61
Cra 55 No. 13-48-Calle 15 No. 54-8
Cra 55 No. 13-24-Calle 13 No 54-34
Calle 15 No. 56-18.
12. 20206610039522: Cra 31 A No. 4A-96
Calle 5 No. 31A-04 Apto 101-Cra 31 D  No. 4A-89-Calle 5 No. 30A-29-calle 4A No. 31D-18-Cra 31D No. 4A-63
Calle 4 A No. 31D-38-Cra 31 No. 5B-16.
</t>
  </si>
  <si>
    <t>correo enviado por las inspecciones y soportes</t>
  </si>
  <si>
    <t>28 de Julio de 2020</t>
  </si>
  <si>
    <t>La Alcaldía Local comprometió a 30 de junio el 21,19 del presupuesto de inversión directa programado para la vigencia.</t>
  </si>
  <si>
    <t>Reporte predis</t>
  </si>
  <si>
    <t xml:space="preserve">La Alcaldia Local ejecutó el 100% de las actividades establecidas para el trimestre en materia de SIPSE local, entre las cuales se encuentran:
-Reportar los requerimientos a los enlaces de la DGDL en relación al mejoramiento de la herramienta tecnológica.
-Normalización del cargue de información en el Módulo de Contratación y Módulo financiero de SIPSE local para la vigencia 2020. 
- Participar en los entrenamientos de la DGDL sobre las generalidades de SIPSE local
-Participar en los entrenamientos de la DGDL sobre el módulo de proyectos y banco de iniciativas ciudadanas de SIPSE local </t>
  </si>
  <si>
    <t>Mediante radicado 20206620005993 se remitió el plan de sostenibilidad contable a la Subsecretaría de Gestión Institucional.</t>
  </si>
  <si>
    <t>La Alcaldía Local de acuerdo con el reporte remitido ha dado respuesta a 327 requerimientos ciudadanos de los 96 programados para el trimestre, lo que representa un nivel de avance del 100% en el trimestre.</t>
  </si>
  <si>
    <t>La Alcaldía Local impulso procesalmente a 3.089 expedientes allegados a 31 de diciembre de 2019.</t>
  </si>
  <si>
    <t>La Alcaldía Local falló de fondo el  2,86%  de los expedientes de policía a cargo de las inspecciones de policía con corte a 31-12-2019 programados para el trimestre.</t>
  </si>
  <si>
    <t>La Alcaldía Local falló de fondo en el trimestre 329 expedientes  de los 1.020 programados para el trimestre..</t>
  </si>
  <si>
    <t>La Alcaldía Local termino 14 actuaciones administrativas activas en el trimestre.</t>
  </si>
  <si>
    <t>La Alcaldía Local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</si>
  <si>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</si>
  <si>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Reporte Dirección Administrativa</t>
  </si>
  <si>
    <t>Reporte MIMEC y SIG Ofcina Asesora de Plaenación</t>
  </si>
  <si>
    <t>Reporte Oficina Asesora de Comunicaciones Ley 1712 de 2014.</t>
  </si>
  <si>
    <t xml:space="preserve">
La Alcaldía Local participó en el 100% de las capacitaciones convocadas por la Dirección Administrativa. </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</si>
  <si>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105 lo que representa un nivel de cumplimiento trimestral del 91%</t>
  </si>
  <si>
    <t>CUMPLIMIENTO II TRIMESTRE</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</si>
  <si>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</si>
  <si>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</si>
  <si>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</si>
  <si>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</si>
  <si>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</si>
  <si>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</si>
  <si>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 xml:space="preserve">
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
</t>
  </si>
  <si>
    <t>Reporte Subsecretaría de Gestión Local</t>
  </si>
  <si>
    <t xml:space="preserve">Para segundo trimestre de la vigencia 2020, el plan de gestión de la alcaldía local alcanzó un nivel de desempeño del 89%.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
</t>
  </si>
  <si>
    <t>30 de septiembre de 2020</t>
  </si>
  <si>
    <t>Lograr el 80% de cumplimiento físico acumulado del plan de desarrollo local.</t>
  </si>
  <si>
    <t>Comprometer mínimo el 20% a 30 de junio y el 95% a 31 de diciembre de 2020 del presupuesto de inversión directa disponible a la vigencia para el FDL</t>
  </si>
  <si>
    <t>Girar mínimo el 26% del presupuesto de inversión directa comprometido en la vigencia 2020</t>
  </si>
  <si>
    <t>En atención al desarrollo de las mesas técnicas de revisión de avances y desempeños de metas realizadas entre: alcaldías locales - Subsecretaría de Gestión Local, alcaldías locales – Dirección para la Gestión Policiva y, en el marco de las solicitudes remitidas por la Subsecretaría de Gestión Institucional y el líder del equipo Políticas Públicas y Gestión del Conocimiento se realizan por solicitud y aprobación de los líderes de proceso se modifican las metas:
• Lograr el 80% de cumplimiento físico acumulado del plan de desarrollo local.
• Comprometer mínimo el 20% a 30 de junio y el 95% a 31 de diciembre de 2020 del presupuesto de inversión directa disponible a la vigencia para el FDL.
• Girar mínimo el 26% del presupuesto de inversión directa comprometido en la vigencia 2020.
• Diligenciar el 100% del formulario de indicadores sobre transparencia. Dejando la programación total a cuarto trimestre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</si>
</sst>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_-* #,##0.0_-;\-* #,##0.0_-;_-* &quot;-&quot;_-;_-@_-"/>
    <numFmt numFmtId="167" formatCode="0.0%"/>
  </numFmts>
  <fonts count="24"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
      <sz val="11"/>
      <color rgb="FF0070C0"/>
      <name val="Garamond"/>
      <family val="1"/>
    </font>
    <font>
      <b/>
      <sz val="11"/>
      <color rgb="FF0070C0"/>
      <name val="Garamond"/>
      <family val="1"/>
    </font>
    <font>
      <sz val="10"/>
      <color rgb="FF0070C0"/>
      <name val="Garamond"/>
      <family val="1"/>
    </font>
    <font>
      <sz val="9"/>
      <color theme="1"/>
      <name val="Garamond"/>
      <family val="1"/>
    </font>
    <font>
      <b/>
      <sz val="14"/>
      <color theme="1"/>
      <name val="Garamond"/>
      <family val="1"/>
    </font>
    <font>
      <b/>
      <sz val="18"/>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41">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65">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5"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5"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0" fontId="3" fillId="0" borderId="9" xfId="0" applyFont="1" applyBorder="1" applyAlignment="1">
      <alignment horizontal="center"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2" fillId="8" borderId="9" xfId="0" applyNumberFormat="1" applyFont="1" applyFill="1" applyBorder="1" applyAlignment="1">
      <alignment vertical="center"/>
    </xf>
    <xf numFmtId="0" fontId="12" fillId="8" borderId="9" xfId="0" applyFont="1" applyFill="1" applyBorder="1" applyAlignment="1">
      <alignment vertical="center"/>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9" fontId="12" fillId="11" borderId="9" xfId="2" applyFont="1" applyFill="1" applyBorder="1" applyAlignment="1">
      <alignment vertical="center"/>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wrapText="1"/>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12" fillId="11" borderId="9" xfId="0" applyFont="1" applyFill="1" applyBorder="1" applyAlignment="1">
      <alignment horizontal="center" vertical="center"/>
    </xf>
    <xf numFmtId="0" fontId="6" fillId="7" borderId="9" xfId="0" applyFont="1" applyFill="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6" fillId="11" borderId="25" xfId="0" applyFont="1" applyFill="1" applyBorder="1" applyAlignment="1">
      <alignment vertical="center" wrapText="1"/>
    </xf>
    <xf numFmtId="0" fontId="6" fillId="0" borderId="15" xfId="0" applyFont="1" applyBorder="1" applyAlignment="1">
      <alignment vertical="center" wrapText="1"/>
    </xf>
    <xf numFmtId="0" fontId="6" fillId="0" borderId="13" xfId="0" applyFont="1" applyBorder="1" applyAlignment="1">
      <alignment vertical="center" wrapText="1"/>
    </xf>
    <xf numFmtId="0" fontId="6" fillId="9" borderId="25" xfId="0" applyFont="1" applyFill="1" applyBorder="1" applyAlignment="1">
      <alignment vertical="center" wrapText="1"/>
    </xf>
    <xf numFmtId="0" fontId="6" fillId="11" borderId="26" xfId="0" applyFont="1" applyFill="1" applyBorder="1" applyAlignment="1">
      <alignment vertical="center" wrapText="1"/>
    </xf>
    <xf numFmtId="0" fontId="6" fillId="10" borderId="25" xfId="0" applyFont="1" applyFill="1" applyBorder="1" applyAlignment="1">
      <alignment vertical="center" wrapText="1"/>
    </xf>
    <xf numFmtId="0" fontId="11" fillId="8" borderId="12" xfId="0" applyFont="1" applyFill="1" applyBorder="1" applyAlignment="1" applyProtection="1">
      <alignment horizontal="justify" vertical="center" wrapText="1"/>
      <protection locked="0"/>
    </xf>
    <xf numFmtId="9" fontId="12" fillId="8" borderId="12" xfId="0" applyNumberFormat="1" applyFont="1" applyFill="1" applyBorder="1" applyAlignment="1">
      <alignment vertical="center"/>
    </xf>
    <xf numFmtId="0" fontId="6" fillId="11" borderId="26" xfId="0" applyFont="1" applyFill="1" applyBorder="1" applyAlignment="1">
      <alignment vertical="center"/>
    </xf>
    <xf numFmtId="0" fontId="4" fillId="12" borderId="25" xfId="0" applyFont="1" applyFill="1" applyBorder="1" applyAlignment="1">
      <alignment horizontal="justify" vertical="center" wrapText="1"/>
    </xf>
    <xf numFmtId="0" fontId="3" fillId="0" borderId="25" xfId="0" applyFont="1" applyBorder="1" applyAlignment="1">
      <alignment vertical="center" wrapText="1"/>
    </xf>
    <xf numFmtId="0" fontId="9" fillId="0" borderId="25" xfId="0" applyFont="1" applyBorder="1" applyAlignment="1">
      <alignment vertical="center" wrapText="1"/>
    </xf>
    <xf numFmtId="0" fontId="3" fillId="0" borderId="32" xfId="0" applyFont="1" applyBorder="1" applyAlignment="1">
      <alignment vertical="center" wrapText="1"/>
    </xf>
    <xf numFmtId="0" fontId="13" fillId="11" borderId="25" xfId="0" applyFont="1" applyFill="1" applyBorder="1" applyAlignment="1">
      <alignment vertical="center" wrapText="1"/>
    </xf>
    <xf numFmtId="9" fontId="5" fillId="0" borderId="26" xfId="0" applyNumberFormat="1" applyFont="1" applyBorder="1" applyAlignment="1" applyProtection="1">
      <alignment horizontal="justify" vertical="center" wrapText="1"/>
      <protection locked="0"/>
    </xf>
    <xf numFmtId="0" fontId="5" fillId="0" borderId="25" xfId="0" applyFont="1" applyBorder="1" applyAlignment="1">
      <alignment horizontal="justify" vertical="center" wrapText="1"/>
    </xf>
    <xf numFmtId="9" fontId="5" fillId="0" borderId="26" xfId="2" applyFont="1" applyBorder="1" applyAlignment="1">
      <alignment horizontal="justify" vertical="center" wrapText="1"/>
    </xf>
    <xf numFmtId="0" fontId="5" fillId="0" borderId="15" xfId="0" applyFont="1" applyBorder="1" applyAlignment="1">
      <alignment horizontal="justify" vertical="center" wrapText="1"/>
    </xf>
    <xf numFmtId="9" fontId="5" fillId="0" borderId="13" xfId="2" applyFont="1" applyBorder="1" applyAlignment="1">
      <alignment horizontal="center" vertical="center" wrapText="1"/>
    </xf>
    <xf numFmtId="9" fontId="5" fillId="0" borderId="27" xfId="2" applyFont="1" applyBorder="1" applyAlignment="1">
      <alignment horizontal="justify" vertical="center" wrapText="1"/>
    </xf>
    <xf numFmtId="0" fontId="6" fillId="0" borderId="25" xfId="0" applyFont="1" applyBorder="1" applyAlignment="1">
      <alignment vertical="center"/>
    </xf>
    <xf numFmtId="0" fontId="3" fillId="0" borderId="26" xfId="0" applyFont="1" applyBorder="1" applyAlignment="1">
      <alignment vertical="center" wrapText="1"/>
    </xf>
    <xf numFmtId="0" fontId="6" fillId="8" borderId="22" xfId="0" applyFont="1" applyFill="1" applyBorder="1" applyAlignment="1">
      <alignment vertical="center"/>
    </xf>
    <xf numFmtId="0" fontId="6" fillId="8" borderId="0" xfId="0" applyFont="1" applyFill="1" applyBorder="1" applyAlignment="1">
      <alignment vertical="center"/>
    </xf>
    <xf numFmtId="0" fontId="6" fillId="11" borderId="8" xfId="0" applyFont="1" applyFill="1" applyBorder="1" applyAlignment="1">
      <alignment vertical="center"/>
    </xf>
    <xf numFmtId="0" fontId="6" fillId="0" borderId="22" xfId="0" applyFont="1" applyBorder="1" applyAlignment="1">
      <alignment vertical="center"/>
    </xf>
    <xf numFmtId="0" fontId="5" fillId="0" borderId="26" xfId="0" applyFont="1" applyBorder="1" applyAlignment="1" applyProtection="1">
      <alignment horizontal="justify" vertical="center" wrapText="1"/>
      <protection locked="0"/>
    </xf>
    <xf numFmtId="0" fontId="6" fillId="0" borderId="30" xfId="0" applyFont="1" applyBorder="1" applyAlignment="1">
      <alignment vertical="center"/>
    </xf>
    <xf numFmtId="0" fontId="5" fillId="0" borderId="27" xfId="0" applyFont="1" applyBorder="1" applyAlignment="1" applyProtection="1">
      <alignment horizontal="justify" vertical="center" wrapText="1"/>
      <protection locked="0"/>
    </xf>
    <xf numFmtId="0" fontId="6" fillId="11" borderId="25" xfId="0" applyFont="1" applyFill="1" applyBorder="1" applyAlignment="1">
      <alignment vertical="center"/>
    </xf>
    <xf numFmtId="0" fontId="5" fillId="0" borderId="26" xfId="0" applyFont="1" applyBorder="1" applyAlignment="1" applyProtection="1">
      <alignment horizontal="center" vertical="center" wrapText="1"/>
      <protection locked="0"/>
    </xf>
    <xf numFmtId="0" fontId="6" fillId="0" borderId="24" xfId="0" applyFont="1" applyBorder="1" applyAlignment="1">
      <alignment vertical="center"/>
    </xf>
    <xf numFmtId="0" fontId="3" fillId="0" borderId="33" xfId="0" applyFont="1" applyBorder="1" applyAlignment="1">
      <alignment vertical="center" wrapText="1"/>
    </xf>
    <xf numFmtId="0" fontId="3" fillId="12" borderId="24" xfId="0" applyFont="1" applyFill="1" applyBorder="1" applyAlignment="1">
      <alignment horizontal="justify" vertical="center" wrapText="1"/>
    </xf>
    <xf numFmtId="0" fontId="10" fillId="11" borderId="15"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11" borderId="27" xfId="0" applyFont="1" applyFill="1" applyBorder="1" applyAlignment="1">
      <alignment horizontal="center" vertical="center" wrapText="1"/>
    </xf>
    <xf numFmtId="0" fontId="6" fillId="0" borderId="25" xfId="0" applyFont="1" applyFill="1" applyBorder="1" applyAlignment="1">
      <alignment vertical="center"/>
    </xf>
    <xf numFmtId="0" fontId="14" fillId="6" borderId="25"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6" fillId="0" borderId="9" xfId="0" applyFont="1" applyBorder="1" applyAlignment="1">
      <alignment horizontal="center" vertical="center"/>
    </xf>
    <xf numFmtId="0" fontId="9" fillId="0" borderId="12" xfId="0" applyFont="1" applyBorder="1" applyAlignment="1">
      <alignment vertical="center" wrapText="1"/>
    </xf>
    <xf numFmtId="0" fontId="9" fillId="12" borderId="25" xfId="0" applyFont="1" applyFill="1" applyBorder="1" applyAlignment="1">
      <alignment horizontal="justify" vertical="center" wrapText="1"/>
    </xf>
    <xf numFmtId="0" fontId="6" fillId="0" borderId="0" xfId="0" applyFont="1" applyAlignment="1">
      <alignment horizontal="center" vertical="center"/>
    </xf>
    <xf numFmtId="0" fontId="6" fillId="11" borderId="9" xfId="0" applyFont="1" applyFill="1" applyBorder="1" applyAlignment="1">
      <alignment horizontal="center" vertical="center"/>
    </xf>
    <xf numFmtId="0" fontId="6" fillId="11" borderId="7" xfId="0" applyFont="1" applyFill="1" applyBorder="1" applyAlignment="1">
      <alignment horizontal="center" vertical="center"/>
    </xf>
    <xf numFmtId="9" fontId="6" fillId="11" borderId="9" xfId="0" applyNumberFormat="1" applyFont="1" applyFill="1" applyBorder="1" applyAlignment="1">
      <alignment horizontal="center" vertical="center"/>
    </xf>
    <xf numFmtId="0" fontId="6" fillId="11" borderId="9" xfId="0" applyFont="1" applyFill="1" applyBorder="1" applyAlignment="1">
      <alignment horizontal="center" vertical="center" wrapText="1"/>
    </xf>
    <xf numFmtId="10" fontId="6" fillId="11" borderId="9" xfId="0" applyNumberFormat="1" applyFont="1" applyFill="1" applyBorder="1" applyAlignment="1">
      <alignment horizontal="center" vertical="center"/>
    </xf>
    <xf numFmtId="0" fontId="6" fillId="11" borderId="10" xfId="0" applyFont="1" applyFill="1" applyBorder="1" applyAlignment="1">
      <alignment horizontal="center" vertical="center"/>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0" fontId="6" fillId="5" borderId="12"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9" xfId="0" applyFont="1" applyBorder="1" applyAlignment="1">
      <alignment horizontal="center" vertical="center"/>
    </xf>
    <xf numFmtId="0" fontId="9" fillId="0" borderId="9" xfId="0" applyFont="1" applyBorder="1" applyAlignment="1">
      <alignment vertical="center" wrapText="1"/>
    </xf>
    <xf numFmtId="0" fontId="6" fillId="0" borderId="9" xfId="0" applyFont="1" applyFill="1" applyBorder="1" applyAlignment="1">
      <alignment vertical="center"/>
    </xf>
    <xf numFmtId="9" fontId="6" fillId="0" borderId="9" xfId="0" applyNumberFormat="1" applyFont="1" applyFill="1" applyBorder="1" applyAlignment="1">
      <alignment vertical="center"/>
    </xf>
    <xf numFmtId="9" fontId="6" fillId="0" borderId="26" xfId="0" applyNumberFormat="1" applyFont="1" applyFill="1" applyBorder="1" applyAlignment="1">
      <alignment vertical="center"/>
    </xf>
    <xf numFmtId="9" fontId="15" fillId="0" borderId="9" xfId="0" applyNumberFormat="1" applyFont="1" applyFill="1" applyBorder="1" applyAlignment="1">
      <alignment vertical="center"/>
    </xf>
    <xf numFmtId="0" fontId="6" fillId="0" borderId="26" xfId="0" applyFont="1" applyFill="1" applyBorder="1" applyAlignment="1">
      <alignment vertical="center"/>
    </xf>
    <xf numFmtId="0" fontId="6" fillId="0" borderId="10" xfId="0" applyFont="1" applyFill="1" applyBorder="1" applyAlignment="1">
      <alignment vertical="center"/>
    </xf>
    <xf numFmtId="0" fontId="6" fillId="0" borderId="14" xfId="0" applyFont="1" applyFill="1" applyBorder="1" applyAlignment="1">
      <alignment vertical="center"/>
    </xf>
    <xf numFmtId="0" fontId="6" fillId="0" borderId="9" xfId="0" applyFont="1" applyBorder="1" applyAlignment="1">
      <alignment horizontal="center" vertical="center" wrapText="1"/>
    </xf>
    <xf numFmtId="0" fontId="12" fillId="13" borderId="25"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2" fillId="13" borderId="26" xfId="0" applyFont="1" applyFill="1" applyBorder="1" applyAlignment="1">
      <alignment horizontal="center" vertical="center" wrapText="1"/>
    </xf>
    <xf numFmtId="0" fontId="6" fillId="0" borderId="0" xfId="0" applyFont="1" applyAlignment="1">
      <alignment horizontal="center" vertical="center" wrapText="1"/>
    </xf>
    <xf numFmtId="9" fontId="18" fillId="0" borderId="9" xfId="2" applyFont="1" applyBorder="1" applyAlignment="1">
      <alignment horizontal="center" vertical="center" wrapText="1"/>
    </xf>
    <xf numFmtId="9" fontId="6" fillId="0" borderId="9" xfId="2" applyFont="1" applyFill="1" applyBorder="1" applyAlignment="1">
      <alignment horizontal="center" vertical="center" wrapText="1"/>
    </xf>
    <xf numFmtId="0" fontId="6" fillId="0" borderId="9" xfId="0" applyFont="1" applyFill="1" applyBorder="1" applyAlignment="1">
      <alignment horizontal="center" vertical="center" wrapText="1"/>
    </xf>
    <xf numFmtId="9" fontId="12" fillId="0" borderId="9" xfId="2" applyFont="1" applyFill="1" applyBorder="1" applyAlignment="1">
      <alignment horizontal="center" vertical="center" wrapText="1"/>
    </xf>
    <xf numFmtId="9" fontId="12" fillId="0" borderId="9" xfId="2"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9" borderId="25" xfId="0" applyFont="1" applyFill="1" applyBorder="1" applyAlignment="1">
      <alignment vertical="center" wrapText="1"/>
    </xf>
    <xf numFmtId="0" fontId="12" fillId="9" borderId="9" xfId="0" applyFont="1" applyFill="1" applyBorder="1" applyAlignment="1">
      <alignment vertical="center" wrapText="1"/>
    </xf>
    <xf numFmtId="0" fontId="12" fillId="9" borderId="26" xfId="0" applyFont="1" applyFill="1" applyBorder="1" applyAlignment="1">
      <alignment vertical="center" wrapText="1"/>
    </xf>
    <xf numFmtId="0" fontId="12" fillId="10" borderId="25" xfId="0" applyFont="1" applyFill="1" applyBorder="1" applyAlignment="1">
      <alignment vertical="center" wrapText="1"/>
    </xf>
    <xf numFmtId="0" fontId="12" fillId="10" borderId="9" xfId="0" applyFont="1" applyFill="1" applyBorder="1" applyAlignment="1">
      <alignment vertical="center" wrapText="1"/>
    </xf>
    <xf numFmtId="0" fontId="12" fillId="10" borderId="26" xfId="0" applyFont="1" applyFill="1" applyBorder="1" applyAlignment="1">
      <alignment vertical="center" wrapText="1"/>
    </xf>
    <xf numFmtId="0" fontId="12" fillId="7" borderId="25" xfId="0" applyFont="1" applyFill="1" applyBorder="1" applyAlignment="1">
      <alignment vertical="center" wrapText="1"/>
    </xf>
    <xf numFmtId="0" fontId="12" fillId="7" borderId="9" xfId="0" applyFont="1" applyFill="1" applyBorder="1" applyAlignment="1">
      <alignment vertical="center" wrapText="1"/>
    </xf>
    <xf numFmtId="0" fontId="12" fillId="7" borderId="26" xfId="0" applyFont="1" applyFill="1" applyBorder="1" applyAlignment="1">
      <alignment vertical="center" wrapText="1"/>
    </xf>
    <xf numFmtId="0" fontId="12" fillId="11" borderId="9" xfId="0" applyFont="1" applyFill="1" applyBorder="1" applyAlignment="1">
      <alignment horizontal="center" vertical="center" wrapText="1"/>
    </xf>
    <xf numFmtId="9" fontId="19" fillId="0" borderId="9" xfId="2" applyFont="1" applyBorder="1" applyAlignment="1">
      <alignment horizontal="center" vertical="center" wrapText="1"/>
    </xf>
    <xf numFmtId="0" fontId="6" fillId="0" borderId="34" xfId="0" applyFont="1" applyBorder="1" applyAlignment="1">
      <alignment vertical="center"/>
    </xf>
    <xf numFmtId="0" fontId="6" fillId="11" borderId="22" xfId="0" applyFont="1" applyFill="1" applyBorder="1" applyAlignment="1">
      <alignment vertical="center"/>
    </xf>
    <xf numFmtId="0" fontId="6" fillId="0" borderId="35" xfId="0" applyFont="1" applyBorder="1" applyAlignment="1">
      <alignment vertical="center"/>
    </xf>
    <xf numFmtId="0" fontId="6" fillId="11" borderId="2" xfId="0" applyFont="1" applyFill="1" applyBorder="1" applyAlignment="1">
      <alignment vertical="center" wrapText="1"/>
    </xf>
    <xf numFmtId="0" fontId="12" fillId="13" borderId="16"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9" xfId="0" applyFont="1" applyFill="1" applyBorder="1" applyAlignment="1">
      <alignment horizontal="center" vertical="center" wrapText="1"/>
    </xf>
    <xf numFmtId="10" fontId="6" fillId="0" borderId="9" xfId="2" applyNumberFormat="1" applyFont="1" applyFill="1" applyBorder="1" applyAlignment="1">
      <alignment horizontal="center" vertical="center" wrapText="1"/>
    </xf>
    <xf numFmtId="0" fontId="18" fillId="0" borderId="9" xfId="0" applyFont="1" applyBorder="1" applyAlignment="1">
      <alignment horizontal="center" vertical="center" wrapText="1"/>
    </xf>
    <xf numFmtId="0" fontId="19" fillId="0" borderId="9" xfId="0" applyFont="1" applyBorder="1" applyAlignment="1">
      <alignment horizontal="center" vertical="center" wrapText="1"/>
    </xf>
    <xf numFmtId="0" fontId="6" fillId="0" borderId="9" xfId="0" applyFont="1" applyBorder="1" applyAlignment="1" applyProtection="1">
      <alignment horizontal="justify" vertical="center" wrapText="1"/>
      <protection locked="0"/>
    </xf>
    <xf numFmtId="0" fontId="6" fillId="0" borderId="26" xfId="0" applyFont="1" applyBorder="1" applyAlignment="1" applyProtection="1">
      <alignment horizontal="justify" vertical="center" wrapText="1"/>
      <protection locked="0"/>
    </xf>
    <xf numFmtId="0" fontId="6" fillId="11" borderId="9" xfId="0" applyFont="1" applyFill="1" applyBorder="1" applyAlignment="1" applyProtection="1">
      <alignment horizontal="justify" vertical="center" wrapText="1"/>
      <protection locked="0"/>
    </xf>
    <xf numFmtId="0" fontId="6" fillId="11" borderId="26" xfId="0" applyFont="1" applyFill="1" applyBorder="1" applyAlignment="1" applyProtection="1">
      <alignment horizontal="justify" vertical="center" wrapText="1"/>
      <protection locked="0"/>
    </xf>
    <xf numFmtId="0" fontId="6" fillId="0" borderId="13" xfId="0" applyFont="1" applyBorder="1" applyAlignment="1" applyProtection="1">
      <alignment horizontal="justify" vertical="center" wrapText="1"/>
      <protection locked="0"/>
    </xf>
    <xf numFmtId="0" fontId="6" fillId="0" borderId="27" xfId="0" applyFont="1" applyBorder="1" applyAlignment="1" applyProtection="1">
      <alignment horizontal="justify" vertical="center" wrapText="1"/>
      <protection locked="0"/>
    </xf>
    <xf numFmtId="0" fontId="18" fillId="0" borderId="9" xfId="2" applyNumberFormat="1" applyFont="1" applyBorder="1" applyAlignment="1">
      <alignment horizontal="center" vertical="center" wrapText="1"/>
    </xf>
    <xf numFmtId="9" fontId="20" fillId="0" borderId="26" xfId="0" applyNumberFormat="1" applyFont="1" applyBorder="1" applyAlignment="1" applyProtection="1">
      <alignment horizontal="center" vertical="center" wrapText="1"/>
      <protection locked="0"/>
    </xf>
    <xf numFmtId="0" fontId="18" fillId="0" borderId="0" xfId="0" applyFont="1" applyAlignment="1">
      <alignment vertical="center"/>
    </xf>
    <xf numFmtId="166" fontId="18" fillId="0" borderId="9" xfId="1" applyNumberFormat="1" applyFont="1" applyBorder="1" applyAlignment="1">
      <alignment horizontal="center" vertical="center" wrapText="1"/>
    </xf>
    <xf numFmtId="1" fontId="20" fillId="0" borderId="26" xfId="0" applyNumberFormat="1" applyFont="1" applyBorder="1" applyAlignment="1" applyProtection="1">
      <alignment horizontal="center" vertical="center" wrapText="1"/>
      <protection locked="0"/>
    </xf>
    <xf numFmtId="0" fontId="6" fillId="0" borderId="9" xfId="0" applyFont="1" applyBorder="1" applyAlignment="1">
      <alignment horizontal="center" vertical="center"/>
    </xf>
    <xf numFmtId="9" fontId="9" fillId="0" borderId="16" xfId="0" applyNumberFormat="1" applyFont="1" applyBorder="1" applyAlignment="1">
      <alignment horizontal="center" vertical="center" wrapText="1"/>
    </xf>
    <xf numFmtId="0" fontId="9" fillId="0" borderId="12" xfId="0" applyFont="1" applyBorder="1" applyAlignment="1">
      <alignment horizontal="center" vertical="center" wrapText="1"/>
    </xf>
    <xf numFmtId="3" fontId="6" fillId="11" borderId="12" xfId="0" applyNumberFormat="1" applyFont="1" applyFill="1" applyBorder="1" applyAlignment="1">
      <alignment horizontal="center" vertical="center"/>
    </xf>
    <xf numFmtId="0" fontId="6" fillId="5" borderId="12" xfId="0" applyFont="1" applyFill="1" applyBorder="1" applyAlignment="1">
      <alignment vertical="center"/>
    </xf>
    <xf numFmtId="0" fontId="6" fillId="0" borderId="12" xfId="0" applyFont="1" applyBorder="1" applyAlignment="1">
      <alignment horizontal="center" vertical="center"/>
    </xf>
    <xf numFmtId="3" fontId="6" fillId="0" borderId="12" xfId="0" applyNumberFormat="1" applyFont="1" applyBorder="1" applyAlignment="1">
      <alignment horizontal="center" vertical="center"/>
    </xf>
    <xf numFmtId="0" fontId="6" fillId="0" borderId="33" xfId="0" applyFont="1" applyBorder="1" applyAlignment="1">
      <alignment horizontal="center" vertical="center"/>
    </xf>
    <xf numFmtId="0" fontId="9" fillId="0" borderId="9" xfId="0" applyFont="1" applyBorder="1" applyAlignment="1">
      <alignment horizontal="center" vertical="center" wrapText="1"/>
    </xf>
    <xf numFmtId="0" fontId="6" fillId="5" borderId="9" xfId="0" applyFont="1" applyFill="1" applyBorder="1" applyAlignment="1">
      <alignment vertical="center"/>
    </xf>
    <xf numFmtId="1" fontId="6" fillId="0" borderId="26" xfId="2" applyNumberFormat="1" applyFont="1" applyFill="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center" vertical="center" wrapText="1"/>
    </xf>
    <xf numFmtId="9" fontId="6" fillId="0" borderId="9" xfId="0" applyNumberFormat="1" applyFont="1" applyBorder="1" applyAlignment="1" applyProtection="1">
      <alignment horizontal="justify" vertical="center" wrapText="1"/>
      <protection locked="0"/>
    </xf>
    <xf numFmtId="0" fontId="6" fillId="0" borderId="2"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9" fontId="6" fillId="0" borderId="9" xfId="2" applyFont="1" applyBorder="1" applyAlignment="1" applyProtection="1">
      <alignment horizontal="center" vertical="center" wrapText="1"/>
      <protection locked="0"/>
    </xf>
    <xf numFmtId="9" fontId="6" fillId="0" borderId="9" xfId="0" applyNumberFormat="1" applyFont="1" applyBorder="1" applyAlignment="1" applyProtection="1">
      <alignment horizontal="center" vertical="center" wrapText="1"/>
      <protection locked="0"/>
    </xf>
    <xf numFmtId="9" fontId="6" fillId="0" borderId="2" xfId="2" applyFont="1" applyBorder="1" applyAlignment="1">
      <alignment horizontal="center" vertical="center" wrapText="1"/>
    </xf>
    <xf numFmtId="9" fontId="12" fillId="0" borderId="9" xfId="2" applyFont="1" applyBorder="1" applyAlignment="1" applyProtection="1">
      <alignment horizontal="center" vertical="center" wrapText="1"/>
      <protection locked="0"/>
    </xf>
    <xf numFmtId="167" fontId="6" fillId="0" borderId="9" xfId="2" applyNumberFormat="1" applyFont="1" applyBorder="1" applyAlignment="1" applyProtection="1">
      <alignment horizontal="center" vertical="center" wrapText="1"/>
      <protection locked="0"/>
    </xf>
    <xf numFmtId="10" fontId="6" fillId="0" borderId="9" xfId="2" applyNumberFormat="1" applyFont="1" applyBorder="1" applyAlignment="1" applyProtection="1">
      <alignment horizontal="center" vertical="center" wrapText="1"/>
      <protection locked="0"/>
    </xf>
    <xf numFmtId="10" fontId="6" fillId="0" borderId="9" xfId="0" applyNumberFormat="1" applyFont="1" applyBorder="1" applyAlignment="1" applyProtection="1">
      <alignment horizontal="center" vertical="center" wrapText="1"/>
      <protection locked="0"/>
    </xf>
    <xf numFmtId="167" fontId="6" fillId="0" borderId="9" xfId="0" applyNumberFormat="1" applyFont="1" applyBorder="1" applyAlignment="1" applyProtection="1">
      <alignment horizontal="center" vertical="center" wrapText="1"/>
      <protection locked="0"/>
    </xf>
    <xf numFmtId="9" fontId="18" fillId="0" borderId="2" xfId="2" applyFont="1" applyBorder="1" applyAlignment="1">
      <alignment vertical="center" wrapText="1"/>
    </xf>
    <xf numFmtId="9" fontId="18" fillId="0" borderId="9" xfId="0" applyNumberFormat="1" applyFont="1" applyBorder="1" applyAlignment="1" applyProtection="1">
      <alignment horizontal="justify" vertical="center" wrapText="1"/>
      <protection locked="0"/>
    </xf>
    <xf numFmtId="9" fontId="19" fillId="0" borderId="9" xfId="0" applyNumberFormat="1" applyFont="1" applyBorder="1" applyAlignment="1" applyProtection="1">
      <alignment horizontal="center" vertical="center" wrapText="1"/>
      <protection locked="0"/>
    </xf>
    <xf numFmtId="0" fontId="18" fillId="0" borderId="9" xfId="0" applyFont="1" applyBorder="1" applyAlignment="1" applyProtection="1">
      <alignment horizontal="justify" vertical="center" wrapText="1"/>
      <protection locked="0"/>
    </xf>
    <xf numFmtId="9" fontId="18" fillId="0" borderId="2" xfId="0" applyNumberFormat="1" applyFont="1" applyBorder="1" applyAlignment="1">
      <alignment vertical="center" wrapText="1"/>
    </xf>
    <xf numFmtId="9" fontId="19" fillId="0" borderId="2" xfId="0" applyNumberFormat="1" applyFont="1" applyBorder="1" applyAlignment="1">
      <alignment horizontal="center" vertical="center" wrapText="1"/>
    </xf>
    <xf numFmtId="0" fontId="18" fillId="0" borderId="2" xfId="0" applyFont="1" applyBorder="1" applyAlignment="1">
      <alignment vertical="center" wrapText="1"/>
    </xf>
    <xf numFmtId="0" fontId="19" fillId="0" borderId="2" xfId="0" applyFont="1" applyBorder="1" applyAlignment="1">
      <alignment horizontal="center" vertical="center" wrapText="1"/>
    </xf>
    <xf numFmtId="9" fontId="18" fillId="0" borderId="36" xfId="2" applyFont="1" applyBorder="1" applyAlignment="1">
      <alignment vertical="center" wrapText="1"/>
    </xf>
    <xf numFmtId="9" fontId="18" fillId="0" borderId="9" xfId="0" applyNumberFormat="1" applyFont="1" applyBorder="1" applyAlignment="1" applyProtection="1">
      <alignment horizontal="center" vertical="center" wrapText="1"/>
      <protection locked="0"/>
    </xf>
    <xf numFmtId="9" fontId="19" fillId="0" borderId="10" xfId="0" applyNumberFormat="1" applyFont="1" applyBorder="1" applyAlignment="1" applyProtection="1">
      <alignment horizontal="center" vertical="center" wrapText="1"/>
      <protection locked="0"/>
    </xf>
    <xf numFmtId="0" fontId="12" fillId="9" borderId="34" xfId="0" applyFont="1" applyFill="1" applyBorder="1" applyAlignment="1">
      <alignment vertical="center" wrapText="1"/>
    </xf>
    <xf numFmtId="9" fontId="23" fillId="0" borderId="37" xfId="2" applyFont="1" applyBorder="1" applyAlignment="1">
      <alignment horizontal="center" vertical="center" wrapText="1"/>
    </xf>
    <xf numFmtId="9" fontId="6" fillId="0" borderId="9" xfId="0" applyNumberFormat="1" applyFont="1" applyBorder="1" applyAlignment="1">
      <alignment vertical="center"/>
    </xf>
    <xf numFmtId="9" fontId="6" fillId="0" borderId="26" xfId="0" applyNumberFormat="1" applyFont="1" applyBorder="1" applyAlignment="1">
      <alignment vertical="center"/>
    </xf>
    <xf numFmtId="0" fontId="6" fillId="0" borderId="39" xfId="0" applyFont="1" applyBorder="1" applyAlignment="1">
      <alignment vertical="center" wrapText="1"/>
    </xf>
    <xf numFmtId="0" fontId="6" fillId="0" borderId="40" xfId="0" applyFont="1" applyBorder="1" applyAlignment="1">
      <alignment vertical="center" wrapText="1"/>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vertical="center"/>
    </xf>
    <xf numFmtId="9" fontId="12" fillId="0" borderId="9" xfId="0" applyNumberFormat="1" applyFont="1" applyBorder="1" applyAlignment="1" applyProtection="1">
      <alignment horizontal="center" vertical="center" wrapText="1"/>
      <protection locked="0"/>
    </xf>
    <xf numFmtId="0" fontId="6" fillId="11" borderId="9" xfId="0" applyFont="1" applyFill="1" applyBorder="1" applyAlignment="1" applyProtection="1">
      <alignment horizontal="center" vertical="center" wrapText="1"/>
      <protection locked="0"/>
    </xf>
    <xf numFmtId="9" fontId="18" fillId="0" borderId="2" xfId="0" applyNumberFormat="1" applyFont="1" applyBorder="1" applyAlignment="1">
      <alignment horizontal="center" vertical="center" wrapText="1"/>
    </xf>
    <xf numFmtId="9" fontId="22" fillId="0" borderId="38" xfId="2" applyNumberFormat="1" applyFont="1" applyBorder="1" applyAlignment="1">
      <alignment horizontal="center" vertical="center" wrapText="1"/>
    </xf>
    <xf numFmtId="0" fontId="6" fillId="0" borderId="10" xfId="0" applyFont="1" applyBorder="1" applyAlignment="1">
      <alignment horizontal="center" vertical="center"/>
    </xf>
    <xf numFmtId="0" fontId="16" fillId="0" borderId="21"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7" fillId="0" borderId="15"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3" xfId="0" applyFont="1" applyBorder="1" applyAlignment="1">
      <alignment horizontal="center" vertical="center"/>
    </xf>
    <xf numFmtId="0" fontId="17" fillId="0" borderId="27" xfId="0" applyFont="1" applyBorder="1" applyAlignment="1">
      <alignment horizontal="center" vertical="center"/>
    </xf>
    <xf numFmtId="0" fontId="12" fillId="0" borderId="0" xfId="0" applyFont="1" applyAlignment="1">
      <alignment horizontal="center" vertical="center"/>
    </xf>
    <xf numFmtId="0" fontId="6" fillId="11" borderId="21"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26"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27"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2"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justify" vertical="center" wrapText="1"/>
    </xf>
    <xf numFmtId="0" fontId="6" fillId="0" borderId="9" xfId="0" applyFont="1" applyBorder="1" applyAlignment="1">
      <alignment horizontal="justify" vertical="center"/>
    </xf>
    <xf numFmtId="0" fontId="10" fillId="11" borderId="5" xfId="0" applyFont="1" applyFill="1" applyBorder="1" applyAlignment="1">
      <alignment horizontal="center" vertical="center"/>
    </xf>
    <xf numFmtId="0" fontId="10" fillId="11" borderId="26" xfId="0" applyFont="1" applyFill="1" applyBorder="1" applyAlignment="1">
      <alignment horizontal="center" vertical="center"/>
    </xf>
    <xf numFmtId="0" fontId="10" fillId="11" borderId="27" xfId="0" applyFont="1" applyFill="1" applyBorder="1" applyAlignment="1">
      <alignment horizontal="center" vertical="center"/>
    </xf>
    <xf numFmtId="0" fontId="10" fillId="11" borderId="21"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1" borderId="25"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6" fillId="0" borderId="10" xfId="0" applyFont="1" applyBorder="1" applyAlignment="1">
      <alignment horizontal="left" vertical="center" wrapText="1"/>
    </xf>
    <xf numFmtId="0" fontId="12" fillId="9" borderId="11"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9" borderId="26" xfId="0" applyFont="1" applyFill="1" applyBorder="1" applyAlignment="1">
      <alignment horizontal="center" vertical="center" wrapText="1"/>
    </xf>
    <xf numFmtId="0" fontId="10" fillId="11" borderId="21" xfId="0" applyFont="1" applyFill="1" applyBorder="1" applyAlignment="1">
      <alignment horizontal="center" vertical="center"/>
    </xf>
    <xf numFmtId="0" fontId="10" fillId="11" borderId="4" xfId="0" applyFont="1" applyFill="1" applyBorder="1" applyAlignment="1">
      <alignment horizontal="center" vertical="center"/>
    </xf>
    <xf numFmtId="0" fontId="10" fillId="11" borderId="25" xfId="0" applyFont="1" applyFill="1" applyBorder="1" applyAlignment="1">
      <alignment horizontal="center" vertical="center"/>
    </xf>
    <xf numFmtId="0" fontId="10" fillId="11" borderId="9" xfId="0" applyFont="1" applyFill="1" applyBorder="1" applyAlignment="1">
      <alignment horizontal="center" vertical="center"/>
    </xf>
    <xf numFmtId="0" fontId="12" fillId="7" borderId="21"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13" borderId="25"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2" fillId="13" borderId="26" xfId="0" applyFont="1" applyFill="1" applyBorder="1" applyAlignment="1">
      <alignment horizontal="center" vertical="center" wrapText="1"/>
    </xf>
    <xf numFmtId="0" fontId="12" fillId="13" borderId="11"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12" fillId="13" borderId="18" xfId="0" applyFont="1" applyFill="1" applyBorder="1" applyAlignment="1">
      <alignment horizontal="center" vertical="center" wrapText="1"/>
    </xf>
    <xf numFmtId="0" fontId="12" fillId="10" borderId="11"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12" fillId="10" borderId="18" xfId="0" applyFont="1" applyFill="1" applyBorder="1" applyAlignment="1">
      <alignment horizontal="center" vertical="center" wrapText="1"/>
    </xf>
    <xf numFmtId="0" fontId="12" fillId="10" borderId="25"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26" xfId="0" applyFont="1" applyFill="1" applyBorder="1" applyAlignment="1">
      <alignment horizontal="center" vertical="center" wrapText="1"/>
    </xf>
    <xf numFmtId="0" fontId="14" fillId="6" borderId="23" xfId="0" applyFont="1" applyFill="1" applyBorder="1" applyAlignment="1">
      <alignment horizontal="center" vertical="center"/>
    </xf>
    <xf numFmtId="0" fontId="14" fillId="6" borderId="28" xfId="0" applyFont="1" applyFill="1" applyBorder="1" applyAlignment="1">
      <alignment horizontal="center" vertical="center"/>
    </xf>
    <xf numFmtId="0" fontId="14" fillId="6" borderId="20" xfId="0" applyFont="1" applyFill="1" applyBorder="1" applyAlignment="1">
      <alignment horizontal="center" vertical="center"/>
    </xf>
    <xf numFmtId="0" fontId="14" fillId="6" borderId="29"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31" xfId="0" applyFont="1" applyFill="1" applyBorder="1" applyAlignment="1">
      <alignment horizontal="center" vertical="center"/>
    </xf>
    <xf numFmtId="0" fontId="12" fillId="7" borderId="1"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21" fillId="0" borderId="9" xfId="0" applyFont="1" applyBorder="1" applyAlignment="1">
      <alignment horizontal="center" vertical="center" wrapText="1"/>
    </xf>
    <xf numFmtId="0" fontId="6" fillId="0" borderId="9" xfId="0" applyFont="1" applyBorder="1" applyAlignment="1">
      <alignment horizontal="left" vertical="center" wrapText="1"/>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2"/>
  <sheetViews>
    <sheetView tabSelected="1" topLeftCell="D1" zoomScale="55" zoomScaleNormal="55" workbookViewId="0">
      <selection activeCell="O46" sqref="O46"/>
    </sheetView>
  </sheetViews>
  <sheetFormatPr baseColWidth="10" defaultColWidth="11.42578125" defaultRowHeight="15" x14ac:dyDescent="0.25"/>
  <cols>
    <col min="1" max="1" width="6.7109375" style="18" customWidth="1"/>
    <col min="2" max="2" width="27.28515625" style="18" customWidth="1"/>
    <col min="3" max="3" width="20.140625" style="18" customWidth="1"/>
    <col min="4" max="4" width="55.28515625" style="18" customWidth="1"/>
    <col min="5" max="5" width="14.140625" style="18" customWidth="1"/>
    <col min="6" max="6" width="16" style="18" customWidth="1"/>
    <col min="7" max="7" width="25.28515625" style="18" customWidth="1"/>
    <col min="8" max="8" width="43.140625" style="18" customWidth="1"/>
    <col min="9" max="9" width="17.85546875" style="79" customWidth="1"/>
    <col min="10" max="10" width="16.28515625" style="79" customWidth="1"/>
    <col min="11" max="11" width="13.42578125" style="17" customWidth="1"/>
    <col min="12" max="15" width="11.42578125" style="18"/>
    <col min="16" max="16" width="17.7109375" style="18" customWidth="1"/>
    <col min="17" max="17" width="13.7109375" style="18" customWidth="1"/>
    <col min="18" max="18" width="15.5703125" style="17" customWidth="1"/>
    <col min="19" max="19" width="16.28515625" style="17" customWidth="1"/>
    <col min="20" max="20" width="20.5703125" style="17" customWidth="1"/>
    <col min="21" max="21" width="11.42578125" style="18"/>
    <col min="22" max="24" width="16.42578125" style="106" customWidth="1"/>
    <col min="25" max="25" width="39" style="106" customWidth="1"/>
    <col min="26" max="26" width="16.42578125" style="106" customWidth="1"/>
    <col min="27" max="27" width="16.42578125" style="17" customWidth="1"/>
    <col min="28" max="28" width="22.42578125" style="17" customWidth="1"/>
    <col min="29" max="29" width="16.42578125" style="17" customWidth="1"/>
    <col min="30" max="30" width="81.42578125" style="17" customWidth="1"/>
    <col min="31" max="31" width="56.42578125" style="17" customWidth="1"/>
    <col min="32" max="34" width="16.42578125" style="17" customWidth="1"/>
    <col min="35" max="36" width="56.42578125" style="17" customWidth="1"/>
    <col min="37" max="39" width="16.42578125" style="17" customWidth="1"/>
    <col min="40" max="41" width="56.42578125" style="17" customWidth="1"/>
    <col min="42" max="42" width="16.42578125" style="17" customWidth="1"/>
    <col min="43" max="43" width="17.85546875" style="17" customWidth="1"/>
    <col min="44" max="44" width="16.42578125" style="17" customWidth="1"/>
    <col min="45" max="46" width="56.42578125" style="17" customWidth="1"/>
    <col min="47" max="49" width="16.42578125" style="17" customWidth="1"/>
    <col min="50" max="16384" width="11.42578125" style="18"/>
  </cols>
  <sheetData>
    <row r="1" spans="1:11" ht="22.5" customHeight="1" x14ac:dyDescent="0.25">
      <c r="A1" s="203" t="s">
        <v>195</v>
      </c>
      <c r="B1" s="203"/>
      <c r="C1" s="203"/>
      <c r="D1" s="203"/>
      <c r="E1" s="203"/>
      <c r="F1" s="203"/>
      <c r="G1" s="203"/>
      <c r="H1" s="203"/>
      <c r="I1" s="203"/>
      <c r="J1" s="203"/>
      <c r="K1" s="203"/>
    </row>
    <row r="2" spans="1:11" ht="22.5" customHeight="1" x14ac:dyDescent="0.25">
      <c r="A2" s="203" t="s">
        <v>0</v>
      </c>
      <c r="B2" s="203"/>
      <c r="C2" s="203"/>
      <c r="D2" s="203"/>
      <c r="E2" s="203"/>
      <c r="F2" s="203"/>
      <c r="G2" s="203"/>
      <c r="H2" s="203"/>
      <c r="I2" s="203"/>
      <c r="J2" s="203"/>
      <c r="K2" s="203"/>
    </row>
    <row r="3" spans="1:11" ht="22.5" customHeight="1" x14ac:dyDescent="0.25">
      <c r="A3" s="203" t="s">
        <v>131</v>
      </c>
      <c r="B3" s="203"/>
      <c r="C3" s="203"/>
      <c r="D3" s="203"/>
      <c r="E3" s="203"/>
      <c r="F3" s="203"/>
      <c r="G3" s="203"/>
      <c r="H3" s="203"/>
      <c r="I3" s="203"/>
      <c r="J3" s="203"/>
      <c r="K3" s="203"/>
    </row>
    <row r="4" spans="1:11" ht="15.75" thickBot="1" x14ac:dyDescent="0.3">
      <c r="F4" s="213" t="s">
        <v>1</v>
      </c>
      <c r="G4" s="213"/>
      <c r="H4" s="213"/>
      <c r="I4" s="213"/>
      <c r="J4" s="213"/>
    </row>
    <row r="5" spans="1:11" ht="15.75" customHeight="1" x14ac:dyDescent="0.25">
      <c r="A5" s="204" t="s">
        <v>5</v>
      </c>
      <c r="B5" s="205"/>
      <c r="C5" s="210" t="s">
        <v>133</v>
      </c>
      <c r="D5" s="211"/>
      <c r="F5" s="31" t="s">
        <v>2</v>
      </c>
      <c r="G5" s="31" t="s">
        <v>3</v>
      </c>
      <c r="H5" s="213" t="s">
        <v>4</v>
      </c>
      <c r="I5" s="213"/>
      <c r="J5" s="213"/>
    </row>
    <row r="6" spans="1:11" ht="22.5" customHeight="1" x14ac:dyDescent="0.25">
      <c r="A6" s="206"/>
      <c r="B6" s="207"/>
      <c r="C6" s="212"/>
      <c r="D6" s="211"/>
      <c r="F6" s="187">
        <v>1</v>
      </c>
      <c r="G6" s="76" t="s">
        <v>160</v>
      </c>
      <c r="H6" s="214" t="s">
        <v>147</v>
      </c>
      <c r="I6" s="214"/>
      <c r="J6" s="214"/>
    </row>
    <row r="7" spans="1:11" ht="48" customHeight="1" x14ac:dyDescent="0.25">
      <c r="A7" s="206"/>
      <c r="B7" s="207"/>
      <c r="C7" s="212"/>
      <c r="D7" s="211"/>
      <c r="F7" s="187">
        <v>2</v>
      </c>
      <c r="G7" s="93" t="s">
        <v>194</v>
      </c>
      <c r="H7" s="215" t="s">
        <v>168</v>
      </c>
      <c r="I7" s="215"/>
      <c r="J7" s="215"/>
    </row>
    <row r="8" spans="1:11" ht="346.5" customHeight="1" thickBot="1" x14ac:dyDescent="0.3">
      <c r="A8" s="208"/>
      <c r="B8" s="209"/>
      <c r="C8" s="212"/>
      <c r="D8" s="211"/>
      <c r="F8" s="187">
        <v>3</v>
      </c>
      <c r="G8" s="19" t="s">
        <v>208</v>
      </c>
      <c r="H8" s="216" t="s">
        <v>209</v>
      </c>
      <c r="I8" s="217"/>
      <c r="J8" s="217"/>
    </row>
    <row r="9" spans="1:11" ht="211.5" customHeight="1" x14ac:dyDescent="0.25">
      <c r="F9" s="195">
        <v>4</v>
      </c>
      <c r="G9" s="190" t="s">
        <v>210</v>
      </c>
      <c r="H9" s="225" t="s">
        <v>213</v>
      </c>
      <c r="I9" s="225"/>
      <c r="J9" s="225"/>
    </row>
    <row r="10" spans="1:11" ht="75" customHeight="1" x14ac:dyDescent="0.25">
      <c r="F10" s="187">
        <v>5</v>
      </c>
      <c r="G10" s="188" t="s">
        <v>214</v>
      </c>
      <c r="H10" s="263" t="s">
        <v>215</v>
      </c>
      <c r="I10" s="263"/>
      <c r="J10" s="263"/>
    </row>
    <row r="11" spans="1:11" ht="195" customHeight="1" x14ac:dyDescent="0.25">
      <c r="F11" s="187">
        <v>6</v>
      </c>
      <c r="G11" s="19" t="s">
        <v>229</v>
      </c>
      <c r="H11" s="264" t="s">
        <v>255</v>
      </c>
      <c r="I11" s="264"/>
      <c r="J11" s="264"/>
    </row>
    <row r="12" spans="1:11" ht="320.25" customHeight="1" x14ac:dyDescent="0.25">
      <c r="F12" s="19">
        <v>7</v>
      </c>
      <c r="G12" s="189" t="s">
        <v>256</v>
      </c>
      <c r="H12" s="264" t="s">
        <v>260</v>
      </c>
      <c r="I12" s="211"/>
      <c r="J12" s="211"/>
    </row>
    <row r="13" spans="1:11" ht="18.75" customHeight="1" x14ac:dyDescent="0.25"/>
    <row r="14" spans="1:11" ht="18.75" customHeight="1" x14ac:dyDescent="0.25"/>
    <row r="15" spans="1:11" ht="18.75" customHeight="1" x14ac:dyDescent="0.25"/>
    <row r="16" spans="1:11" ht="18.75" customHeight="1" thickBot="1" x14ac:dyDescent="0.3"/>
    <row r="17" spans="1:49" s="113" customFormat="1" ht="18.75" customHeight="1" x14ac:dyDescent="0.25">
      <c r="A17" s="221" t="s">
        <v>6</v>
      </c>
      <c r="B17" s="222"/>
      <c r="C17" s="218" t="s">
        <v>20</v>
      </c>
      <c r="D17" s="232" t="s">
        <v>13</v>
      </c>
      <c r="E17" s="233"/>
      <c r="F17" s="233"/>
      <c r="G17" s="233"/>
      <c r="H17" s="233"/>
      <c r="I17" s="233"/>
      <c r="J17" s="233"/>
      <c r="K17" s="233"/>
      <c r="L17" s="233"/>
      <c r="M17" s="233"/>
      <c r="N17" s="233"/>
      <c r="O17" s="233"/>
      <c r="P17" s="218"/>
      <c r="Q17" s="254" t="s">
        <v>43</v>
      </c>
      <c r="R17" s="255"/>
      <c r="S17" s="255"/>
      <c r="T17" s="256"/>
      <c r="U17" s="260" t="s">
        <v>38</v>
      </c>
      <c r="V17" s="245" t="s">
        <v>7</v>
      </c>
      <c r="W17" s="246"/>
      <c r="X17" s="246"/>
      <c r="Y17" s="246"/>
      <c r="Z17" s="247"/>
      <c r="AA17" s="226" t="s">
        <v>7</v>
      </c>
      <c r="AB17" s="227"/>
      <c r="AC17" s="227"/>
      <c r="AD17" s="227"/>
      <c r="AE17" s="228"/>
      <c r="AF17" s="248" t="s">
        <v>7</v>
      </c>
      <c r="AG17" s="249"/>
      <c r="AH17" s="249"/>
      <c r="AI17" s="249"/>
      <c r="AJ17" s="250"/>
      <c r="AK17" s="226" t="s">
        <v>7</v>
      </c>
      <c r="AL17" s="227"/>
      <c r="AM17" s="227"/>
      <c r="AN17" s="227"/>
      <c r="AO17" s="228"/>
      <c r="AP17" s="236" t="s">
        <v>7</v>
      </c>
      <c r="AQ17" s="237"/>
      <c r="AR17" s="237"/>
      <c r="AS17" s="237"/>
      <c r="AT17" s="238"/>
      <c r="AU17" s="112"/>
      <c r="AV17" s="112"/>
      <c r="AW17" s="112"/>
    </row>
    <row r="18" spans="1:49" s="113" customFormat="1" ht="21" customHeight="1" x14ac:dyDescent="0.25">
      <c r="A18" s="223"/>
      <c r="B18" s="224"/>
      <c r="C18" s="219"/>
      <c r="D18" s="234"/>
      <c r="E18" s="235"/>
      <c r="F18" s="235"/>
      <c r="G18" s="235"/>
      <c r="H18" s="235"/>
      <c r="I18" s="235"/>
      <c r="J18" s="235"/>
      <c r="K18" s="235"/>
      <c r="L18" s="235"/>
      <c r="M18" s="235"/>
      <c r="N18" s="235"/>
      <c r="O18" s="235"/>
      <c r="P18" s="219"/>
      <c r="Q18" s="257"/>
      <c r="R18" s="258"/>
      <c r="S18" s="258"/>
      <c r="T18" s="259"/>
      <c r="U18" s="261"/>
      <c r="V18" s="242" t="s">
        <v>8</v>
      </c>
      <c r="W18" s="243"/>
      <c r="X18" s="243"/>
      <c r="Y18" s="243"/>
      <c r="Z18" s="244"/>
      <c r="AA18" s="229" t="s">
        <v>9</v>
      </c>
      <c r="AB18" s="230"/>
      <c r="AC18" s="230"/>
      <c r="AD18" s="230"/>
      <c r="AE18" s="231"/>
      <c r="AF18" s="251" t="s">
        <v>10</v>
      </c>
      <c r="AG18" s="252"/>
      <c r="AH18" s="252"/>
      <c r="AI18" s="252"/>
      <c r="AJ18" s="253"/>
      <c r="AK18" s="229" t="s">
        <v>11</v>
      </c>
      <c r="AL18" s="230"/>
      <c r="AM18" s="230"/>
      <c r="AN18" s="230"/>
      <c r="AO18" s="231"/>
      <c r="AP18" s="239" t="s">
        <v>12</v>
      </c>
      <c r="AQ18" s="240"/>
      <c r="AR18" s="240"/>
      <c r="AS18" s="240"/>
      <c r="AT18" s="241"/>
      <c r="AU18" s="112"/>
      <c r="AV18" s="112"/>
      <c r="AW18" s="112"/>
    </row>
    <row r="19" spans="1:49" s="112" customFormat="1" ht="45.75" thickBot="1" x14ac:dyDescent="0.3">
      <c r="A19" s="69" t="s">
        <v>18</v>
      </c>
      <c r="B19" s="70" t="s">
        <v>19</v>
      </c>
      <c r="C19" s="220"/>
      <c r="D19" s="69" t="s">
        <v>21</v>
      </c>
      <c r="E19" s="70" t="s">
        <v>22</v>
      </c>
      <c r="F19" s="70" t="s">
        <v>23</v>
      </c>
      <c r="G19" s="70" t="s">
        <v>24</v>
      </c>
      <c r="H19" s="70" t="s">
        <v>25</v>
      </c>
      <c r="I19" s="70" t="s">
        <v>26</v>
      </c>
      <c r="J19" s="70" t="s">
        <v>27</v>
      </c>
      <c r="K19" s="70" t="s">
        <v>28</v>
      </c>
      <c r="L19" s="70" t="s">
        <v>29</v>
      </c>
      <c r="M19" s="70" t="s">
        <v>30</v>
      </c>
      <c r="N19" s="70" t="s">
        <v>31</v>
      </c>
      <c r="O19" s="70" t="s">
        <v>32</v>
      </c>
      <c r="P19" s="71" t="s">
        <v>33</v>
      </c>
      <c r="Q19" s="73" t="s">
        <v>34</v>
      </c>
      <c r="R19" s="74" t="s">
        <v>35</v>
      </c>
      <c r="S19" s="74" t="s">
        <v>36</v>
      </c>
      <c r="T19" s="75" t="s">
        <v>37</v>
      </c>
      <c r="U19" s="262"/>
      <c r="V19" s="103" t="s">
        <v>39</v>
      </c>
      <c r="W19" s="104" t="s">
        <v>40</v>
      </c>
      <c r="X19" s="104" t="s">
        <v>14</v>
      </c>
      <c r="Y19" s="104" t="s">
        <v>15</v>
      </c>
      <c r="Z19" s="105" t="s">
        <v>16</v>
      </c>
      <c r="AA19" s="114" t="s">
        <v>39</v>
      </c>
      <c r="AB19" s="115" t="s">
        <v>40</v>
      </c>
      <c r="AC19" s="115" t="s">
        <v>14</v>
      </c>
      <c r="AD19" s="115" t="s">
        <v>15</v>
      </c>
      <c r="AE19" s="116" t="s">
        <v>16</v>
      </c>
      <c r="AF19" s="117" t="s">
        <v>39</v>
      </c>
      <c r="AG19" s="118" t="s">
        <v>40</v>
      </c>
      <c r="AH19" s="118" t="s">
        <v>14</v>
      </c>
      <c r="AI19" s="118" t="s">
        <v>15</v>
      </c>
      <c r="AJ19" s="119" t="s">
        <v>16</v>
      </c>
      <c r="AK19" s="114" t="s">
        <v>39</v>
      </c>
      <c r="AL19" s="115" t="s">
        <v>40</v>
      </c>
      <c r="AM19" s="115" t="s">
        <v>14</v>
      </c>
      <c r="AN19" s="115" t="s">
        <v>15</v>
      </c>
      <c r="AO19" s="116" t="s">
        <v>16</v>
      </c>
      <c r="AP19" s="120" t="s">
        <v>24</v>
      </c>
      <c r="AQ19" s="121" t="s">
        <v>39</v>
      </c>
      <c r="AR19" s="121" t="s">
        <v>40</v>
      </c>
      <c r="AS19" s="121" t="s">
        <v>14</v>
      </c>
      <c r="AT19" s="122" t="s">
        <v>17</v>
      </c>
    </row>
    <row r="20" spans="1:49" ht="177" customHeight="1" x14ac:dyDescent="0.25">
      <c r="A20" s="66">
        <v>7</v>
      </c>
      <c r="B20" s="29" t="s">
        <v>106</v>
      </c>
      <c r="C20" s="67" t="s">
        <v>86</v>
      </c>
      <c r="D20" s="68" t="s">
        <v>216</v>
      </c>
      <c r="E20" s="147">
        <v>4.2099999999999999E-2</v>
      </c>
      <c r="F20" s="148" t="s">
        <v>89</v>
      </c>
      <c r="G20" s="77" t="s">
        <v>218</v>
      </c>
      <c r="H20" s="77" t="s">
        <v>219</v>
      </c>
      <c r="I20" s="149" t="s">
        <v>220</v>
      </c>
      <c r="J20" s="150" t="s">
        <v>63</v>
      </c>
      <c r="K20" s="28" t="s">
        <v>110</v>
      </c>
      <c r="L20" s="151">
        <v>0</v>
      </c>
      <c r="M20" s="151">
        <v>0</v>
      </c>
      <c r="N20" s="152">
        <v>0</v>
      </c>
      <c r="O20" s="151">
        <v>1</v>
      </c>
      <c r="P20" s="153">
        <v>1</v>
      </c>
      <c r="Q20" s="72" t="s">
        <v>54</v>
      </c>
      <c r="R20" s="16" t="s">
        <v>122</v>
      </c>
      <c r="S20" s="16" t="s">
        <v>128</v>
      </c>
      <c r="T20" s="34" t="s">
        <v>148</v>
      </c>
      <c r="U20" s="125" t="str">
        <f>IF(Q20="EFICACIA","SI","NO")</f>
        <v>SI</v>
      </c>
      <c r="V20" s="102" t="s">
        <v>200</v>
      </c>
      <c r="W20" s="102" t="s">
        <v>200</v>
      </c>
      <c r="X20" s="130" t="s">
        <v>200</v>
      </c>
      <c r="Y20" s="102" t="s">
        <v>200</v>
      </c>
      <c r="Z20" s="102" t="s">
        <v>200</v>
      </c>
      <c r="AA20" s="157" t="s">
        <v>200</v>
      </c>
      <c r="AB20" s="157" t="s">
        <v>200</v>
      </c>
      <c r="AC20" s="130" t="s">
        <v>200</v>
      </c>
      <c r="AD20" s="157" t="s">
        <v>200</v>
      </c>
      <c r="AE20" s="157" t="s">
        <v>200</v>
      </c>
      <c r="AF20" s="33">
        <f>N20</f>
        <v>0</v>
      </c>
      <c r="AG20" s="135"/>
      <c r="AH20" s="135"/>
      <c r="AI20" s="135"/>
      <c r="AJ20" s="136"/>
      <c r="AK20" s="33">
        <f>O20</f>
        <v>1</v>
      </c>
      <c r="AL20" s="135"/>
      <c r="AM20" s="135"/>
      <c r="AN20" s="135"/>
      <c r="AO20" s="136"/>
      <c r="AP20" s="33" t="str">
        <f>G20</f>
        <v>Línea base construida</v>
      </c>
      <c r="AQ20" s="16" t="e">
        <f>V20+AA20+AF20+AK20</f>
        <v>#VALUE!</v>
      </c>
      <c r="AR20" s="135" t="e">
        <f>W20+AB20+AG20+AL20</f>
        <v>#VALUE!</v>
      </c>
      <c r="AS20" s="135"/>
      <c r="AT20" s="136"/>
    </row>
    <row r="21" spans="1:49" ht="105.75" customHeight="1" x14ac:dyDescent="0.25">
      <c r="A21" s="55">
        <v>7</v>
      </c>
      <c r="B21" s="16" t="s">
        <v>106</v>
      </c>
      <c r="C21" s="56" t="s">
        <v>86</v>
      </c>
      <c r="D21" s="44" t="s">
        <v>217</v>
      </c>
      <c r="E21" s="147">
        <v>4.2099999999999999E-2</v>
      </c>
      <c r="F21" s="154" t="s">
        <v>89</v>
      </c>
      <c r="G21" s="77" t="s">
        <v>218</v>
      </c>
      <c r="H21" s="94" t="s">
        <v>221</v>
      </c>
      <c r="I21" s="149" t="s">
        <v>220</v>
      </c>
      <c r="J21" s="155" t="s">
        <v>63</v>
      </c>
      <c r="K21" s="27" t="s">
        <v>149</v>
      </c>
      <c r="L21" s="146">
        <v>0</v>
      </c>
      <c r="M21" s="146">
        <v>0</v>
      </c>
      <c r="N21" s="146">
        <v>1</v>
      </c>
      <c r="O21" s="146">
        <v>0</v>
      </c>
      <c r="P21" s="156">
        <v>1</v>
      </c>
      <c r="Q21" s="72" t="s">
        <v>54</v>
      </c>
      <c r="R21" s="16" t="s">
        <v>122</v>
      </c>
      <c r="S21" s="16" t="s">
        <v>128</v>
      </c>
      <c r="T21" s="34" t="s">
        <v>150</v>
      </c>
      <c r="U21" s="125" t="str">
        <f t="shared" ref="U21:U38" si="0">IF(Q21="EFICACIA","SI","NO")</f>
        <v>SI</v>
      </c>
      <c r="V21" s="102" t="s">
        <v>200</v>
      </c>
      <c r="W21" s="102" t="s">
        <v>200</v>
      </c>
      <c r="X21" s="130" t="s">
        <v>200</v>
      </c>
      <c r="Y21" s="102" t="s">
        <v>200</v>
      </c>
      <c r="Z21" s="102" t="s">
        <v>200</v>
      </c>
      <c r="AA21" s="157" t="s">
        <v>200</v>
      </c>
      <c r="AB21" s="157" t="s">
        <v>200</v>
      </c>
      <c r="AC21" s="130" t="s">
        <v>200</v>
      </c>
      <c r="AD21" s="157" t="s">
        <v>200</v>
      </c>
      <c r="AE21" s="157" t="s">
        <v>200</v>
      </c>
      <c r="AF21" s="33">
        <f t="shared" ref="AF21:AF45" si="1">N21</f>
        <v>1</v>
      </c>
      <c r="AG21" s="135"/>
      <c r="AH21" s="135"/>
      <c r="AI21" s="135"/>
      <c r="AJ21" s="136"/>
      <c r="AK21" s="33">
        <f t="shared" ref="AK21:AK45" si="2">O21</f>
        <v>0</v>
      </c>
      <c r="AL21" s="135"/>
      <c r="AM21" s="135"/>
      <c r="AN21" s="135"/>
      <c r="AO21" s="136"/>
      <c r="AP21" s="33" t="str">
        <f t="shared" ref="AP21:AP45" si="3">G21</f>
        <v>Línea base construida</v>
      </c>
      <c r="AQ21" s="16" t="e">
        <f t="shared" ref="AQ21:AQ38" si="4">V21+AA21+AF21+AK21</f>
        <v>#VALUE!</v>
      </c>
      <c r="AR21" s="135" t="e">
        <f t="shared" ref="AR21:AR38" si="5">W21+AB21+AG21+AL21</f>
        <v>#VALUE!</v>
      </c>
      <c r="AS21" s="135"/>
      <c r="AT21" s="136"/>
    </row>
    <row r="22" spans="1:49" ht="120" x14ac:dyDescent="0.25">
      <c r="A22" s="55">
        <v>6</v>
      </c>
      <c r="B22" s="16" t="s">
        <v>107</v>
      </c>
      <c r="C22" s="56" t="s">
        <v>86</v>
      </c>
      <c r="D22" s="44" t="s">
        <v>44</v>
      </c>
      <c r="E22" s="147">
        <v>4.2099999999999999E-2</v>
      </c>
      <c r="F22" s="15" t="s">
        <v>90</v>
      </c>
      <c r="G22" s="2" t="s">
        <v>91</v>
      </c>
      <c r="H22" s="2" t="s">
        <v>154</v>
      </c>
      <c r="I22" s="81" t="s">
        <v>134</v>
      </c>
      <c r="J22" s="88" t="s">
        <v>52</v>
      </c>
      <c r="K22" s="28" t="s">
        <v>155</v>
      </c>
      <c r="L22" s="95"/>
      <c r="M22" s="96">
        <v>1</v>
      </c>
      <c r="N22" s="96">
        <v>1</v>
      </c>
      <c r="O22" s="96">
        <v>1</v>
      </c>
      <c r="P22" s="97">
        <v>1</v>
      </c>
      <c r="Q22" s="72" t="s">
        <v>54</v>
      </c>
      <c r="R22" s="16" t="s">
        <v>123</v>
      </c>
      <c r="S22" s="16" t="s">
        <v>128</v>
      </c>
      <c r="T22" s="34" t="s">
        <v>177</v>
      </c>
      <c r="U22" s="125" t="str">
        <f t="shared" si="0"/>
        <v>SI</v>
      </c>
      <c r="V22" s="102" t="s">
        <v>200</v>
      </c>
      <c r="W22" s="102" t="s">
        <v>200</v>
      </c>
      <c r="X22" s="130" t="s">
        <v>200</v>
      </c>
      <c r="Y22" s="102" t="s">
        <v>200</v>
      </c>
      <c r="Z22" s="102" t="s">
        <v>200</v>
      </c>
      <c r="AA22" s="159">
        <v>1</v>
      </c>
      <c r="AB22" s="159">
        <v>1</v>
      </c>
      <c r="AC22" s="191">
        <v>1</v>
      </c>
      <c r="AD22" s="135" t="s">
        <v>253</v>
      </c>
      <c r="AE22" s="136" t="s">
        <v>254</v>
      </c>
      <c r="AF22" s="33">
        <f t="shared" si="1"/>
        <v>1</v>
      </c>
      <c r="AG22" s="135"/>
      <c r="AH22" s="135"/>
      <c r="AI22" s="135"/>
      <c r="AJ22" s="136"/>
      <c r="AK22" s="33">
        <f t="shared" si="2"/>
        <v>1</v>
      </c>
      <c r="AL22" s="135"/>
      <c r="AM22" s="135"/>
      <c r="AN22" s="135"/>
      <c r="AO22" s="136"/>
      <c r="AP22" s="33" t="str">
        <f t="shared" si="3"/>
        <v xml:space="preserve">Porcentaje de cumplimiento del Plan de Acción para la implementación de los presupuestos participativos </v>
      </c>
      <c r="AQ22" s="16" t="e">
        <f t="shared" si="4"/>
        <v>#VALUE!</v>
      </c>
      <c r="AR22" s="135" t="e">
        <f t="shared" si="5"/>
        <v>#VALUE!</v>
      </c>
      <c r="AS22" s="135"/>
      <c r="AT22" s="136"/>
    </row>
    <row r="23" spans="1:49" ht="120" x14ac:dyDescent="0.25">
      <c r="A23" s="55">
        <v>6</v>
      </c>
      <c r="B23" s="16" t="s">
        <v>107</v>
      </c>
      <c r="C23" s="56" t="s">
        <v>86</v>
      </c>
      <c r="D23" s="78" t="s">
        <v>257</v>
      </c>
      <c r="E23" s="147">
        <v>4.2099999999999999E-2</v>
      </c>
      <c r="F23" s="15" t="s">
        <v>90</v>
      </c>
      <c r="G23" s="2" t="s">
        <v>92</v>
      </c>
      <c r="H23" s="2" t="s">
        <v>119</v>
      </c>
      <c r="I23" s="82">
        <v>0.57199999999999995</v>
      </c>
      <c r="J23" s="89" t="s">
        <v>109</v>
      </c>
      <c r="K23" s="27" t="s">
        <v>111</v>
      </c>
      <c r="L23" s="95"/>
      <c r="M23" s="95"/>
      <c r="N23" s="95"/>
      <c r="O23" s="98">
        <v>0.8</v>
      </c>
      <c r="P23" s="97">
        <v>0.8</v>
      </c>
      <c r="Q23" s="72" t="s">
        <v>54</v>
      </c>
      <c r="R23" s="16" t="s">
        <v>112</v>
      </c>
      <c r="S23" s="16" t="s">
        <v>128</v>
      </c>
      <c r="T23" s="34" t="s">
        <v>177</v>
      </c>
      <c r="U23" s="125" t="str">
        <f t="shared" si="0"/>
        <v>SI</v>
      </c>
      <c r="V23" s="102" t="s">
        <v>200</v>
      </c>
      <c r="W23" s="102" t="s">
        <v>200</v>
      </c>
      <c r="X23" s="130" t="s">
        <v>200</v>
      </c>
      <c r="Y23" s="102" t="s">
        <v>200</v>
      </c>
      <c r="Z23" s="102" t="s">
        <v>200</v>
      </c>
      <c r="AA23" s="157" t="s">
        <v>200</v>
      </c>
      <c r="AB23" s="157" t="s">
        <v>200</v>
      </c>
      <c r="AC23" s="130" t="s">
        <v>200</v>
      </c>
      <c r="AD23" s="157" t="s">
        <v>200</v>
      </c>
      <c r="AE23" s="157" t="s">
        <v>200</v>
      </c>
      <c r="AF23" s="33">
        <f t="shared" si="1"/>
        <v>0</v>
      </c>
      <c r="AG23" s="135"/>
      <c r="AH23" s="135"/>
      <c r="AI23" s="135"/>
      <c r="AJ23" s="136"/>
      <c r="AK23" s="33">
        <f t="shared" si="2"/>
        <v>0.8</v>
      </c>
      <c r="AL23" s="135"/>
      <c r="AM23" s="135"/>
      <c r="AN23" s="135"/>
      <c r="AO23" s="136"/>
      <c r="AP23" s="33" t="str">
        <f t="shared" si="3"/>
        <v xml:space="preserve">Porcentaje de cumplimiento físico acumulado del Plan de Desarrollo Local </v>
      </c>
      <c r="AQ23" s="16" t="e">
        <f t="shared" si="4"/>
        <v>#VALUE!</v>
      </c>
      <c r="AR23" s="135" t="e">
        <f t="shared" si="5"/>
        <v>#VALUE!</v>
      </c>
      <c r="AS23" s="135"/>
      <c r="AT23" s="136"/>
    </row>
    <row r="24" spans="1:49" ht="120" x14ac:dyDescent="0.25">
      <c r="A24" s="55">
        <v>6</v>
      </c>
      <c r="B24" s="16" t="s">
        <v>107</v>
      </c>
      <c r="C24" s="56" t="s">
        <v>132</v>
      </c>
      <c r="D24" s="45" t="s">
        <v>258</v>
      </c>
      <c r="E24" s="147">
        <v>4.2099999999999999E-2</v>
      </c>
      <c r="F24" s="15" t="s">
        <v>89</v>
      </c>
      <c r="G24" s="2" t="s">
        <v>93</v>
      </c>
      <c r="H24" s="2" t="s">
        <v>94</v>
      </c>
      <c r="I24" s="83" t="s">
        <v>167</v>
      </c>
      <c r="J24" s="89" t="s">
        <v>109</v>
      </c>
      <c r="K24" s="27" t="s">
        <v>113</v>
      </c>
      <c r="L24" s="95"/>
      <c r="M24" s="96">
        <v>0.2</v>
      </c>
      <c r="N24" s="95"/>
      <c r="O24" s="96">
        <v>0.95</v>
      </c>
      <c r="P24" s="97">
        <v>0.95</v>
      </c>
      <c r="Q24" s="72" t="s">
        <v>54</v>
      </c>
      <c r="R24" s="16" t="s">
        <v>115</v>
      </c>
      <c r="S24" s="16" t="s">
        <v>151</v>
      </c>
      <c r="T24" s="34" t="s">
        <v>178</v>
      </c>
      <c r="U24" s="125" t="str">
        <f t="shared" si="0"/>
        <v>SI</v>
      </c>
      <c r="V24" s="102" t="s">
        <v>200</v>
      </c>
      <c r="W24" s="102" t="s">
        <v>200</v>
      </c>
      <c r="X24" s="130" t="s">
        <v>200</v>
      </c>
      <c r="Y24" s="102" t="s">
        <v>200</v>
      </c>
      <c r="Z24" s="102" t="s">
        <v>200</v>
      </c>
      <c r="AA24" s="164">
        <f t="shared" ref="AA24:AC37" si="6">M24</f>
        <v>0.2</v>
      </c>
      <c r="AB24" s="162">
        <v>0.21190000000000001</v>
      </c>
      <c r="AC24" s="163">
        <v>1</v>
      </c>
      <c r="AD24" s="135" t="s">
        <v>230</v>
      </c>
      <c r="AE24" s="136" t="s">
        <v>231</v>
      </c>
      <c r="AF24" s="33">
        <f t="shared" si="1"/>
        <v>0</v>
      </c>
      <c r="AG24" s="135"/>
      <c r="AH24" s="135"/>
      <c r="AI24" s="135"/>
      <c r="AJ24" s="136"/>
      <c r="AK24" s="33">
        <f t="shared" si="2"/>
        <v>0.95</v>
      </c>
      <c r="AL24" s="135"/>
      <c r="AM24" s="135"/>
      <c r="AN24" s="135"/>
      <c r="AO24" s="136"/>
      <c r="AP24" s="33" t="str">
        <f t="shared" si="3"/>
        <v>Porcentaje de compromiso del presupuesto de inversión directa de la vigencia 2020</v>
      </c>
      <c r="AQ24" s="16" t="e">
        <f t="shared" si="4"/>
        <v>#VALUE!</v>
      </c>
      <c r="AR24" s="135" t="e">
        <f t="shared" si="5"/>
        <v>#VALUE!</v>
      </c>
      <c r="AS24" s="135"/>
      <c r="AT24" s="136"/>
    </row>
    <row r="25" spans="1:49" ht="120" x14ac:dyDescent="0.25">
      <c r="A25" s="55">
        <v>6</v>
      </c>
      <c r="B25" s="16" t="s">
        <v>107</v>
      </c>
      <c r="C25" s="56" t="s">
        <v>132</v>
      </c>
      <c r="D25" s="45" t="s">
        <v>259</v>
      </c>
      <c r="E25" s="147">
        <v>4.2099999999999999E-2</v>
      </c>
      <c r="F25" s="15" t="s">
        <v>89</v>
      </c>
      <c r="G25" s="2" t="s">
        <v>95</v>
      </c>
      <c r="H25" s="2" t="s">
        <v>96</v>
      </c>
      <c r="I25" s="84">
        <v>0.29820000000000002</v>
      </c>
      <c r="J25" s="89" t="s">
        <v>109</v>
      </c>
      <c r="K25" s="27" t="s">
        <v>114</v>
      </c>
      <c r="L25" s="95"/>
      <c r="M25" s="95"/>
      <c r="N25" s="95"/>
      <c r="O25" s="96">
        <v>0.26</v>
      </c>
      <c r="P25" s="97">
        <v>0.26</v>
      </c>
      <c r="Q25" s="72" t="s">
        <v>54</v>
      </c>
      <c r="R25" s="16" t="s">
        <v>115</v>
      </c>
      <c r="S25" s="16" t="s">
        <v>151</v>
      </c>
      <c r="T25" s="34" t="s">
        <v>178</v>
      </c>
      <c r="U25" s="125" t="str">
        <f t="shared" si="0"/>
        <v>SI</v>
      </c>
      <c r="V25" s="102" t="s">
        <v>200</v>
      </c>
      <c r="W25" s="102" t="s">
        <v>200</v>
      </c>
      <c r="X25" s="130" t="s">
        <v>200</v>
      </c>
      <c r="Y25" s="102" t="s">
        <v>200</v>
      </c>
      <c r="Z25" s="102" t="s">
        <v>200</v>
      </c>
      <c r="AA25" s="157" t="s">
        <v>200</v>
      </c>
      <c r="AB25" s="157" t="s">
        <v>200</v>
      </c>
      <c r="AC25" s="130" t="s">
        <v>200</v>
      </c>
      <c r="AD25" s="157" t="s">
        <v>200</v>
      </c>
      <c r="AE25" s="157" t="s">
        <v>200</v>
      </c>
      <c r="AF25" s="33">
        <f t="shared" si="1"/>
        <v>0</v>
      </c>
      <c r="AG25" s="135"/>
      <c r="AH25" s="135"/>
      <c r="AI25" s="135"/>
      <c r="AJ25" s="136"/>
      <c r="AK25" s="33">
        <f t="shared" si="2"/>
        <v>0.26</v>
      </c>
      <c r="AL25" s="135"/>
      <c r="AM25" s="135"/>
      <c r="AN25" s="135"/>
      <c r="AO25" s="136"/>
      <c r="AP25" s="33" t="str">
        <f t="shared" si="3"/>
        <v>Porcentaje de Giros de la Vigencia 2019</v>
      </c>
      <c r="AQ25" s="16" t="e">
        <f t="shared" si="4"/>
        <v>#VALUE!</v>
      </c>
      <c r="AR25" s="135" t="e">
        <f t="shared" si="5"/>
        <v>#VALUE!</v>
      </c>
      <c r="AS25" s="135"/>
      <c r="AT25" s="136"/>
    </row>
    <row r="26" spans="1:49" ht="120" x14ac:dyDescent="0.25">
      <c r="A26" s="55">
        <v>6</v>
      </c>
      <c r="B26" s="16" t="s">
        <v>107</v>
      </c>
      <c r="C26" s="56" t="s">
        <v>132</v>
      </c>
      <c r="D26" s="45" t="s">
        <v>152</v>
      </c>
      <c r="E26" s="147">
        <v>4.2099999999999999E-2</v>
      </c>
      <c r="F26" s="15" t="s">
        <v>89</v>
      </c>
      <c r="G26" s="2" t="s">
        <v>97</v>
      </c>
      <c r="H26" s="2" t="s">
        <v>98</v>
      </c>
      <c r="I26" s="84">
        <v>0.79690000000000005</v>
      </c>
      <c r="J26" s="89" t="s">
        <v>109</v>
      </c>
      <c r="K26" s="27" t="s">
        <v>116</v>
      </c>
      <c r="L26" s="95"/>
      <c r="M26" s="95"/>
      <c r="N26" s="95"/>
      <c r="O26" s="96">
        <v>0.6</v>
      </c>
      <c r="P26" s="97">
        <v>0.6</v>
      </c>
      <c r="Q26" s="72" t="s">
        <v>54</v>
      </c>
      <c r="R26" s="16" t="s">
        <v>115</v>
      </c>
      <c r="S26" s="16" t="s">
        <v>151</v>
      </c>
      <c r="T26" s="34" t="s">
        <v>178</v>
      </c>
      <c r="U26" s="125" t="str">
        <f t="shared" si="0"/>
        <v>SI</v>
      </c>
      <c r="V26" s="102" t="s">
        <v>200</v>
      </c>
      <c r="W26" s="102" t="s">
        <v>200</v>
      </c>
      <c r="X26" s="130" t="s">
        <v>200</v>
      </c>
      <c r="Y26" s="102" t="s">
        <v>200</v>
      </c>
      <c r="Z26" s="102" t="s">
        <v>200</v>
      </c>
      <c r="AA26" s="157" t="s">
        <v>200</v>
      </c>
      <c r="AB26" s="157" t="s">
        <v>200</v>
      </c>
      <c r="AC26" s="130" t="s">
        <v>200</v>
      </c>
      <c r="AD26" s="157" t="s">
        <v>200</v>
      </c>
      <c r="AE26" s="157" t="s">
        <v>200</v>
      </c>
      <c r="AF26" s="33">
        <f t="shared" si="1"/>
        <v>0</v>
      </c>
      <c r="AG26" s="135"/>
      <c r="AH26" s="135"/>
      <c r="AI26" s="135"/>
      <c r="AJ26" s="136"/>
      <c r="AK26" s="33">
        <f t="shared" si="2"/>
        <v>0.6</v>
      </c>
      <c r="AL26" s="135"/>
      <c r="AM26" s="135"/>
      <c r="AN26" s="135"/>
      <c r="AO26" s="136"/>
      <c r="AP26" s="33" t="str">
        <f t="shared" si="3"/>
        <v>Porcentaje de Giros de Obligaciones por Pagar 2019 y anteriores</v>
      </c>
      <c r="AQ26" s="16" t="e">
        <f t="shared" si="4"/>
        <v>#VALUE!</v>
      </c>
      <c r="AR26" s="135" t="e">
        <f t="shared" si="5"/>
        <v>#VALUE!</v>
      </c>
      <c r="AS26" s="135"/>
      <c r="AT26" s="136"/>
    </row>
    <row r="27" spans="1:49" ht="120" x14ac:dyDescent="0.25">
      <c r="A27" s="55">
        <v>6</v>
      </c>
      <c r="B27" s="16" t="s">
        <v>107</v>
      </c>
      <c r="C27" s="56" t="s">
        <v>132</v>
      </c>
      <c r="D27" s="46" t="s">
        <v>153</v>
      </c>
      <c r="E27" s="147">
        <v>4.2099999999999999E-2</v>
      </c>
      <c r="F27" s="15" t="s">
        <v>89</v>
      </c>
      <c r="G27" s="2" t="s">
        <v>99</v>
      </c>
      <c r="H27" s="2" t="s">
        <v>100</v>
      </c>
      <c r="I27" s="84">
        <v>0.44490000000000002</v>
      </c>
      <c r="J27" s="89" t="s">
        <v>109</v>
      </c>
      <c r="K27" s="27" t="s">
        <v>117</v>
      </c>
      <c r="L27" s="95"/>
      <c r="M27" s="95"/>
      <c r="N27" s="95"/>
      <c r="O27" s="96">
        <v>0.7</v>
      </c>
      <c r="P27" s="97">
        <v>0.7</v>
      </c>
      <c r="Q27" s="72" t="s">
        <v>54</v>
      </c>
      <c r="R27" s="16" t="s">
        <v>115</v>
      </c>
      <c r="S27" s="16" t="s">
        <v>151</v>
      </c>
      <c r="T27" s="34" t="s">
        <v>178</v>
      </c>
      <c r="U27" s="125" t="str">
        <f t="shared" si="0"/>
        <v>SI</v>
      </c>
      <c r="V27" s="102" t="s">
        <v>200</v>
      </c>
      <c r="W27" s="102" t="s">
        <v>200</v>
      </c>
      <c r="X27" s="130" t="s">
        <v>200</v>
      </c>
      <c r="Y27" s="102" t="s">
        <v>200</v>
      </c>
      <c r="Z27" s="102" t="s">
        <v>200</v>
      </c>
      <c r="AA27" s="157" t="s">
        <v>200</v>
      </c>
      <c r="AB27" s="157" t="s">
        <v>200</v>
      </c>
      <c r="AC27" s="130" t="s">
        <v>200</v>
      </c>
      <c r="AD27" s="157" t="s">
        <v>200</v>
      </c>
      <c r="AE27" s="157" t="s">
        <v>200</v>
      </c>
      <c r="AF27" s="33">
        <f t="shared" si="1"/>
        <v>0</v>
      </c>
      <c r="AG27" s="135"/>
      <c r="AH27" s="135"/>
      <c r="AI27" s="135"/>
      <c r="AJ27" s="136"/>
      <c r="AK27" s="33">
        <f t="shared" si="2"/>
        <v>0.7</v>
      </c>
      <c r="AL27" s="135"/>
      <c r="AM27" s="135"/>
      <c r="AN27" s="135"/>
      <c r="AO27" s="136"/>
      <c r="AP27" s="33" t="str">
        <f t="shared" si="3"/>
        <v xml:space="preserve">Porcentaje de Giros de Obligaciones por Pagar </v>
      </c>
      <c r="AQ27" s="16" t="e">
        <f t="shared" si="4"/>
        <v>#VALUE!</v>
      </c>
      <c r="AR27" s="135" t="e">
        <f t="shared" si="5"/>
        <v>#VALUE!</v>
      </c>
      <c r="AS27" s="135"/>
      <c r="AT27" s="136"/>
    </row>
    <row r="28" spans="1:49" ht="185.25" customHeight="1" x14ac:dyDescent="0.25">
      <c r="A28" s="55">
        <v>6</v>
      </c>
      <c r="B28" s="16" t="s">
        <v>107</v>
      </c>
      <c r="C28" s="56" t="s">
        <v>132</v>
      </c>
      <c r="D28" s="45" t="s">
        <v>156</v>
      </c>
      <c r="E28" s="147">
        <v>4.2099999999999999E-2</v>
      </c>
      <c r="F28" s="15" t="s">
        <v>90</v>
      </c>
      <c r="G28" s="2" t="s">
        <v>159</v>
      </c>
      <c r="H28" s="26" t="s">
        <v>154</v>
      </c>
      <c r="I28" s="80" t="s">
        <v>134</v>
      </c>
      <c r="J28" s="89" t="s">
        <v>52</v>
      </c>
      <c r="K28" s="27" t="s">
        <v>169</v>
      </c>
      <c r="L28" s="96"/>
      <c r="M28" s="96">
        <v>1</v>
      </c>
      <c r="N28" s="96">
        <v>1</v>
      </c>
      <c r="O28" s="96">
        <v>1</v>
      </c>
      <c r="P28" s="97">
        <v>1</v>
      </c>
      <c r="Q28" s="72" t="s">
        <v>54</v>
      </c>
      <c r="R28" s="16" t="s">
        <v>124</v>
      </c>
      <c r="S28" s="16" t="s">
        <v>170</v>
      </c>
      <c r="T28" s="34" t="s">
        <v>179</v>
      </c>
      <c r="U28" s="125" t="str">
        <f t="shared" si="0"/>
        <v>SI</v>
      </c>
      <c r="V28" s="102" t="s">
        <v>200</v>
      </c>
      <c r="W28" s="102" t="s">
        <v>200</v>
      </c>
      <c r="X28" s="130" t="s">
        <v>200</v>
      </c>
      <c r="Y28" s="102" t="s">
        <v>200</v>
      </c>
      <c r="Z28" s="102" t="s">
        <v>200</v>
      </c>
      <c r="AA28" s="164">
        <f t="shared" si="6"/>
        <v>1</v>
      </c>
      <c r="AB28" s="162">
        <v>1</v>
      </c>
      <c r="AC28" s="164">
        <f t="shared" si="6"/>
        <v>1</v>
      </c>
      <c r="AD28" s="135" t="s">
        <v>232</v>
      </c>
      <c r="AE28" s="136" t="s">
        <v>222</v>
      </c>
      <c r="AF28" s="33">
        <f t="shared" si="1"/>
        <v>1</v>
      </c>
      <c r="AG28" s="135"/>
      <c r="AH28" s="135"/>
      <c r="AI28" s="135"/>
      <c r="AJ28" s="136"/>
      <c r="AK28" s="33">
        <f t="shared" si="2"/>
        <v>1</v>
      </c>
      <c r="AL28" s="135"/>
      <c r="AM28" s="135"/>
      <c r="AN28" s="135"/>
      <c r="AO28" s="136"/>
      <c r="AP28" s="33" t="str">
        <f t="shared" si="3"/>
        <v>Porcentaje de ejecución del SIPSE local</v>
      </c>
      <c r="AQ28" s="16" t="e">
        <f t="shared" si="4"/>
        <v>#VALUE!</v>
      </c>
      <c r="AR28" s="135" t="e">
        <f t="shared" si="5"/>
        <v>#VALUE!</v>
      </c>
      <c r="AS28" s="135"/>
      <c r="AT28" s="136"/>
    </row>
    <row r="29" spans="1:49" ht="120" x14ac:dyDescent="0.25">
      <c r="A29" s="55">
        <v>6</v>
      </c>
      <c r="B29" s="16" t="s">
        <v>107</v>
      </c>
      <c r="C29" s="56" t="s">
        <v>132</v>
      </c>
      <c r="D29" s="45" t="s">
        <v>45</v>
      </c>
      <c r="E29" s="147">
        <v>4.2099999999999999E-2</v>
      </c>
      <c r="F29" s="15" t="s">
        <v>89</v>
      </c>
      <c r="G29" s="2" t="s">
        <v>101</v>
      </c>
      <c r="H29" s="26" t="s">
        <v>154</v>
      </c>
      <c r="I29" s="80" t="s">
        <v>134</v>
      </c>
      <c r="J29" s="89" t="s">
        <v>52</v>
      </c>
      <c r="K29" s="27" t="s">
        <v>155</v>
      </c>
      <c r="L29" s="96">
        <v>1</v>
      </c>
      <c r="M29" s="96">
        <v>1</v>
      </c>
      <c r="N29" s="96">
        <v>1</v>
      </c>
      <c r="O29" s="96">
        <v>1</v>
      </c>
      <c r="P29" s="97">
        <v>1</v>
      </c>
      <c r="Q29" s="72" t="s">
        <v>54</v>
      </c>
      <c r="R29" s="16" t="s">
        <v>125</v>
      </c>
      <c r="S29" s="16" t="s">
        <v>136</v>
      </c>
      <c r="T29" s="34" t="s">
        <v>184</v>
      </c>
      <c r="U29" s="125" t="str">
        <f t="shared" si="0"/>
        <v>SI</v>
      </c>
      <c r="V29" s="102" t="s">
        <v>201</v>
      </c>
      <c r="W29" s="102" t="s">
        <v>201</v>
      </c>
      <c r="X29" s="130" t="s">
        <v>201</v>
      </c>
      <c r="Y29" s="102" t="s">
        <v>201</v>
      </c>
      <c r="Z29" s="102" t="s">
        <v>201</v>
      </c>
      <c r="AA29" s="164">
        <f t="shared" ref="AA29" si="7">M29</f>
        <v>1</v>
      </c>
      <c r="AB29" s="162">
        <v>1</v>
      </c>
      <c r="AC29" s="164">
        <f t="shared" ref="AC29" si="8">O29</f>
        <v>1</v>
      </c>
      <c r="AD29" s="135" t="s">
        <v>233</v>
      </c>
      <c r="AE29" s="136" t="s">
        <v>223</v>
      </c>
      <c r="AF29" s="33">
        <v>0</v>
      </c>
      <c r="AG29" s="135"/>
      <c r="AH29" s="135"/>
      <c r="AI29" s="135"/>
      <c r="AJ29" s="136"/>
      <c r="AK29" s="33">
        <f t="shared" si="2"/>
        <v>1</v>
      </c>
      <c r="AL29" s="135"/>
      <c r="AM29" s="135"/>
      <c r="AN29" s="135"/>
      <c r="AO29" s="136"/>
      <c r="AP29" s="33" t="str">
        <f t="shared" si="3"/>
        <v>Porcentaje de avance acumulado en el cumplimiento del Plan de Sostenibilidad contable programado</v>
      </c>
      <c r="AQ29" s="16" t="e">
        <f t="shared" si="4"/>
        <v>#VALUE!</v>
      </c>
      <c r="AR29" s="135" t="e">
        <f t="shared" si="5"/>
        <v>#VALUE!</v>
      </c>
      <c r="AS29" s="135"/>
      <c r="AT29" s="136"/>
    </row>
    <row r="30" spans="1:49" ht="105" customHeight="1" x14ac:dyDescent="0.25">
      <c r="A30" s="55">
        <v>7</v>
      </c>
      <c r="B30" s="16" t="s">
        <v>106</v>
      </c>
      <c r="C30" s="56" t="s">
        <v>132</v>
      </c>
      <c r="D30" s="45" t="s">
        <v>247</v>
      </c>
      <c r="E30" s="147">
        <v>4.2099999999999999E-2</v>
      </c>
      <c r="F30" s="15" t="s">
        <v>89</v>
      </c>
      <c r="G30" s="2" t="s">
        <v>248</v>
      </c>
      <c r="H30" s="26" t="s">
        <v>249</v>
      </c>
      <c r="I30" s="80" t="s">
        <v>134</v>
      </c>
      <c r="J30" s="155" t="s">
        <v>52</v>
      </c>
      <c r="K30" s="27" t="s">
        <v>111</v>
      </c>
      <c r="L30" s="183">
        <v>0</v>
      </c>
      <c r="M30" s="183">
        <v>0</v>
      </c>
      <c r="N30" s="183">
        <v>0</v>
      </c>
      <c r="O30" s="183">
        <v>1</v>
      </c>
      <c r="P30" s="184">
        <v>1</v>
      </c>
      <c r="Q30" s="55" t="s">
        <v>54</v>
      </c>
      <c r="R30" s="16" t="s">
        <v>250</v>
      </c>
      <c r="S30" s="16" t="s">
        <v>251</v>
      </c>
      <c r="T30" s="185" t="s">
        <v>252</v>
      </c>
      <c r="U30" s="186"/>
      <c r="V30" s="158" t="s">
        <v>200</v>
      </c>
      <c r="W30" s="158" t="s">
        <v>200</v>
      </c>
      <c r="X30" s="130" t="s">
        <v>200</v>
      </c>
      <c r="Y30" s="158" t="s">
        <v>200</v>
      </c>
      <c r="Z30" s="158" t="s">
        <v>200</v>
      </c>
      <c r="AA30" s="158" t="s">
        <v>200</v>
      </c>
      <c r="AB30" s="158" t="s">
        <v>200</v>
      </c>
      <c r="AC30" s="130" t="s">
        <v>200</v>
      </c>
      <c r="AD30" s="158" t="s">
        <v>200</v>
      </c>
      <c r="AE30" s="158" t="s">
        <v>200</v>
      </c>
      <c r="AF30" s="33"/>
      <c r="AG30" s="135"/>
      <c r="AH30" s="135"/>
      <c r="AI30" s="135"/>
      <c r="AJ30" s="136"/>
      <c r="AK30" s="33"/>
      <c r="AL30" s="135"/>
      <c r="AM30" s="135"/>
      <c r="AN30" s="135"/>
      <c r="AO30" s="136"/>
      <c r="AP30" s="33"/>
      <c r="AQ30" s="16"/>
      <c r="AR30" s="135"/>
      <c r="AS30" s="135"/>
      <c r="AT30" s="136"/>
    </row>
    <row r="31" spans="1:49" ht="90" x14ac:dyDescent="0.25">
      <c r="A31" s="55">
        <v>7</v>
      </c>
      <c r="B31" s="16" t="s">
        <v>106</v>
      </c>
      <c r="C31" s="56" t="s">
        <v>87</v>
      </c>
      <c r="D31" s="45" t="s">
        <v>137</v>
      </c>
      <c r="E31" s="147">
        <v>4.2099999999999999E-2</v>
      </c>
      <c r="F31" s="15" t="s">
        <v>89</v>
      </c>
      <c r="G31" s="2" t="s">
        <v>102</v>
      </c>
      <c r="H31" s="2" t="s">
        <v>103</v>
      </c>
      <c r="I31" s="80">
        <v>191</v>
      </c>
      <c r="J31" s="89" t="s">
        <v>109</v>
      </c>
      <c r="K31" s="27" t="s">
        <v>138</v>
      </c>
      <c r="L31" s="96">
        <v>0.25</v>
      </c>
      <c r="M31" s="96">
        <v>0.5</v>
      </c>
      <c r="N31" s="96">
        <v>0.75</v>
      </c>
      <c r="O31" s="96">
        <v>1</v>
      </c>
      <c r="P31" s="97">
        <v>1</v>
      </c>
      <c r="Q31" s="72" t="s">
        <v>54</v>
      </c>
      <c r="R31" s="16" t="s">
        <v>126</v>
      </c>
      <c r="S31" s="16" t="s">
        <v>129</v>
      </c>
      <c r="T31" s="34" t="s">
        <v>180</v>
      </c>
      <c r="U31" s="125" t="str">
        <f t="shared" si="0"/>
        <v>SI</v>
      </c>
      <c r="V31" s="6">
        <f t="shared" ref="V31:V44" si="9">L31</f>
        <v>0.25</v>
      </c>
      <c r="W31" s="6">
        <v>0.25</v>
      </c>
      <c r="X31" s="111">
        <v>1</v>
      </c>
      <c r="Y31" s="102" t="s">
        <v>202</v>
      </c>
      <c r="Z31" s="102" t="s">
        <v>197</v>
      </c>
      <c r="AA31" s="164">
        <f t="shared" si="6"/>
        <v>0.5</v>
      </c>
      <c r="AB31" s="162">
        <v>1.71</v>
      </c>
      <c r="AC31" s="162">
        <v>1</v>
      </c>
      <c r="AD31" s="135" t="s">
        <v>234</v>
      </c>
      <c r="AE31" s="136"/>
      <c r="AF31" s="33">
        <f t="shared" si="1"/>
        <v>0.75</v>
      </c>
      <c r="AG31" s="135"/>
      <c r="AH31" s="135"/>
      <c r="AI31" s="135"/>
      <c r="AJ31" s="136"/>
      <c r="AK31" s="33">
        <f t="shared" si="2"/>
        <v>1</v>
      </c>
      <c r="AL31" s="135"/>
      <c r="AM31" s="135"/>
      <c r="AN31" s="135"/>
      <c r="AO31" s="136"/>
      <c r="AP31" s="33" t="str">
        <f t="shared" si="3"/>
        <v>Respuesta a los requerimiento de los ciudadanos</v>
      </c>
      <c r="AQ31" s="16">
        <f t="shared" si="4"/>
        <v>2.5</v>
      </c>
      <c r="AR31" s="135">
        <f t="shared" si="5"/>
        <v>1.96</v>
      </c>
      <c r="AS31" s="135"/>
      <c r="AT31" s="136"/>
    </row>
    <row r="32" spans="1:49" ht="408.75" customHeight="1" x14ac:dyDescent="0.25">
      <c r="A32" s="55">
        <v>1</v>
      </c>
      <c r="B32" s="16" t="s">
        <v>108</v>
      </c>
      <c r="C32" s="56" t="s">
        <v>88</v>
      </c>
      <c r="D32" s="45" t="s">
        <v>185</v>
      </c>
      <c r="E32" s="147">
        <v>4.2099999999999999E-2</v>
      </c>
      <c r="F32" s="15" t="s">
        <v>89</v>
      </c>
      <c r="G32" s="2" t="s">
        <v>161</v>
      </c>
      <c r="H32" s="2" t="s">
        <v>162</v>
      </c>
      <c r="I32" s="80">
        <v>46</v>
      </c>
      <c r="J32" s="89" t="s">
        <v>63</v>
      </c>
      <c r="K32" s="27" t="s">
        <v>118</v>
      </c>
      <c r="L32" s="95">
        <v>12</v>
      </c>
      <c r="M32" s="95">
        <v>12</v>
      </c>
      <c r="N32" s="95">
        <v>12</v>
      </c>
      <c r="O32" s="95">
        <v>12</v>
      </c>
      <c r="P32" s="99">
        <f t="shared" ref="P32:P38" si="10">L32+M32+N32+O32</f>
        <v>48</v>
      </c>
      <c r="Q32" s="72" t="s">
        <v>54</v>
      </c>
      <c r="R32" s="16" t="s">
        <v>139</v>
      </c>
      <c r="S32" s="16" t="s">
        <v>130</v>
      </c>
      <c r="T32" s="34" t="s">
        <v>181</v>
      </c>
      <c r="U32" s="125" t="str">
        <f t="shared" si="0"/>
        <v>SI</v>
      </c>
      <c r="V32" s="102">
        <f t="shared" si="9"/>
        <v>12</v>
      </c>
      <c r="W32" s="102">
        <v>12</v>
      </c>
      <c r="X32" s="111">
        <f>W32/V32</f>
        <v>1</v>
      </c>
      <c r="Y32" s="102" t="s">
        <v>198</v>
      </c>
      <c r="Z32" s="102" t="s">
        <v>181</v>
      </c>
      <c r="AA32" s="160">
        <f t="shared" si="6"/>
        <v>12</v>
      </c>
      <c r="AB32" s="161">
        <v>12</v>
      </c>
      <c r="AC32" s="163">
        <v>1</v>
      </c>
      <c r="AD32" s="135" t="s">
        <v>227</v>
      </c>
      <c r="AE32" s="136" t="s">
        <v>224</v>
      </c>
      <c r="AF32" s="33">
        <f t="shared" si="1"/>
        <v>12</v>
      </c>
      <c r="AG32" s="135"/>
      <c r="AH32" s="135"/>
      <c r="AI32" s="135"/>
      <c r="AJ32" s="136"/>
      <c r="AK32" s="33">
        <f t="shared" si="2"/>
        <v>12</v>
      </c>
      <c r="AL32" s="135"/>
      <c r="AM32" s="135"/>
      <c r="AN32" s="135"/>
      <c r="AO32" s="136"/>
      <c r="AP32" s="33" t="str">
        <f t="shared" si="3"/>
        <v>Acciones de control a las actuaciones de IVC control en materia actividad económica</v>
      </c>
      <c r="AQ32" s="16">
        <f t="shared" si="4"/>
        <v>48</v>
      </c>
      <c r="AR32" s="135">
        <f t="shared" si="5"/>
        <v>24</v>
      </c>
      <c r="AS32" s="135"/>
      <c r="AT32" s="136"/>
    </row>
    <row r="33" spans="1:46" ht="234" customHeight="1" x14ac:dyDescent="0.25">
      <c r="A33" s="55">
        <v>1</v>
      </c>
      <c r="B33" s="16" t="s">
        <v>108</v>
      </c>
      <c r="C33" s="56" t="s">
        <v>88</v>
      </c>
      <c r="D33" s="45" t="s">
        <v>186</v>
      </c>
      <c r="E33" s="147">
        <v>4.2099999999999999E-2</v>
      </c>
      <c r="F33" s="15" t="s">
        <v>89</v>
      </c>
      <c r="G33" s="2" t="s">
        <v>163</v>
      </c>
      <c r="H33" s="2" t="s">
        <v>164</v>
      </c>
      <c r="I33" s="80">
        <v>12</v>
      </c>
      <c r="J33" s="89" t="s">
        <v>63</v>
      </c>
      <c r="K33" s="27" t="s">
        <v>118</v>
      </c>
      <c r="L33" s="95">
        <v>3</v>
      </c>
      <c r="M33" s="95">
        <v>3</v>
      </c>
      <c r="N33" s="95">
        <v>3</v>
      </c>
      <c r="O33" s="95">
        <v>3</v>
      </c>
      <c r="P33" s="99">
        <f t="shared" ref="P33" si="11">L33+M33+N33+O33</f>
        <v>12</v>
      </c>
      <c r="Q33" s="72" t="s">
        <v>54</v>
      </c>
      <c r="R33" s="16" t="s">
        <v>139</v>
      </c>
      <c r="S33" s="16" t="s">
        <v>130</v>
      </c>
      <c r="T33" s="34" t="s">
        <v>181</v>
      </c>
      <c r="U33" s="125" t="str">
        <f t="shared" si="0"/>
        <v>SI</v>
      </c>
      <c r="V33" s="102">
        <f t="shared" ref="V33" si="12">L33</f>
        <v>3</v>
      </c>
      <c r="W33" s="102">
        <v>3</v>
      </c>
      <c r="X33" s="111">
        <f>W33/V33</f>
        <v>1</v>
      </c>
      <c r="Y33" s="102" t="s">
        <v>196</v>
      </c>
      <c r="Z33" s="102" t="s">
        <v>181</v>
      </c>
      <c r="AA33" s="160">
        <f t="shared" ref="AA33" si="13">M33</f>
        <v>3</v>
      </c>
      <c r="AB33" s="161">
        <v>3</v>
      </c>
      <c r="AC33" s="165">
        <f>AB33/AA33</f>
        <v>1</v>
      </c>
      <c r="AD33" s="135" t="s">
        <v>225</v>
      </c>
      <c r="AE33" s="136" t="s">
        <v>223</v>
      </c>
      <c r="AF33" s="33">
        <f t="shared" ref="AF33" si="14">N33</f>
        <v>3</v>
      </c>
      <c r="AG33" s="135"/>
      <c r="AH33" s="135"/>
      <c r="AI33" s="135"/>
      <c r="AJ33" s="136"/>
      <c r="AK33" s="33">
        <f t="shared" ref="AK33" si="15">O33</f>
        <v>3</v>
      </c>
      <c r="AL33" s="135"/>
      <c r="AM33" s="135"/>
      <c r="AN33" s="135"/>
      <c r="AO33" s="136"/>
      <c r="AP33" s="33" t="str">
        <f t="shared" ref="AP33" si="16">G33</f>
        <v>Acciones de control a las actuaciones de IVC control en materia de  integridad del espacio publico.</v>
      </c>
      <c r="AQ33" s="16">
        <f t="shared" ref="AQ33" si="17">V33+AA33+AF33+AK33</f>
        <v>12</v>
      </c>
      <c r="AR33" s="135">
        <f t="shared" ref="AR33" si="18">W33+AB33+AG33+AL33</f>
        <v>6</v>
      </c>
      <c r="AS33" s="135"/>
      <c r="AT33" s="136"/>
    </row>
    <row r="34" spans="1:46" ht="181.5" customHeight="1" x14ac:dyDescent="0.25">
      <c r="A34" s="55">
        <v>1</v>
      </c>
      <c r="B34" s="16" t="s">
        <v>108</v>
      </c>
      <c r="C34" s="56" t="s">
        <v>88</v>
      </c>
      <c r="D34" s="45" t="s">
        <v>187</v>
      </c>
      <c r="E34" s="147">
        <v>4.2099999999999999E-2</v>
      </c>
      <c r="F34" s="15" t="s">
        <v>89</v>
      </c>
      <c r="G34" s="2" t="s">
        <v>165</v>
      </c>
      <c r="H34" s="2" t="s">
        <v>166</v>
      </c>
      <c r="I34" s="80">
        <v>20</v>
      </c>
      <c r="J34" s="89" t="s">
        <v>63</v>
      </c>
      <c r="K34" s="27" t="s">
        <v>118</v>
      </c>
      <c r="L34" s="95">
        <v>5</v>
      </c>
      <c r="M34" s="95">
        <v>5</v>
      </c>
      <c r="N34" s="95">
        <v>5</v>
      </c>
      <c r="O34" s="95">
        <v>5</v>
      </c>
      <c r="P34" s="99">
        <f t="shared" si="10"/>
        <v>20</v>
      </c>
      <c r="Q34" s="72" t="s">
        <v>54</v>
      </c>
      <c r="R34" s="16" t="s">
        <v>139</v>
      </c>
      <c r="S34" s="16" t="s">
        <v>130</v>
      </c>
      <c r="T34" s="34" t="s">
        <v>181</v>
      </c>
      <c r="U34" s="125" t="str">
        <f t="shared" si="0"/>
        <v>SI</v>
      </c>
      <c r="V34" s="102">
        <f t="shared" si="9"/>
        <v>5</v>
      </c>
      <c r="W34" s="102">
        <v>5</v>
      </c>
      <c r="X34" s="111">
        <f t="shared" ref="X34:X37" si="19">W34/V34</f>
        <v>1</v>
      </c>
      <c r="Y34" s="102" t="s">
        <v>199</v>
      </c>
      <c r="Z34" s="102" t="s">
        <v>181</v>
      </c>
      <c r="AA34" s="160">
        <f t="shared" si="6"/>
        <v>5</v>
      </c>
      <c r="AB34" s="161">
        <v>5</v>
      </c>
      <c r="AC34" s="165">
        <f>AB34/AA34</f>
        <v>1</v>
      </c>
      <c r="AD34" s="135" t="s">
        <v>226</v>
      </c>
      <c r="AE34" s="136"/>
      <c r="AF34" s="33">
        <f t="shared" si="1"/>
        <v>5</v>
      </c>
      <c r="AG34" s="135"/>
      <c r="AH34" s="135"/>
      <c r="AI34" s="135"/>
      <c r="AJ34" s="136"/>
      <c r="AK34" s="33">
        <f t="shared" si="2"/>
        <v>5</v>
      </c>
      <c r="AL34" s="135"/>
      <c r="AM34" s="135"/>
      <c r="AN34" s="135"/>
      <c r="AO34" s="136"/>
      <c r="AP34" s="33" t="str">
        <f t="shared" si="3"/>
        <v>Acciones de control  en materia de obras y urbanismo</v>
      </c>
      <c r="AQ34" s="16">
        <f t="shared" si="4"/>
        <v>20</v>
      </c>
      <c r="AR34" s="135">
        <f t="shared" si="5"/>
        <v>10</v>
      </c>
      <c r="AS34" s="135"/>
      <c r="AT34" s="136"/>
    </row>
    <row r="35" spans="1:46" ht="90" x14ac:dyDescent="0.25">
      <c r="A35" s="55">
        <v>1</v>
      </c>
      <c r="B35" s="16" t="s">
        <v>108</v>
      </c>
      <c r="C35" s="56" t="s">
        <v>88</v>
      </c>
      <c r="D35" s="45" t="s">
        <v>211</v>
      </c>
      <c r="E35" s="147">
        <v>4.2099999999999999E-2</v>
      </c>
      <c r="F35" s="15" t="s">
        <v>89</v>
      </c>
      <c r="G35" s="2" t="s">
        <v>157</v>
      </c>
      <c r="H35" s="2" t="s">
        <v>104</v>
      </c>
      <c r="I35" s="80">
        <v>20.396999999999998</v>
      </c>
      <c r="J35" s="89" t="s">
        <v>63</v>
      </c>
      <c r="K35" s="27" t="s">
        <v>120</v>
      </c>
      <c r="L35" s="96">
        <v>0</v>
      </c>
      <c r="M35" s="96">
        <v>0.15</v>
      </c>
      <c r="N35" s="96">
        <v>0.13</v>
      </c>
      <c r="O35" s="96">
        <v>0.12</v>
      </c>
      <c r="P35" s="97">
        <v>0.4</v>
      </c>
      <c r="Q35" s="72" t="s">
        <v>54</v>
      </c>
      <c r="R35" s="16" t="s">
        <v>127</v>
      </c>
      <c r="S35" s="16" t="s">
        <v>130</v>
      </c>
      <c r="T35" s="34" t="s">
        <v>182</v>
      </c>
      <c r="U35" s="125" t="str">
        <f t="shared" si="0"/>
        <v>SI</v>
      </c>
      <c r="V35" s="109" t="s">
        <v>201</v>
      </c>
      <c r="W35" s="109" t="s">
        <v>201</v>
      </c>
      <c r="X35" s="131" t="s">
        <v>201</v>
      </c>
      <c r="Y35" s="109" t="s">
        <v>201</v>
      </c>
      <c r="Z35" s="109" t="s">
        <v>201</v>
      </c>
      <c r="AA35" s="164">
        <f t="shared" si="6"/>
        <v>0.15</v>
      </c>
      <c r="AB35" s="167">
        <v>0.15140000000000001</v>
      </c>
      <c r="AC35" s="168">
        <v>1</v>
      </c>
      <c r="AD35" s="135" t="s">
        <v>235</v>
      </c>
      <c r="AE35" s="136" t="s">
        <v>228</v>
      </c>
      <c r="AF35" s="33">
        <f t="shared" si="1"/>
        <v>0.13</v>
      </c>
      <c r="AG35" s="135"/>
      <c r="AH35" s="135"/>
      <c r="AI35" s="135"/>
      <c r="AJ35" s="136"/>
      <c r="AK35" s="33">
        <f t="shared" si="2"/>
        <v>0.12</v>
      </c>
      <c r="AL35" s="135"/>
      <c r="AM35" s="135"/>
      <c r="AN35" s="135"/>
      <c r="AO35" s="136"/>
      <c r="AP35" s="33" t="str">
        <f t="shared" si="3"/>
        <v xml:space="preserve">Porcentaje de expedientes de policía con impulso procesal </v>
      </c>
      <c r="AQ35" s="16" t="e">
        <f t="shared" si="4"/>
        <v>#VALUE!</v>
      </c>
      <c r="AR35" s="135" t="e">
        <f t="shared" si="5"/>
        <v>#VALUE!</v>
      </c>
      <c r="AS35" s="135"/>
      <c r="AT35" s="136"/>
    </row>
    <row r="36" spans="1:46" ht="90" x14ac:dyDescent="0.25">
      <c r="A36" s="55">
        <v>1</v>
      </c>
      <c r="B36" s="16" t="s">
        <v>108</v>
      </c>
      <c r="C36" s="56" t="s">
        <v>88</v>
      </c>
      <c r="D36" s="45" t="s">
        <v>140</v>
      </c>
      <c r="E36" s="147">
        <v>4.2099999999999999E-2</v>
      </c>
      <c r="F36" s="15" t="s">
        <v>89</v>
      </c>
      <c r="G36" s="2" t="s">
        <v>158</v>
      </c>
      <c r="H36" s="2" t="s">
        <v>105</v>
      </c>
      <c r="I36" s="80">
        <v>20.396999999999998</v>
      </c>
      <c r="J36" s="89" t="s">
        <v>63</v>
      </c>
      <c r="K36" s="27" t="s">
        <v>121</v>
      </c>
      <c r="L36" s="96">
        <v>0.05</v>
      </c>
      <c r="M36" s="96">
        <v>0.05</v>
      </c>
      <c r="N36" s="96">
        <v>0.05</v>
      </c>
      <c r="O36" s="96">
        <v>0.05</v>
      </c>
      <c r="P36" s="97">
        <v>0.2</v>
      </c>
      <c r="Q36" s="72" t="s">
        <v>54</v>
      </c>
      <c r="R36" s="16" t="s">
        <v>127</v>
      </c>
      <c r="S36" s="16" t="s">
        <v>130</v>
      </c>
      <c r="T36" s="34" t="s">
        <v>182</v>
      </c>
      <c r="U36" s="125" t="str">
        <f t="shared" si="0"/>
        <v>SI</v>
      </c>
      <c r="V36" s="108">
        <f t="shared" si="9"/>
        <v>0.05</v>
      </c>
      <c r="W36" s="132">
        <v>2.86E-2</v>
      </c>
      <c r="X36" s="110">
        <f>W36/V36</f>
        <v>0.57199999999999995</v>
      </c>
      <c r="Y36" s="109" t="s">
        <v>236</v>
      </c>
      <c r="Z36" s="109" t="s">
        <v>204</v>
      </c>
      <c r="AA36" s="164">
        <f t="shared" si="6"/>
        <v>0.05</v>
      </c>
      <c r="AB36" s="166">
        <v>1.61E-2</v>
      </c>
      <c r="AC36" s="169">
        <f>AB36/AA36</f>
        <v>0.32199999999999995</v>
      </c>
      <c r="AD36" s="135" t="s">
        <v>237</v>
      </c>
      <c r="AE36" s="136" t="s">
        <v>228</v>
      </c>
      <c r="AF36" s="33">
        <f t="shared" si="1"/>
        <v>0.05</v>
      </c>
      <c r="AG36" s="135"/>
      <c r="AH36" s="135"/>
      <c r="AI36" s="135"/>
      <c r="AJ36" s="136"/>
      <c r="AK36" s="33">
        <f t="shared" si="2"/>
        <v>0.05</v>
      </c>
      <c r="AL36" s="135"/>
      <c r="AM36" s="135"/>
      <c r="AN36" s="135"/>
      <c r="AO36" s="136"/>
      <c r="AP36" s="33" t="str">
        <f t="shared" si="3"/>
        <v>Porcentaje de expedientes de policía con fallo de fondo</v>
      </c>
      <c r="AQ36" s="16">
        <f t="shared" si="4"/>
        <v>0.2</v>
      </c>
      <c r="AR36" s="135">
        <f t="shared" si="5"/>
        <v>4.4700000000000004E-2</v>
      </c>
      <c r="AS36" s="135"/>
      <c r="AT36" s="136"/>
    </row>
    <row r="37" spans="1:46" ht="90" x14ac:dyDescent="0.25">
      <c r="A37" s="55">
        <v>1</v>
      </c>
      <c r="B37" s="16" t="s">
        <v>108</v>
      </c>
      <c r="C37" s="56" t="s">
        <v>88</v>
      </c>
      <c r="D37" s="46" t="s">
        <v>188</v>
      </c>
      <c r="E37" s="147">
        <v>4.2099999999999999E-2</v>
      </c>
      <c r="F37" s="15" t="s">
        <v>89</v>
      </c>
      <c r="G37" s="2" t="s">
        <v>189</v>
      </c>
      <c r="H37" s="1" t="s">
        <v>190</v>
      </c>
      <c r="I37" s="80">
        <v>356</v>
      </c>
      <c r="J37" s="89" t="s">
        <v>63</v>
      </c>
      <c r="K37" s="27" t="s">
        <v>189</v>
      </c>
      <c r="L37" s="95">
        <v>66</v>
      </c>
      <c r="M37" s="95">
        <v>99</v>
      </c>
      <c r="N37" s="95">
        <v>99</v>
      </c>
      <c r="O37" s="95">
        <v>69</v>
      </c>
      <c r="P37" s="99">
        <f t="shared" si="10"/>
        <v>333</v>
      </c>
      <c r="Q37" s="72" t="s">
        <v>54</v>
      </c>
      <c r="R37" s="16" t="s">
        <v>127</v>
      </c>
      <c r="S37" s="16" t="s">
        <v>130</v>
      </c>
      <c r="T37" s="34" t="s">
        <v>183</v>
      </c>
      <c r="U37" s="125" t="str">
        <f t="shared" si="0"/>
        <v>SI</v>
      </c>
      <c r="V37" s="102">
        <f t="shared" si="9"/>
        <v>66</v>
      </c>
      <c r="W37" s="102">
        <v>21</v>
      </c>
      <c r="X37" s="111">
        <f t="shared" si="19"/>
        <v>0.31818181818181818</v>
      </c>
      <c r="Y37" s="102" t="s">
        <v>203</v>
      </c>
      <c r="Z37" s="102" t="s">
        <v>204</v>
      </c>
      <c r="AA37" s="160">
        <f t="shared" si="6"/>
        <v>99</v>
      </c>
      <c r="AB37" s="161">
        <v>14</v>
      </c>
      <c r="AC37" s="166">
        <f>AB37/AA37</f>
        <v>0.14141414141414141</v>
      </c>
      <c r="AD37" s="135" t="s">
        <v>238</v>
      </c>
      <c r="AE37" s="136"/>
      <c r="AF37" s="33">
        <f t="shared" si="1"/>
        <v>99</v>
      </c>
      <c r="AG37" s="135"/>
      <c r="AH37" s="135"/>
      <c r="AI37" s="135"/>
      <c r="AJ37" s="136"/>
      <c r="AK37" s="33">
        <f t="shared" si="2"/>
        <v>69</v>
      </c>
      <c r="AL37" s="135"/>
      <c r="AM37" s="135"/>
      <c r="AN37" s="135"/>
      <c r="AO37" s="136"/>
      <c r="AP37" s="33" t="str">
        <f t="shared" si="3"/>
        <v>Actuaciones administrativas terminadas (Archivadas)</v>
      </c>
      <c r="AQ37" s="16">
        <f t="shared" si="4"/>
        <v>333</v>
      </c>
      <c r="AR37" s="135">
        <f t="shared" si="5"/>
        <v>35</v>
      </c>
      <c r="AS37" s="135"/>
      <c r="AT37" s="136"/>
    </row>
    <row r="38" spans="1:46" ht="90" x14ac:dyDescent="0.25">
      <c r="A38" s="55">
        <v>1</v>
      </c>
      <c r="B38" s="16" t="s">
        <v>108</v>
      </c>
      <c r="C38" s="56" t="s">
        <v>88</v>
      </c>
      <c r="D38" s="47" t="s">
        <v>212</v>
      </c>
      <c r="E38" s="147">
        <v>4.2099999999999999E-2</v>
      </c>
      <c r="F38" s="23" t="s">
        <v>89</v>
      </c>
      <c r="G38" s="2" t="s">
        <v>191</v>
      </c>
      <c r="H38" s="24" t="s">
        <v>192</v>
      </c>
      <c r="I38" s="85" t="s">
        <v>134</v>
      </c>
      <c r="J38" s="90" t="s">
        <v>63</v>
      </c>
      <c r="K38" s="27" t="s">
        <v>191</v>
      </c>
      <c r="L38" s="100">
        <v>0</v>
      </c>
      <c r="M38" s="100">
        <v>0</v>
      </c>
      <c r="N38" s="100">
        <v>45</v>
      </c>
      <c r="O38" s="100">
        <v>90</v>
      </c>
      <c r="P38" s="101">
        <f t="shared" si="10"/>
        <v>135</v>
      </c>
      <c r="Q38" s="72" t="s">
        <v>54</v>
      </c>
      <c r="R38" s="16" t="s">
        <v>127</v>
      </c>
      <c r="S38" s="16" t="s">
        <v>130</v>
      </c>
      <c r="T38" s="34" t="s">
        <v>183</v>
      </c>
      <c r="U38" s="125" t="str">
        <f t="shared" si="0"/>
        <v>SI</v>
      </c>
      <c r="V38" s="102">
        <f t="shared" si="9"/>
        <v>0</v>
      </c>
      <c r="W38" s="102">
        <v>68</v>
      </c>
      <c r="X38" s="111" t="s">
        <v>200</v>
      </c>
      <c r="Y38" s="102" t="s">
        <v>205</v>
      </c>
      <c r="Z38" s="102" t="s">
        <v>204</v>
      </c>
      <c r="AA38" s="157" t="s">
        <v>200</v>
      </c>
      <c r="AB38" s="157" t="s">
        <v>200</v>
      </c>
      <c r="AC38" s="130" t="s">
        <v>200</v>
      </c>
      <c r="AD38" s="157" t="s">
        <v>200</v>
      </c>
      <c r="AE38" s="157" t="s">
        <v>200</v>
      </c>
      <c r="AF38" s="33">
        <f t="shared" si="1"/>
        <v>45</v>
      </c>
      <c r="AG38" s="135"/>
      <c r="AH38" s="135"/>
      <c r="AI38" s="135"/>
      <c r="AJ38" s="136"/>
      <c r="AK38" s="33">
        <f t="shared" si="2"/>
        <v>90</v>
      </c>
      <c r="AL38" s="135"/>
      <c r="AM38" s="135"/>
      <c r="AN38" s="135"/>
      <c r="AO38" s="136"/>
      <c r="AP38" s="33" t="str">
        <f t="shared" si="3"/>
        <v>Actuaciones administrativas terminadas hasta la primera instancia</v>
      </c>
      <c r="AQ38" s="16" t="e">
        <f t="shared" si="4"/>
        <v>#VALUE!</v>
      </c>
      <c r="AR38" s="135" t="e">
        <f t="shared" si="5"/>
        <v>#VALUE!</v>
      </c>
      <c r="AS38" s="135"/>
      <c r="AT38" s="136"/>
    </row>
    <row r="39" spans="1:46" ht="24" customHeight="1" x14ac:dyDescent="0.25">
      <c r="A39" s="57"/>
      <c r="B39" s="58"/>
      <c r="C39" s="59"/>
      <c r="D39" s="48" t="s">
        <v>85</v>
      </c>
      <c r="E39" s="25">
        <f>SUM(E20:E38)</f>
        <v>0.79990000000000028</v>
      </c>
      <c r="F39" s="20"/>
      <c r="G39" s="20"/>
      <c r="H39" s="20"/>
      <c r="I39" s="80"/>
      <c r="J39" s="80"/>
      <c r="K39" s="30"/>
      <c r="L39" s="20"/>
      <c r="M39" s="20"/>
      <c r="N39" s="20"/>
      <c r="O39" s="20"/>
      <c r="P39" s="43"/>
      <c r="Q39" s="64"/>
      <c r="R39" s="30"/>
      <c r="S39" s="30"/>
      <c r="T39" s="39"/>
      <c r="U39" s="126"/>
      <c r="V39" s="83"/>
      <c r="W39" s="83"/>
      <c r="X39" s="123"/>
      <c r="Y39" s="83"/>
      <c r="Z39" s="83"/>
      <c r="AA39" s="128"/>
      <c r="AB39" s="137"/>
      <c r="AC39" s="192"/>
      <c r="AD39" s="137"/>
      <c r="AE39" s="138"/>
      <c r="AF39" s="33">
        <f t="shared" si="1"/>
        <v>0</v>
      </c>
      <c r="AG39" s="137"/>
      <c r="AH39" s="137"/>
      <c r="AI39" s="137"/>
      <c r="AJ39" s="138"/>
      <c r="AK39" s="33">
        <f t="shared" si="2"/>
        <v>0</v>
      </c>
      <c r="AL39" s="137"/>
      <c r="AM39" s="137"/>
      <c r="AN39" s="137"/>
      <c r="AO39" s="138"/>
      <c r="AP39" s="35">
        <f t="shared" si="3"/>
        <v>0</v>
      </c>
      <c r="AQ39" s="16" t="e">
        <f>SUM(AQ20:AQ38)</f>
        <v>#VALUE!</v>
      </c>
      <c r="AR39" s="135" t="e">
        <f>SUM(AR20:AR38)</f>
        <v>#VALUE!</v>
      </c>
      <c r="AS39" s="135"/>
      <c r="AT39" s="136"/>
    </row>
    <row r="40" spans="1:46" ht="126" x14ac:dyDescent="0.25">
      <c r="A40" s="60"/>
      <c r="B40" s="4" t="s">
        <v>46</v>
      </c>
      <c r="C40" s="61" t="s">
        <v>47</v>
      </c>
      <c r="D40" s="3" t="s">
        <v>48</v>
      </c>
      <c r="E40" s="13">
        <v>0.04</v>
      </c>
      <c r="F40" s="4" t="s">
        <v>49</v>
      </c>
      <c r="G40" s="4" t="s">
        <v>50</v>
      </c>
      <c r="H40" s="4" t="s">
        <v>51</v>
      </c>
      <c r="I40" s="5">
        <v>0</v>
      </c>
      <c r="J40" s="5" t="s">
        <v>52</v>
      </c>
      <c r="K40" s="4" t="s">
        <v>53</v>
      </c>
      <c r="L40" s="14"/>
      <c r="M40" s="14">
        <v>0.7</v>
      </c>
      <c r="N40" s="14"/>
      <c r="O40" s="14">
        <v>0.7</v>
      </c>
      <c r="P40" s="49">
        <v>0.7</v>
      </c>
      <c r="Q40" s="3" t="s">
        <v>54</v>
      </c>
      <c r="R40" s="5" t="s">
        <v>55</v>
      </c>
      <c r="S40" s="5" t="s">
        <v>56</v>
      </c>
      <c r="T40" s="65" t="s">
        <v>57</v>
      </c>
      <c r="U40" s="125" t="s">
        <v>135</v>
      </c>
      <c r="V40" s="133" t="s">
        <v>200</v>
      </c>
      <c r="W40" s="133" t="s">
        <v>200</v>
      </c>
      <c r="X40" s="134" t="s">
        <v>200</v>
      </c>
      <c r="Y40" s="133" t="s">
        <v>200</v>
      </c>
      <c r="Z40" s="133" t="s">
        <v>200</v>
      </c>
      <c r="AA40" s="170">
        <v>0.7</v>
      </c>
      <c r="AB40" s="171">
        <v>0.88</v>
      </c>
      <c r="AC40" s="172">
        <v>1</v>
      </c>
      <c r="AD40" s="173" t="s">
        <v>239</v>
      </c>
      <c r="AE40" s="173" t="s">
        <v>240</v>
      </c>
      <c r="AF40" s="33">
        <f t="shared" si="1"/>
        <v>0</v>
      </c>
      <c r="AG40" s="135"/>
      <c r="AH40" s="135"/>
      <c r="AI40" s="135"/>
      <c r="AJ40" s="136"/>
      <c r="AK40" s="33">
        <f t="shared" si="2"/>
        <v>0.7</v>
      </c>
      <c r="AL40" s="135"/>
      <c r="AM40" s="135"/>
      <c r="AN40" s="135"/>
      <c r="AO40" s="136"/>
      <c r="AP40" s="33" t="str">
        <f t="shared" si="3"/>
        <v>Cumplimiento de criterios ambientales</v>
      </c>
      <c r="AQ40" s="16" t="e">
        <f t="shared" ref="AQ40:AQ45" si="20">V40+AA40+AF40+AK40</f>
        <v>#VALUE!</v>
      </c>
      <c r="AR40" s="135" t="e">
        <f t="shared" ref="AR40:AR45" si="21">W40+AB40+AG40+AL40</f>
        <v>#VALUE!</v>
      </c>
      <c r="AS40" s="135"/>
      <c r="AT40" s="136"/>
    </row>
    <row r="41" spans="1:46" ht="126" x14ac:dyDescent="0.25">
      <c r="A41" s="60"/>
      <c r="B41" s="4" t="s">
        <v>46</v>
      </c>
      <c r="C41" s="61" t="s">
        <v>47</v>
      </c>
      <c r="D41" s="3" t="s">
        <v>141</v>
      </c>
      <c r="E41" s="13">
        <v>0.04</v>
      </c>
      <c r="F41" s="4" t="s">
        <v>49</v>
      </c>
      <c r="G41" s="4" t="s">
        <v>58</v>
      </c>
      <c r="H41" s="4" t="s">
        <v>142</v>
      </c>
      <c r="I41" s="5">
        <v>0</v>
      </c>
      <c r="J41" s="5" t="s">
        <v>52</v>
      </c>
      <c r="K41" s="4" t="s">
        <v>59</v>
      </c>
      <c r="L41" s="141"/>
      <c r="M41" s="107">
        <v>1</v>
      </c>
      <c r="N41" s="107">
        <v>1</v>
      </c>
      <c r="O41" s="107">
        <v>1</v>
      </c>
      <c r="P41" s="142">
        <v>1</v>
      </c>
      <c r="Q41" s="3" t="s">
        <v>54</v>
      </c>
      <c r="R41" s="5" t="s">
        <v>143</v>
      </c>
      <c r="S41" s="5" t="s">
        <v>144</v>
      </c>
      <c r="T41" s="65" t="s">
        <v>60</v>
      </c>
      <c r="U41" s="125" t="s">
        <v>135</v>
      </c>
      <c r="V41" s="133" t="s">
        <v>200</v>
      </c>
      <c r="W41" s="133" t="s">
        <v>200</v>
      </c>
      <c r="X41" s="134" t="s">
        <v>200</v>
      </c>
      <c r="Y41" s="133" t="s">
        <v>200</v>
      </c>
      <c r="Z41" s="133" t="s">
        <v>200</v>
      </c>
      <c r="AA41" s="174">
        <v>1</v>
      </c>
      <c r="AB41" s="174">
        <v>1</v>
      </c>
      <c r="AC41" s="175">
        <v>1</v>
      </c>
      <c r="AD41" s="173" t="s">
        <v>244</v>
      </c>
      <c r="AE41" s="173" t="s">
        <v>241</v>
      </c>
      <c r="AF41" s="33">
        <f t="shared" si="1"/>
        <v>1</v>
      </c>
      <c r="AG41" s="135"/>
      <c r="AH41" s="135"/>
      <c r="AI41" s="135"/>
      <c r="AJ41" s="136"/>
      <c r="AK41" s="33">
        <f t="shared" si="2"/>
        <v>1</v>
      </c>
      <c r="AL41" s="135"/>
      <c r="AM41" s="135"/>
      <c r="AN41" s="135"/>
      <c r="AO41" s="136"/>
      <c r="AP41" s="33" t="str">
        <f t="shared" si="3"/>
        <v>Nivel de participación en actividades de gestión documental</v>
      </c>
      <c r="AQ41" s="16" t="e">
        <f t="shared" si="20"/>
        <v>#VALUE!</v>
      </c>
      <c r="AR41" s="135" t="e">
        <f t="shared" si="21"/>
        <v>#VALUE!</v>
      </c>
      <c r="AS41" s="135"/>
      <c r="AT41" s="136"/>
    </row>
    <row r="42" spans="1:46" ht="126" x14ac:dyDescent="0.25">
      <c r="A42" s="60"/>
      <c r="B42" s="4" t="s">
        <v>46</v>
      </c>
      <c r="C42" s="61" t="s">
        <v>47</v>
      </c>
      <c r="D42" s="3" t="s">
        <v>145</v>
      </c>
      <c r="E42" s="13">
        <v>0.03</v>
      </c>
      <c r="F42" s="4" t="s">
        <v>49</v>
      </c>
      <c r="G42" s="4" t="s">
        <v>61</v>
      </c>
      <c r="H42" s="4" t="s">
        <v>62</v>
      </c>
      <c r="I42" s="5">
        <v>0</v>
      </c>
      <c r="J42" s="5" t="s">
        <v>63</v>
      </c>
      <c r="K42" s="4" t="s">
        <v>64</v>
      </c>
      <c r="L42" s="141"/>
      <c r="M42" s="143"/>
      <c r="N42" s="144">
        <v>0</v>
      </c>
      <c r="O42" s="144">
        <v>1</v>
      </c>
      <c r="P42" s="145">
        <v>1</v>
      </c>
      <c r="Q42" s="3" t="s">
        <v>54</v>
      </c>
      <c r="R42" s="5" t="s">
        <v>65</v>
      </c>
      <c r="S42" s="5" t="s">
        <v>56</v>
      </c>
      <c r="T42" s="65" t="s">
        <v>66</v>
      </c>
      <c r="U42" s="125" t="s">
        <v>135</v>
      </c>
      <c r="V42" s="133" t="s">
        <v>200</v>
      </c>
      <c r="W42" s="133" t="s">
        <v>200</v>
      </c>
      <c r="X42" s="134" t="s">
        <v>200</v>
      </c>
      <c r="Y42" s="133" t="s">
        <v>200</v>
      </c>
      <c r="Z42" s="133" t="s">
        <v>200</v>
      </c>
      <c r="AA42" s="176" t="s">
        <v>200</v>
      </c>
      <c r="AB42" s="176" t="s">
        <v>200</v>
      </c>
      <c r="AC42" s="177" t="s">
        <v>200</v>
      </c>
      <c r="AD42" s="176" t="s">
        <v>200</v>
      </c>
      <c r="AE42" s="176" t="s">
        <v>200</v>
      </c>
      <c r="AF42" s="33">
        <f t="shared" si="1"/>
        <v>0</v>
      </c>
      <c r="AG42" s="135"/>
      <c r="AH42" s="135"/>
      <c r="AI42" s="135"/>
      <c r="AJ42" s="136"/>
      <c r="AK42" s="33" t="e">
        <f>#REF!</f>
        <v>#REF!</v>
      </c>
      <c r="AL42" s="135"/>
      <c r="AM42" s="135"/>
      <c r="AN42" s="135"/>
      <c r="AO42" s="136"/>
      <c r="AP42" s="33" t="str">
        <f t="shared" si="3"/>
        <v>Caracterización de levantada</v>
      </c>
      <c r="AQ42" s="16" t="e">
        <f t="shared" si="20"/>
        <v>#VALUE!</v>
      </c>
      <c r="AR42" s="135" t="e">
        <f t="shared" si="21"/>
        <v>#VALUE!</v>
      </c>
      <c r="AS42" s="135"/>
      <c r="AT42" s="136"/>
    </row>
    <row r="43" spans="1:46" ht="126" x14ac:dyDescent="0.25">
      <c r="A43" s="60"/>
      <c r="B43" s="4" t="s">
        <v>46</v>
      </c>
      <c r="C43" s="61" t="s">
        <v>47</v>
      </c>
      <c r="D43" s="3" t="s">
        <v>146</v>
      </c>
      <c r="E43" s="13">
        <v>0.03</v>
      </c>
      <c r="F43" s="4" t="s">
        <v>49</v>
      </c>
      <c r="G43" s="4" t="s">
        <v>67</v>
      </c>
      <c r="H43" s="4" t="s">
        <v>68</v>
      </c>
      <c r="I43" s="5">
        <v>2</v>
      </c>
      <c r="J43" s="5" t="s">
        <v>63</v>
      </c>
      <c r="K43" s="4" t="s">
        <v>69</v>
      </c>
      <c r="L43" s="141"/>
      <c r="M43" s="141"/>
      <c r="N43" s="141">
        <v>1</v>
      </c>
      <c r="O43" s="141"/>
      <c r="P43" s="142"/>
      <c r="Q43" s="3" t="s">
        <v>54</v>
      </c>
      <c r="R43" s="5" t="s">
        <v>70</v>
      </c>
      <c r="S43" s="5" t="s">
        <v>56</v>
      </c>
      <c r="T43" s="65" t="s">
        <v>71</v>
      </c>
      <c r="U43" s="125" t="s">
        <v>135</v>
      </c>
      <c r="V43" s="133" t="s">
        <v>200</v>
      </c>
      <c r="W43" s="133" t="s">
        <v>200</v>
      </c>
      <c r="X43" s="134" t="s">
        <v>200</v>
      </c>
      <c r="Y43" s="133" t="s">
        <v>200</v>
      </c>
      <c r="Z43" s="133" t="s">
        <v>200</v>
      </c>
      <c r="AA43" s="176" t="s">
        <v>200</v>
      </c>
      <c r="AB43" s="176" t="s">
        <v>200</v>
      </c>
      <c r="AC43" s="177" t="s">
        <v>200</v>
      </c>
      <c r="AD43" s="176" t="s">
        <v>200</v>
      </c>
      <c r="AE43" s="176" t="s">
        <v>200</v>
      </c>
      <c r="AF43" s="33">
        <f t="shared" si="1"/>
        <v>1</v>
      </c>
      <c r="AG43" s="135"/>
      <c r="AH43" s="135"/>
      <c r="AI43" s="135"/>
      <c r="AJ43" s="136"/>
      <c r="AK43" s="33">
        <f t="shared" si="2"/>
        <v>0</v>
      </c>
      <c r="AL43" s="135"/>
      <c r="AM43" s="135"/>
      <c r="AN43" s="135"/>
      <c r="AO43" s="136"/>
      <c r="AP43" s="33" t="str">
        <f t="shared" si="3"/>
        <v>Registro de buena práctica/idea innovadora</v>
      </c>
      <c r="AQ43" s="16" t="e">
        <f t="shared" si="20"/>
        <v>#VALUE!</v>
      </c>
      <c r="AR43" s="135" t="e">
        <f t="shared" si="21"/>
        <v>#VALUE!</v>
      </c>
      <c r="AS43" s="135"/>
      <c r="AT43" s="136"/>
    </row>
    <row r="44" spans="1:46" ht="126" x14ac:dyDescent="0.25">
      <c r="A44" s="60"/>
      <c r="B44" s="4" t="s">
        <v>46</v>
      </c>
      <c r="C44" s="61" t="s">
        <v>47</v>
      </c>
      <c r="D44" s="50" t="s">
        <v>72</v>
      </c>
      <c r="E44" s="13">
        <v>0.03</v>
      </c>
      <c r="F44" s="7" t="s">
        <v>49</v>
      </c>
      <c r="G44" s="7" t="s">
        <v>73</v>
      </c>
      <c r="H44" s="7" t="s">
        <v>74</v>
      </c>
      <c r="I44" s="86">
        <v>1</v>
      </c>
      <c r="J44" s="91" t="s">
        <v>52</v>
      </c>
      <c r="K44" s="7" t="s">
        <v>75</v>
      </c>
      <c r="L44" s="8">
        <v>1</v>
      </c>
      <c r="M44" s="8">
        <v>1</v>
      </c>
      <c r="N44" s="8">
        <v>1</v>
      </c>
      <c r="O44" s="8">
        <v>1</v>
      </c>
      <c r="P44" s="51">
        <v>1</v>
      </c>
      <c r="Q44" s="3" t="s">
        <v>54</v>
      </c>
      <c r="R44" s="4" t="s">
        <v>76</v>
      </c>
      <c r="S44" s="7" t="s">
        <v>56</v>
      </c>
      <c r="T44" s="61" t="s">
        <v>77</v>
      </c>
      <c r="U44" s="125" t="s">
        <v>135</v>
      </c>
      <c r="V44" s="107">
        <f t="shared" si="9"/>
        <v>1</v>
      </c>
      <c r="W44" s="107">
        <v>1</v>
      </c>
      <c r="X44" s="124">
        <f>W44/V44</f>
        <v>1</v>
      </c>
      <c r="Y44" s="107" t="s">
        <v>206</v>
      </c>
      <c r="Z44" s="107" t="s">
        <v>207</v>
      </c>
      <c r="AA44" s="174">
        <v>1</v>
      </c>
      <c r="AB44" s="174">
        <v>1</v>
      </c>
      <c r="AC44" s="193">
        <v>1</v>
      </c>
      <c r="AD44" s="107" t="s">
        <v>206</v>
      </c>
      <c r="AE44" s="173" t="s">
        <v>242</v>
      </c>
      <c r="AF44" s="33">
        <f t="shared" si="1"/>
        <v>1</v>
      </c>
      <c r="AG44" s="135"/>
      <c r="AH44" s="135"/>
      <c r="AI44" s="135"/>
      <c r="AJ44" s="136"/>
      <c r="AK44" s="33">
        <f t="shared" si="2"/>
        <v>1</v>
      </c>
      <c r="AL44" s="135"/>
      <c r="AM44" s="135"/>
      <c r="AN44" s="135"/>
      <c r="AO44" s="136"/>
      <c r="AP44" s="33" t="str">
        <f t="shared" si="3"/>
        <v>Acciones correctivas documentadas y vigentes</v>
      </c>
      <c r="AQ44" s="16">
        <f t="shared" si="20"/>
        <v>4</v>
      </c>
      <c r="AR44" s="135">
        <f t="shared" si="21"/>
        <v>2</v>
      </c>
      <c r="AS44" s="135"/>
      <c r="AT44" s="136"/>
    </row>
    <row r="45" spans="1:46" ht="126.75" thickBot="1" x14ac:dyDescent="0.3">
      <c r="A45" s="62"/>
      <c r="B45" s="10" t="s">
        <v>46</v>
      </c>
      <c r="C45" s="63" t="s">
        <v>47</v>
      </c>
      <c r="D45" s="52" t="s">
        <v>78</v>
      </c>
      <c r="E45" s="53">
        <v>0.03</v>
      </c>
      <c r="F45" s="11" t="s">
        <v>49</v>
      </c>
      <c r="G45" s="11" t="s">
        <v>79</v>
      </c>
      <c r="H45" s="11" t="s">
        <v>80</v>
      </c>
      <c r="I45" s="87" t="s">
        <v>134</v>
      </c>
      <c r="J45" s="92" t="s">
        <v>52</v>
      </c>
      <c r="K45" s="11" t="s">
        <v>81</v>
      </c>
      <c r="L45" s="12"/>
      <c r="M45" s="12">
        <v>1</v>
      </c>
      <c r="N45" s="12">
        <v>1</v>
      </c>
      <c r="O45" s="12">
        <v>1</v>
      </c>
      <c r="P45" s="54">
        <v>1</v>
      </c>
      <c r="Q45" s="9" t="s">
        <v>54</v>
      </c>
      <c r="R45" s="10" t="s">
        <v>82</v>
      </c>
      <c r="S45" s="11" t="s">
        <v>83</v>
      </c>
      <c r="T45" s="63" t="s">
        <v>84</v>
      </c>
      <c r="U45" s="127" t="s">
        <v>135</v>
      </c>
      <c r="V45" s="133" t="s">
        <v>201</v>
      </c>
      <c r="W45" s="133" t="s">
        <v>201</v>
      </c>
      <c r="X45" s="134" t="s">
        <v>201</v>
      </c>
      <c r="Y45" s="133" t="s">
        <v>201</v>
      </c>
      <c r="Z45" s="133" t="s">
        <v>201</v>
      </c>
      <c r="AA45" s="178">
        <v>1</v>
      </c>
      <c r="AB45" s="179">
        <v>0.91</v>
      </c>
      <c r="AC45" s="180">
        <f>AB45/AA45</f>
        <v>0.91</v>
      </c>
      <c r="AD45" s="173" t="s">
        <v>245</v>
      </c>
      <c r="AE45" s="173" t="s">
        <v>243</v>
      </c>
      <c r="AF45" s="36">
        <f t="shared" si="1"/>
        <v>1</v>
      </c>
      <c r="AG45" s="139"/>
      <c r="AH45" s="139"/>
      <c r="AI45" s="139"/>
      <c r="AJ45" s="140"/>
      <c r="AK45" s="36">
        <f t="shared" si="2"/>
        <v>1</v>
      </c>
      <c r="AL45" s="139"/>
      <c r="AM45" s="139"/>
      <c r="AN45" s="139"/>
      <c r="AO45" s="140"/>
      <c r="AP45" s="36" t="str">
        <f t="shared" si="3"/>
        <v>Porcentaje de cumplimiento publicación de información</v>
      </c>
      <c r="AQ45" s="37" t="e">
        <f t="shared" si="20"/>
        <v>#VALUE!</v>
      </c>
      <c r="AR45" s="139" t="e">
        <f t="shared" si="21"/>
        <v>#VALUE!</v>
      </c>
      <c r="AS45" s="139"/>
      <c r="AT45" s="140"/>
    </row>
    <row r="46" spans="1:46" ht="55.5" customHeight="1" thickBot="1" x14ac:dyDescent="0.3">
      <c r="D46" s="41" t="s">
        <v>42</v>
      </c>
      <c r="E46" s="42">
        <f>SUM(E40:E45)</f>
        <v>0.2</v>
      </c>
      <c r="W46" s="129" t="s">
        <v>171</v>
      </c>
      <c r="X46" s="182">
        <f>+AVERAGE(X20:X45)</f>
        <v>0.84145454545454546</v>
      </c>
      <c r="AB46" s="181" t="s">
        <v>246</v>
      </c>
      <c r="AC46" s="194">
        <f>AVERAGE(AC20:AC45)</f>
        <v>0.89156094276094278</v>
      </c>
      <c r="AF46" s="18"/>
      <c r="AG46" s="40" t="s">
        <v>172</v>
      </c>
      <c r="AH46" s="17" t="e">
        <f>+AVERAGE(AG20:AG45)</f>
        <v>#DIV/0!</v>
      </c>
      <c r="AK46" s="18"/>
      <c r="AL46" s="38" t="s">
        <v>173</v>
      </c>
      <c r="AM46" s="17" t="e">
        <f>+AVERAGE(AL20:AL45)</f>
        <v>#DIV/0!</v>
      </c>
      <c r="AQ46" s="32" t="str">
        <f>AP17</f>
        <v>SEGUIMIENTO PLAN GESTION DEL PROCESO</v>
      </c>
      <c r="AR46" s="17" t="e">
        <f>+AVERAGE(AR20:AR45)</f>
        <v>#VALUE!</v>
      </c>
    </row>
    <row r="47" spans="1:46" ht="24.75" customHeight="1" x14ac:dyDescent="0.25">
      <c r="D47" s="22" t="s">
        <v>41</v>
      </c>
      <c r="E47" s="21">
        <f>E46+E39</f>
        <v>0.99990000000000023</v>
      </c>
    </row>
    <row r="50" spans="8:18" ht="15.75" thickBot="1" x14ac:dyDescent="0.3"/>
    <row r="51" spans="8:18" ht="26.25" x14ac:dyDescent="0.25">
      <c r="H51" s="196" t="s">
        <v>174</v>
      </c>
      <c r="I51" s="197"/>
      <c r="J51" s="197"/>
      <c r="K51" s="197"/>
      <c r="L51" s="197"/>
      <c r="M51" s="197" t="s">
        <v>175</v>
      </c>
      <c r="N51" s="197"/>
      <c r="O51" s="197"/>
      <c r="P51" s="197"/>
      <c r="Q51" s="197"/>
      <c r="R51" s="198"/>
    </row>
    <row r="52" spans="8:18" ht="132.75" customHeight="1" thickBot="1" x14ac:dyDescent="0.3">
      <c r="H52" s="199" t="s">
        <v>176</v>
      </c>
      <c r="I52" s="200"/>
      <c r="J52" s="200"/>
      <c r="K52" s="200"/>
      <c r="L52" s="200"/>
      <c r="M52" s="200" t="s">
        <v>193</v>
      </c>
      <c r="N52" s="201"/>
      <c r="O52" s="201"/>
      <c r="P52" s="201"/>
      <c r="Q52" s="201"/>
      <c r="R52" s="202"/>
    </row>
  </sheetData>
  <sheetProtection algorithmName="SHA-512" hashValue="Z58atWlpWNrwZId+d/NVALe0dRyHRvu2fc8g49DfTOGG793VylwZGKj9xGVH7ZyBnJzLutBgrp7PIycVad1IwA==" saltValue="HzYBeaZKmdR+JzC5UeMO3Q==" spinCount="100000" sheet="1" objects="1" scenarios="1"/>
  <mergeCells count="33">
    <mergeCell ref="H12:J12"/>
    <mergeCell ref="H9:J9"/>
    <mergeCell ref="AK17:AO17"/>
    <mergeCell ref="AK18:AO18"/>
    <mergeCell ref="D17:P18"/>
    <mergeCell ref="AP17:AT17"/>
    <mergeCell ref="AP18:AT18"/>
    <mergeCell ref="V18:Z18"/>
    <mergeCell ref="V17:Z17"/>
    <mergeCell ref="AF17:AJ17"/>
    <mergeCell ref="AF18:AJ18"/>
    <mergeCell ref="AA17:AE17"/>
    <mergeCell ref="AA18:AE18"/>
    <mergeCell ref="Q17:T18"/>
    <mergeCell ref="U17:U19"/>
    <mergeCell ref="H10:J10"/>
    <mergeCell ref="H11:J11"/>
    <mergeCell ref="H51:L51"/>
    <mergeCell ref="M51:R51"/>
    <mergeCell ref="H52:L52"/>
    <mergeCell ref="M52:R52"/>
    <mergeCell ref="A1:K1"/>
    <mergeCell ref="A2:K2"/>
    <mergeCell ref="A3:K3"/>
    <mergeCell ref="A5:B8"/>
    <mergeCell ref="C5:D8"/>
    <mergeCell ref="F4:J4"/>
    <mergeCell ref="H5:J5"/>
    <mergeCell ref="H6:J6"/>
    <mergeCell ref="H7:J7"/>
    <mergeCell ref="H8:J8"/>
    <mergeCell ref="C17:C19"/>
    <mergeCell ref="A17:B18"/>
  </mergeCells>
  <dataValidations count="3">
    <dataValidation type="list" allowBlank="1" showInputMessage="1" showErrorMessage="1" sqref="Q40:Q45" xr:uid="{00000000-0002-0000-0000-000000000000}">
      <formula1>INDICADOR</formula1>
    </dataValidation>
    <dataValidation type="list" allowBlank="1" showInputMessage="1" showErrorMessage="1" sqref="J44:J45" xr:uid="{00000000-0002-0000-0000-000001000000}">
      <formula1>PROGRAMACION</formula1>
    </dataValidation>
    <dataValidation type="list" allowBlank="1" showInputMessage="1" showErrorMessage="1" error="Escriba un texto " promptTitle="Cualquier contenido" sqref="F40:F43" xr:uid="{00000000-0002-0000-0000-000002000000}">
      <formula1>META2</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8708F5-AD3C-4383-AA34-924078C06DBD}">
  <ds:schemaRefs>
    <ds:schemaRef ds:uri="http://schemas.microsoft.com/office/2006/metadata/properties"/>
    <ds:schemaRef ds:uri="http://www.w3.org/XML/1998/namespace"/>
    <ds:schemaRef ds:uri="4d1d2e24-7be0-47eb-a1db-99cc6d75caff"/>
    <ds:schemaRef ds:uri="d6eaa91c-3afb-4015-aba1-5ff992c1a5ca"/>
    <ds:schemaRef ds:uri="http://purl.org/dc/terms/"/>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75292D4F-E392-462C-9F55-88F340A1E7D8}">
  <ds:schemaRefs>
    <ds:schemaRef ds:uri="http://schemas.microsoft.com/sharepoint/v3/contenttype/forms"/>
  </ds:schemaRefs>
</ds:datastoreItem>
</file>

<file path=customXml/itemProps3.xml><?xml version="1.0" encoding="utf-8"?>
<ds:datastoreItem xmlns:ds="http://schemas.openxmlformats.org/officeDocument/2006/customXml" ds:itemID="{DD307EAE-6CDF-418B-B72F-C5DC9D8C9E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Jeraldyn Tautiva</cp:lastModifiedBy>
  <dcterms:created xsi:type="dcterms:W3CDTF">2020-02-04T13:35:35Z</dcterms:created>
  <dcterms:modified xsi:type="dcterms:W3CDTF">2020-10-01T01:32:19Z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